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投票結果" sheetId="1" r:id="rId1"/>
    <sheet name="国内" sheetId="2" r:id="rId2"/>
    <sheet name="在外" sheetId="3" r:id="rId3"/>
  </sheets>
  <definedNames>
    <definedName name="_xlnm.Print_Area" localSheetId="0">'投票結果'!$A$1:$P$37</definedName>
    <definedName name="_xlnm.Print_Titles" localSheetId="1">'国内'!$1:$6</definedName>
    <definedName name="_xlnm.Print_Titles" localSheetId="2">'在外'!$1:$6</definedName>
    <definedName name="_xlnm.Print_Titles" localSheetId="0">'投票結果'!$1:$6</definedName>
  </definedNames>
  <calcPr fullCalcOnLoad="1"/>
</workbook>
</file>

<file path=xl/sharedStrings.xml><?xml version="1.0" encoding="utf-8"?>
<sst xmlns="http://schemas.openxmlformats.org/spreadsheetml/2006/main" count="157" uniqueCount="45">
  <si>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</si>
  <si>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</si>
  <si>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</si>
  <si>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</si>
  <si>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</si>
  <si>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</si>
  <si>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</si>
  <si>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</si>
  <si>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</si>
  <si>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</si>
  <si>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</si>
  <si>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</si>
  <si>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</si>
  <si>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</si>
  <si>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大島郡</t>
  </si>
  <si>
    <t>和木町</t>
  </si>
  <si>
    <t>玖珂郡</t>
  </si>
  <si>
    <t>上関町</t>
  </si>
  <si>
    <t>田布施町</t>
  </si>
  <si>
    <t>平生町</t>
  </si>
  <si>
    <t>熊毛郡</t>
  </si>
  <si>
    <t>阿武町</t>
  </si>
  <si>
    <t>阿武郡</t>
  </si>
  <si>
    <t>県計</t>
  </si>
  <si>
    <t>選挙区・様式１－１</t>
  </si>
  <si>
    <t>（国内＋在外）</t>
  </si>
  <si>
    <t>開票区名</t>
  </si>
  <si>
    <t>選挙当日有権者数</t>
  </si>
  <si>
    <t>投票者数</t>
  </si>
  <si>
    <t>棄権者数</t>
  </si>
  <si>
    <t>投票率(%)</t>
  </si>
  <si>
    <t>男</t>
  </si>
  <si>
    <t>女</t>
  </si>
  <si>
    <t>計</t>
  </si>
  <si>
    <t>山口県選挙管理委員会</t>
  </si>
  <si>
    <t>選挙区・様式１－２</t>
  </si>
  <si>
    <t>（国内）</t>
  </si>
  <si>
    <t>選挙区・様式１－３</t>
  </si>
  <si>
    <t>（在外）</t>
  </si>
  <si>
    <t>令和３年１０月２４日執行　　　</t>
  </si>
  <si>
    <t>R1.7.21投票率</t>
  </si>
  <si>
    <t>市計</t>
  </si>
  <si>
    <t>町計</t>
  </si>
  <si>
    <t>参議院山口県選挙区選出議員補欠選挙　投票結果</t>
  </si>
  <si>
    <t>２３時００分発表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</si>
</sst>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#,##0.0000_ "/>
    <numFmt numFmtId="178" formatCode="#,##0.000_ "/>
    <numFmt numFmtId="179" formatCode="0.0"/>
  </numFmts>
  <fonts count="44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20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2" fillId="0" borderId="0" xfId="60" applyNumberFormat="1" applyFont="1" applyFill="1">
      <alignment/>
      <protection/>
    </xf>
    <xf numFmtId="49" fontId="2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horizontal="center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Alignment="1">
      <alignment horizontal="left"/>
      <protection/>
    </xf>
    <xf numFmtId="49" fontId="6" fillId="0" borderId="0" xfId="60" applyNumberFormat="1" applyFont="1" applyFill="1">
      <alignment/>
      <protection/>
    </xf>
    <xf numFmtId="49" fontId="7" fillId="0" borderId="0" xfId="60" applyNumberFormat="1" applyFont="1" applyFill="1">
      <alignment/>
      <protection/>
    </xf>
    <xf numFmtId="49" fontId="8" fillId="0" borderId="0" xfId="60" applyNumberFormat="1" applyFont="1" applyFill="1">
      <alignment/>
      <protection/>
    </xf>
    <xf numFmtId="49" fontId="4" fillId="0" borderId="0" xfId="60" applyNumberFormat="1" applyFont="1" applyFill="1">
      <alignment/>
      <protection/>
    </xf>
    <xf numFmtId="49" fontId="9" fillId="0" borderId="0" xfId="60" applyNumberFormat="1" applyFont="1" applyFill="1" applyAlignment="1">
      <alignment horizontal="right"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4" fillId="0" borderId="11" xfId="60" applyNumberFormat="1" applyFont="1" applyFill="1" applyBorder="1" applyAlignment="1">
      <alignment horizontal="center"/>
      <protection/>
    </xf>
    <xf numFmtId="49" fontId="4" fillId="0" borderId="12" xfId="60" applyNumberFormat="1" applyFont="1" applyFill="1" applyBorder="1" applyAlignment="1">
      <alignment horizontal="center"/>
      <protection/>
    </xf>
    <xf numFmtId="49" fontId="10" fillId="0" borderId="13" xfId="60" applyNumberFormat="1" applyFont="1" applyFill="1" applyBorder="1" applyAlignment="1">
      <alignment horizontal="center"/>
      <protection/>
    </xf>
    <xf numFmtId="3" fontId="10" fillId="0" borderId="14" xfId="60" applyNumberFormat="1" applyFont="1" applyFill="1" applyBorder="1" applyAlignment="1">
      <alignment horizontal="right"/>
      <protection/>
    </xf>
    <xf numFmtId="3" fontId="10" fillId="0" borderId="15" xfId="60" applyNumberFormat="1" applyFont="1" applyFill="1" applyBorder="1" applyAlignment="1">
      <alignment horizontal="right"/>
      <protection/>
    </xf>
    <xf numFmtId="3" fontId="10" fillId="0" borderId="16" xfId="60" applyNumberFormat="1" applyFont="1" applyFill="1" applyBorder="1" applyAlignment="1">
      <alignment horizontal="right"/>
      <protection/>
    </xf>
    <xf numFmtId="4" fontId="10" fillId="0" borderId="14" xfId="60" applyNumberFormat="1" applyFont="1" applyFill="1" applyBorder="1" applyAlignment="1">
      <alignment horizontal="right"/>
      <protection/>
    </xf>
    <xf numFmtId="4" fontId="10" fillId="0" borderId="15" xfId="60" applyNumberFormat="1" applyFont="1" applyFill="1" applyBorder="1" applyAlignment="1">
      <alignment horizontal="right"/>
      <protection/>
    </xf>
    <xf numFmtId="4" fontId="10" fillId="0" borderId="16" xfId="60" applyNumberFormat="1" applyFont="1" applyFill="1" applyBorder="1" applyAlignment="1">
      <alignment horizontal="right"/>
      <protection/>
    </xf>
    <xf numFmtId="49" fontId="10" fillId="0" borderId="17" xfId="60" applyNumberFormat="1" applyFont="1" applyFill="1" applyBorder="1" applyAlignment="1">
      <alignment horizontal="center"/>
      <protection/>
    </xf>
    <xf numFmtId="3" fontId="10" fillId="0" borderId="18" xfId="60" applyNumberFormat="1" applyFont="1" applyFill="1" applyBorder="1" applyAlignment="1">
      <alignment horizontal="right"/>
      <protection/>
    </xf>
    <xf numFmtId="3" fontId="10" fillId="0" borderId="19" xfId="60" applyNumberFormat="1" applyFont="1" applyFill="1" applyBorder="1" applyAlignment="1">
      <alignment horizontal="right"/>
      <protection/>
    </xf>
    <xf numFmtId="3" fontId="10" fillId="0" borderId="20" xfId="60" applyNumberFormat="1" applyFont="1" applyFill="1" applyBorder="1" applyAlignment="1">
      <alignment horizontal="right"/>
      <protection/>
    </xf>
    <xf numFmtId="4" fontId="10" fillId="0" borderId="18" xfId="60" applyNumberFormat="1" applyFont="1" applyFill="1" applyBorder="1" applyAlignment="1">
      <alignment horizontal="right"/>
      <protection/>
    </xf>
    <xf numFmtId="4" fontId="10" fillId="0" borderId="19" xfId="60" applyNumberFormat="1" applyFont="1" applyFill="1" applyBorder="1" applyAlignment="1">
      <alignment horizontal="right"/>
      <protection/>
    </xf>
    <xf numFmtId="4" fontId="10" fillId="0" borderId="20" xfId="60" applyNumberFormat="1" applyFont="1" applyFill="1" applyBorder="1" applyAlignment="1">
      <alignment horizontal="right"/>
      <protection/>
    </xf>
    <xf numFmtId="49" fontId="10" fillId="0" borderId="21" xfId="60" applyNumberFormat="1" applyFont="1" applyFill="1" applyBorder="1" applyAlignment="1">
      <alignment horizontal="center"/>
      <protection/>
    </xf>
    <xf numFmtId="3" fontId="10" fillId="0" borderId="22" xfId="60" applyNumberFormat="1" applyFont="1" applyFill="1" applyBorder="1" applyAlignment="1">
      <alignment horizontal="right"/>
      <protection/>
    </xf>
    <xf numFmtId="3" fontId="10" fillId="0" borderId="11" xfId="60" applyNumberFormat="1" applyFont="1" applyFill="1" applyBorder="1" applyAlignment="1">
      <alignment horizontal="right"/>
      <protection/>
    </xf>
    <xf numFmtId="3" fontId="10" fillId="0" borderId="23" xfId="60" applyNumberFormat="1" applyFont="1" applyFill="1" applyBorder="1" applyAlignment="1">
      <alignment horizontal="right"/>
      <protection/>
    </xf>
    <xf numFmtId="4" fontId="10" fillId="0" borderId="22" xfId="60" applyNumberFormat="1" applyFont="1" applyFill="1" applyBorder="1" applyAlignment="1">
      <alignment horizontal="right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23" xfId="60" applyNumberFormat="1" applyFont="1" applyFill="1" applyBorder="1" applyAlignment="1">
      <alignment horizontal="right"/>
      <protection/>
    </xf>
    <xf numFmtId="49" fontId="10" fillId="0" borderId="24" xfId="60" applyNumberFormat="1" applyFont="1" applyFill="1" applyBorder="1" applyAlignment="1">
      <alignment horizontal="center"/>
      <protection/>
    </xf>
    <xf numFmtId="3" fontId="10" fillId="0" borderId="25" xfId="60" applyNumberFormat="1" applyFont="1" applyFill="1" applyBorder="1" applyAlignment="1">
      <alignment horizontal="right"/>
      <protection/>
    </xf>
    <xf numFmtId="3" fontId="10" fillId="0" borderId="26" xfId="60" applyNumberFormat="1" applyFont="1" applyFill="1" applyBorder="1" applyAlignment="1">
      <alignment horizontal="right"/>
      <protection/>
    </xf>
    <xf numFmtId="3" fontId="10" fillId="0" borderId="27" xfId="60" applyNumberFormat="1" applyFont="1" applyFill="1" applyBorder="1" applyAlignment="1">
      <alignment horizontal="right"/>
      <protection/>
    </xf>
    <xf numFmtId="4" fontId="10" fillId="0" borderId="25" xfId="60" applyNumberFormat="1" applyFont="1" applyFill="1" applyBorder="1" applyAlignment="1">
      <alignment horizontal="right"/>
      <protection/>
    </xf>
    <xf numFmtId="4" fontId="10" fillId="0" borderId="26" xfId="60" applyNumberFormat="1" applyFont="1" applyFill="1" applyBorder="1" applyAlignment="1">
      <alignment horizontal="right"/>
      <protection/>
    </xf>
    <xf numFmtId="4" fontId="10" fillId="0" borderId="27" xfId="60" applyNumberFormat="1" applyFont="1" applyFill="1" applyBorder="1" applyAlignment="1">
      <alignment horizontal="right"/>
      <protection/>
    </xf>
    <xf numFmtId="3" fontId="10" fillId="0" borderId="28" xfId="60" applyNumberFormat="1" applyFont="1" applyFill="1" applyBorder="1" applyAlignment="1">
      <alignment horizontal="right"/>
      <protection/>
    </xf>
    <xf numFmtId="3" fontId="10" fillId="0" borderId="29" xfId="60" applyNumberFormat="1" applyFont="1" applyFill="1" applyBorder="1" applyAlignment="1">
      <alignment horizontal="right"/>
      <protection/>
    </xf>
    <xf numFmtId="3" fontId="10" fillId="0" borderId="30" xfId="60" applyNumberFormat="1" applyFont="1" applyFill="1" applyBorder="1" applyAlignment="1">
      <alignment horizontal="right"/>
      <protection/>
    </xf>
    <xf numFmtId="3" fontId="10" fillId="0" borderId="31" xfId="60" applyNumberFormat="1" applyFont="1" applyFill="1" applyBorder="1" applyAlignment="1">
      <alignment horizontal="right"/>
      <protection/>
    </xf>
    <xf numFmtId="3" fontId="10" fillId="0" borderId="32" xfId="60" applyNumberFormat="1" applyFont="1" applyFill="1" applyBorder="1" applyAlignment="1">
      <alignment horizontal="right"/>
      <protection/>
    </xf>
    <xf numFmtId="3" fontId="10" fillId="0" borderId="33" xfId="60" applyNumberFormat="1" applyFont="1" applyFill="1" applyBorder="1" applyAlignment="1">
      <alignment horizontal="right"/>
      <protection/>
    </xf>
    <xf numFmtId="3" fontId="10" fillId="0" borderId="34" xfId="60" applyNumberFormat="1" applyFont="1" applyFill="1" applyBorder="1" applyAlignment="1">
      <alignment horizontal="right"/>
      <protection/>
    </xf>
    <xf numFmtId="3" fontId="10" fillId="0" borderId="35" xfId="60" applyNumberFormat="1" applyFont="1" applyFill="1" applyBorder="1" applyAlignment="1">
      <alignment horizontal="right"/>
      <protection/>
    </xf>
    <xf numFmtId="3" fontId="10" fillId="0" borderId="36" xfId="60" applyNumberFormat="1" applyFont="1" applyFill="1" applyBorder="1" applyAlignment="1">
      <alignment horizontal="right"/>
      <protection/>
    </xf>
    <xf numFmtId="3" fontId="10" fillId="0" borderId="37" xfId="60" applyNumberFormat="1" applyFont="1" applyFill="1" applyBorder="1" applyAlignment="1">
      <alignment horizontal="right"/>
      <protection/>
    </xf>
    <xf numFmtId="4" fontId="10" fillId="0" borderId="35" xfId="60" applyNumberFormat="1" applyFont="1" applyFill="1" applyBorder="1" applyAlignment="1">
      <alignment horizontal="right"/>
      <protection/>
    </xf>
    <xf numFmtId="4" fontId="10" fillId="0" borderId="38" xfId="60" applyNumberFormat="1" applyFont="1" applyFill="1" applyBorder="1" applyAlignment="1">
      <alignment horizontal="right"/>
      <protection/>
    </xf>
    <xf numFmtId="4" fontId="10" fillId="0" borderId="39" xfId="60" applyNumberFormat="1" applyFont="1" applyFill="1" applyBorder="1" applyAlignment="1">
      <alignment horizontal="right"/>
      <protection/>
    </xf>
    <xf numFmtId="4" fontId="10" fillId="0" borderId="28" xfId="60" applyNumberFormat="1" applyFont="1" applyFill="1" applyBorder="1" applyAlignment="1">
      <alignment horizontal="right"/>
      <protection/>
    </xf>
    <xf numFmtId="4" fontId="10" fillId="0" borderId="30" xfId="60" applyNumberFormat="1" applyFont="1" applyFill="1" applyBorder="1" applyAlignment="1">
      <alignment horizontal="right"/>
      <protection/>
    </xf>
    <xf numFmtId="3" fontId="10" fillId="0" borderId="10" xfId="60" applyNumberFormat="1" applyFont="1" applyFill="1" applyBorder="1" applyAlignment="1">
      <alignment horizontal="right"/>
      <protection/>
    </xf>
    <xf numFmtId="49" fontId="11" fillId="0" borderId="0" xfId="60" applyNumberFormat="1" applyFont="1" applyFill="1" applyAlignment="1">
      <alignment horizontal="right" textRotation="180" shrinkToFit="1"/>
      <protection/>
    </xf>
    <xf numFmtId="49" fontId="4" fillId="0" borderId="40" xfId="60" applyNumberFormat="1" applyFont="1" applyFill="1" applyBorder="1" applyAlignment="1">
      <alignment horizontal="center" vertical="center"/>
      <protection/>
    </xf>
    <xf numFmtId="49" fontId="4" fillId="0" borderId="41" xfId="60" applyNumberFormat="1" applyFont="1" applyFill="1" applyBorder="1" applyAlignment="1">
      <alignment horizontal="center" vertical="center"/>
      <protection/>
    </xf>
    <xf numFmtId="49" fontId="4" fillId="0" borderId="42" xfId="60" applyNumberFormat="1" applyFont="1" applyFill="1" applyBorder="1" applyAlignment="1">
      <alignment horizontal="center"/>
      <protection/>
    </xf>
    <xf numFmtId="49" fontId="4" fillId="0" borderId="43" xfId="60" applyNumberFormat="1" applyFont="1" applyFill="1" applyBorder="1" applyAlignment="1">
      <alignment horizontal="center"/>
      <protection/>
    </xf>
    <xf numFmtId="49" fontId="4" fillId="0" borderId="44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" sqref="P3"/>
    </sheetView>
  </sheetViews>
  <sheetFormatPr defaultColWidth="8.796875" defaultRowHeight="14.25"/>
  <cols>
    <col min="1" max="1" width="19.59765625" style="1" customWidth="1"/>
    <col min="2" max="10" width="8.09765625" style="1" customWidth="1"/>
    <col min="11" max="16" width="6.09765625" style="1" customWidth="1"/>
    <col min="17" max="16384" width="9" style="1" customWidth="1"/>
  </cols>
  <sheetData>
    <row r="1" spans="11:16" ht="13.5">
      <c r="K1" s="2"/>
      <c r="L1" s="2"/>
      <c r="M1" s="2"/>
      <c r="N1" s="3"/>
      <c r="O1" s="3"/>
      <c r="P1" s="4" t="s">
        <v>24</v>
      </c>
    </row>
    <row r="2" spans="1:9" ht="18.75">
      <c r="A2" s="5" t="s">
        <v>39</v>
      </c>
      <c r="C2" s="6"/>
      <c r="D2" s="7" t="s">
        <v>43</v>
      </c>
      <c r="G2" s="6"/>
      <c r="I2" s="6"/>
    </row>
    <row r="3" spans="4:16" ht="13.5">
      <c r="D3" s="8"/>
      <c r="F3" s="9" t="s">
        <v>25</v>
      </c>
      <c r="M3" s="8"/>
      <c r="N3" s="9"/>
      <c r="P3" s="10" t="str">
        <f>'国内'!P3</f>
        <v>２３時００分発表</v>
      </c>
    </row>
    <row r="4" spans="13:16" ht="14.25" thickBot="1">
      <c r="M4" s="8"/>
      <c r="N4" s="9"/>
      <c r="P4" s="10" t="s">
        <v>34</v>
      </c>
    </row>
    <row r="5" spans="1:16" ht="13.5">
      <c r="A5" s="59" t="s">
        <v>26</v>
      </c>
      <c r="B5" s="61" t="s">
        <v>27</v>
      </c>
      <c r="C5" s="62"/>
      <c r="D5" s="63"/>
      <c r="E5" s="61" t="s">
        <v>28</v>
      </c>
      <c r="F5" s="62"/>
      <c r="G5" s="63"/>
      <c r="H5" s="61" t="s">
        <v>29</v>
      </c>
      <c r="I5" s="62"/>
      <c r="J5" s="63"/>
      <c r="K5" s="61" t="s">
        <v>30</v>
      </c>
      <c r="L5" s="62"/>
      <c r="M5" s="63"/>
      <c r="N5" s="61" t="s">
        <v>40</v>
      </c>
      <c r="O5" s="62"/>
      <c r="P5" s="63"/>
    </row>
    <row r="6" spans="1:16" ht="14.25" thickBot="1">
      <c r="A6" s="60"/>
      <c r="B6" s="11" t="s">
        <v>31</v>
      </c>
      <c r="C6" s="12" t="s">
        <v>32</v>
      </c>
      <c r="D6" s="13" t="s">
        <v>33</v>
      </c>
      <c r="E6" s="11" t="s">
        <v>31</v>
      </c>
      <c r="F6" s="12" t="s">
        <v>32</v>
      </c>
      <c r="G6" s="13" t="s">
        <v>33</v>
      </c>
      <c r="H6" s="11" t="s">
        <v>31</v>
      </c>
      <c r="I6" s="12" t="s">
        <v>32</v>
      </c>
      <c r="J6" s="13" t="s">
        <v>33</v>
      </c>
      <c r="K6" s="11" t="s">
        <v>31</v>
      </c>
      <c r="L6" s="12" t="s">
        <v>32</v>
      </c>
      <c r="M6" s="13" t="s">
        <v>33</v>
      </c>
      <c r="N6" s="11" t="s">
        <v>31</v>
      </c>
      <c r="O6" s="12" t="s">
        <v>32</v>
      </c>
      <c r="P6" s="13" t="s">
        <v>33</v>
      </c>
    </row>
    <row r="7" spans="1:16" ht="14.25" thickTop="1">
      <c r="A7" s="14" t="s">
        <v>0</v>
      </c>
      <c r="B7" s="42">
        <f>'国内'!B7+'在外'!B7</f>
        <v>99342</v>
      </c>
      <c r="C7" s="43">
        <f>'国内'!C7+'在外'!C7</f>
        <v>117233</v>
      </c>
      <c r="D7" s="43">
        <f>'国内'!D7+'在外'!D7</f>
        <v>216575</v>
      </c>
      <c r="E7" s="15">
        <f>'国内'!E7+'在外'!E7</f>
        <v>30270</v>
      </c>
      <c r="F7" s="16">
        <f>'国内'!F7+'在外'!F7</f>
        <v>35058</v>
      </c>
      <c r="G7" s="17">
        <f>'国内'!G7+'在外'!G7</f>
        <v>65328</v>
      </c>
      <c r="H7" s="15">
        <f>'国内'!H7+'在外'!H7</f>
        <v>69072</v>
      </c>
      <c r="I7" s="16">
        <f>'国内'!I7+'在外'!I7</f>
        <v>82175</v>
      </c>
      <c r="J7" s="17">
        <f>'国内'!J7+'在外'!J7</f>
        <v>151247</v>
      </c>
      <c r="K7" s="53">
        <f aca="true" t="shared" si="0" ref="K7:M8">ROUND((E7/B7)*100,2)</f>
        <v>30.47</v>
      </c>
      <c r="L7" s="54">
        <f t="shared" si="0"/>
        <v>29.9</v>
      </c>
      <c r="M7" s="52">
        <f t="shared" si="0"/>
        <v>30.16</v>
      </c>
      <c r="N7" s="18">
        <v>44.67</v>
      </c>
      <c r="O7" s="19">
        <v>44.84</v>
      </c>
      <c r="P7" s="20">
        <v>44.77</v>
      </c>
    </row>
    <row r="8" spans="1:16" ht="13.5">
      <c r="A8" s="14" t="s">
        <v>1</v>
      </c>
      <c r="B8" s="42">
        <f>'国内'!B8+'在外'!B8</f>
        <v>64583</v>
      </c>
      <c r="C8" s="44">
        <f>'国内'!C8+'在外'!C8</f>
        <v>72558</v>
      </c>
      <c r="D8" s="45">
        <f>'国内'!D8+'在外'!D8</f>
        <v>137141</v>
      </c>
      <c r="E8" s="15">
        <f>'国内'!E8+'在外'!E8</f>
        <v>21511</v>
      </c>
      <c r="F8" s="16">
        <f>'国内'!F8+'在外'!F8</f>
        <v>23814</v>
      </c>
      <c r="G8" s="17">
        <f>'国内'!G8+'在外'!G8</f>
        <v>45325</v>
      </c>
      <c r="H8" s="15">
        <f>'国内'!H8+'在外'!H8</f>
        <v>43072</v>
      </c>
      <c r="I8" s="16">
        <f>'国内'!I8+'在外'!I8</f>
        <v>48744</v>
      </c>
      <c r="J8" s="17">
        <f>'国内'!J8+'在外'!J8</f>
        <v>91816</v>
      </c>
      <c r="K8" s="55">
        <f t="shared" si="0"/>
        <v>33.31</v>
      </c>
      <c r="L8" s="56">
        <f t="shared" si="0"/>
        <v>32.82</v>
      </c>
      <c r="M8" s="52">
        <f t="shared" si="0"/>
        <v>33.05</v>
      </c>
      <c r="N8" s="18">
        <v>43.58</v>
      </c>
      <c r="O8" s="19">
        <v>43.16</v>
      </c>
      <c r="P8" s="20">
        <v>43.36</v>
      </c>
    </row>
    <row r="9" spans="1:16" ht="13.5">
      <c r="A9" s="14" t="s">
        <v>2</v>
      </c>
      <c r="B9" s="42">
        <f>'国内'!B9+'在外'!B9</f>
        <v>74788</v>
      </c>
      <c r="C9" s="44">
        <f>'国内'!C9+'在外'!C9</f>
        <v>84029</v>
      </c>
      <c r="D9" s="45">
        <f>'国内'!D9+'在外'!D9</f>
        <v>158817</v>
      </c>
      <c r="E9" s="15">
        <f>'国内'!E9+'在外'!E9</f>
        <v>32934</v>
      </c>
      <c r="F9" s="16">
        <f>'国内'!F9+'在外'!F9</f>
        <v>36852</v>
      </c>
      <c r="G9" s="17">
        <f>'国内'!G9+'在外'!G9</f>
        <v>69786</v>
      </c>
      <c r="H9" s="15">
        <f>'国内'!H9+'在外'!H9</f>
        <v>41854</v>
      </c>
      <c r="I9" s="16">
        <f>'国内'!I9+'在外'!I9</f>
        <v>47177</v>
      </c>
      <c r="J9" s="17">
        <f>'国内'!J9+'在外'!J9</f>
        <v>89031</v>
      </c>
      <c r="K9" s="55">
        <f aca="true" t="shared" si="1" ref="K9:K19">ROUND((E9/B9)*100,2)</f>
        <v>44.04</v>
      </c>
      <c r="L9" s="56">
        <f aca="true" t="shared" si="2" ref="L9:L19">ROUND((F9/C9)*100,2)</f>
        <v>43.86</v>
      </c>
      <c r="M9" s="52">
        <f aca="true" t="shared" si="3" ref="M9:M19">ROUND((G9/D9)*100,2)</f>
        <v>43.94</v>
      </c>
      <c r="N9" s="18">
        <v>47.7</v>
      </c>
      <c r="O9" s="19">
        <v>46.67</v>
      </c>
      <c r="P9" s="20">
        <v>47.15</v>
      </c>
    </row>
    <row r="10" spans="1:16" ht="13.5">
      <c r="A10" s="14" t="s">
        <v>3</v>
      </c>
      <c r="B10" s="42">
        <f>'国内'!B10+'在外'!B10</f>
        <v>18200</v>
      </c>
      <c r="C10" s="44">
        <f>'国内'!C10+'在外'!C10</f>
        <v>21437</v>
      </c>
      <c r="D10" s="45">
        <f>'国内'!D10+'在外'!D10</f>
        <v>39637</v>
      </c>
      <c r="E10" s="15">
        <f>'国内'!E10+'在外'!E10</f>
        <v>7603</v>
      </c>
      <c r="F10" s="16">
        <f>'国内'!F10+'在外'!F10</f>
        <v>9032</v>
      </c>
      <c r="G10" s="17">
        <f>'国内'!G10+'在外'!G10</f>
        <v>16635</v>
      </c>
      <c r="H10" s="15">
        <f>'国内'!H10+'在外'!H10</f>
        <v>10597</v>
      </c>
      <c r="I10" s="16">
        <f>'国内'!I10+'在外'!I10</f>
        <v>12405</v>
      </c>
      <c r="J10" s="17">
        <f>'国内'!J10+'在外'!J10</f>
        <v>23002</v>
      </c>
      <c r="K10" s="55">
        <f t="shared" si="1"/>
        <v>41.77</v>
      </c>
      <c r="L10" s="56">
        <f t="shared" si="2"/>
        <v>42.13</v>
      </c>
      <c r="M10" s="52">
        <f t="shared" si="3"/>
        <v>41.97</v>
      </c>
      <c r="N10" s="18">
        <v>54.71</v>
      </c>
      <c r="O10" s="19">
        <v>55.57</v>
      </c>
      <c r="P10" s="20">
        <v>55.17</v>
      </c>
    </row>
    <row r="11" spans="1:16" ht="13.5">
      <c r="A11" s="14" t="s">
        <v>4</v>
      </c>
      <c r="B11" s="42">
        <f>'国内'!B11+'在外'!B11</f>
        <v>46784</v>
      </c>
      <c r="C11" s="44">
        <f>'国内'!C11+'在外'!C11</f>
        <v>50243</v>
      </c>
      <c r="D11" s="45">
        <f>'国内'!D11+'在外'!D11</f>
        <v>97027</v>
      </c>
      <c r="E11" s="15">
        <f>'国内'!E11+'在外'!E11</f>
        <v>15559</v>
      </c>
      <c r="F11" s="16">
        <f>'国内'!F11+'在外'!F11</f>
        <v>17239</v>
      </c>
      <c r="G11" s="17">
        <f>'国内'!G11+'在外'!G11</f>
        <v>32798</v>
      </c>
      <c r="H11" s="15">
        <f>'国内'!H11+'在外'!H11</f>
        <v>31225</v>
      </c>
      <c r="I11" s="16">
        <f>'国内'!I11+'在外'!I11</f>
        <v>33004</v>
      </c>
      <c r="J11" s="17">
        <f>'国内'!J11+'在外'!J11</f>
        <v>64229</v>
      </c>
      <c r="K11" s="55">
        <f t="shared" si="1"/>
        <v>33.26</v>
      </c>
      <c r="L11" s="56">
        <f t="shared" si="2"/>
        <v>34.31</v>
      </c>
      <c r="M11" s="52">
        <f t="shared" si="3"/>
        <v>33.8</v>
      </c>
      <c r="N11" s="18">
        <v>46.37</v>
      </c>
      <c r="O11" s="19">
        <v>45.22</v>
      </c>
      <c r="P11" s="20">
        <v>45.77</v>
      </c>
    </row>
    <row r="12" spans="1:16" ht="13.5">
      <c r="A12" s="14" t="s">
        <v>5</v>
      </c>
      <c r="B12" s="42">
        <f>'国内'!B12+'在外'!B12</f>
        <v>22872</v>
      </c>
      <c r="C12" s="44">
        <f>'国内'!C12+'在外'!C12</f>
        <v>24231</v>
      </c>
      <c r="D12" s="45">
        <f>'国内'!D12+'在外'!D12</f>
        <v>47103</v>
      </c>
      <c r="E12" s="15">
        <f>'国内'!E12+'在外'!E12</f>
        <v>8077</v>
      </c>
      <c r="F12" s="16">
        <f>'国内'!F12+'在外'!F12</f>
        <v>8668</v>
      </c>
      <c r="G12" s="17">
        <f>'国内'!G12+'在外'!G12</f>
        <v>16745</v>
      </c>
      <c r="H12" s="15">
        <f>'国内'!H12+'在外'!H12</f>
        <v>14795</v>
      </c>
      <c r="I12" s="16">
        <f>'国内'!I12+'在外'!I12</f>
        <v>15563</v>
      </c>
      <c r="J12" s="17">
        <f>'国内'!J12+'在外'!J12</f>
        <v>30358</v>
      </c>
      <c r="K12" s="55">
        <f t="shared" si="1"/>
        <v>35.31</v>
      </c>
      <c r="L12" s="56">
        <f t="shared" si="2"/>
        <v>35.77</v>
      </c>
      <c r="M12" s="52">
        <f t="shared" si="3"/>
        <v>35.55</v>
      </c>
      <c r="N12" s="18">
        <v>46.11</v>
      </c>
      <c r="O12" s="19">
        <v>46.7</v>
      </c>
      <c r="P12" s="20">
        <v>46.42</v>
      </c>
    </row>
    <row r="13" spans="1:16" ht="13.5">
      <c r="A13" s="14" t="s">
        <v>6</v>
      </c>
      <c r="B13" s="42">
        <f>'国内'!B13+'在外'!B13</f>
        <v>52239</v>
      </c>
      <c r="C13" s="44">
        <f>'国内'!C13+'在外'!C13</f>
        <v>58733</v>
      </c>
      <c r="D13" s="45">
        <f>'国内'!D13+'在外'!D13</f>
        <v>110972</v>
      </c>
      <c r="E13" s="15">
        <f>'国内'!E13+'在外'!E13</f>
        <v>18675</v>
      </c>
      <c r="F13" s="16">
        <f>'国内'!F13+'在外'!F13</f>
        <v>20671</v>
      </c>
      <c r="G13" s="17">
        <f>'国内'!G13+'在外'!G13</f>
        <v>39346</v>
      </c>
      <c r="H13" s="15">
        <f>'国内'!H13+'在外'!H13</f>
        <v>33564</v>
      </c>
      <c r="I13" s="16">
        <f>'国内'!I13+'在外'!I13</f>
        <v>38062</v>
      </c>
      <c r="J13" s="17">
        <f>'国内'!J13+'在外'!J13</f>
        <v>71626</v>
      </c>
      <c r="K13" s="55">
        <f t="shared" si="1"/>
        <v>35.75</v>
      </c>
      <c r="L13" s="56">
        <f t="shared" si="2"/>
        <v>35.19</v>
      </c>
      <c r="M13" s="52">
        <f t="shared" si="3"/>
        <v>35.46</v>
      </c>
      <c r="N13" s="18">
        <v>48.17</v>
      </c>
      <c r="O13" s="19">
        <v>47.27</v>
      </c>
      <c r="P13" s="20">
        <v>47.69</v>
      </c>
    </row>
    <row r="14" spans="1:16" ht="13.5">
      <c r="A14" s="14" t="s">
        <v>7</v>
      </c>
      <c r="B14" s="42">
        <f>'国内'!B14+'在外'!B14</f>
        <v>20117</v>
      </c>
      <c r="C14" s="44">
        <f>'国内'!C14+'在外'!C14</f>
        <v>22620</v>
      </c>
      <c r="D14" s="45">
        <f>'国内'!D14+'在外'!D14</f>
        <v>42737</v>
      </c>
      <c r="E14" s="15">
        <f>'国内'!E14+'在外'!E14</f>
        <v>8331</v>
      </c>
      <c r="F14" s="16">
        <f>'国内'!F14+'在外'!F14</f>
        <v>9283</v>
      </c>
      <c r="G14" s="17">
        <f>'国内'!G14+'在外'!G14</f>
        <v>17614</v>
      </c>
      <c r="H14" s="15">
        <f>'国内'!H14+'在外'!H14</f>
        <v>11786</v>
      </c>
      <c r="I14" s="16">
        <f>'国内'!I14+'在外'!I14</f>
        <v>13337</v>
      </c>
      <c r="J14" s="17">
        <f>'国内'!J14+'在外'!J14</f>
        <v>25123</v>
      </c>
      <c r="K14" s="55">
        <f t="shared" si="1"/>
        <v>41.41</v>
      </c>
      <c r="L14" s="56">
        <f t="shared" si="2"/>
        <v>41.04</v>
      </c>
      <c r="M14" s="52">
        <f t="shared" si="3"/>
        <v>41.21</v>
      </c>
      <c r="N14" s="18">
        <v>51.29</v>
      </c>
      <c r="O14" s="19">
        <v>50.42</v>
      </c>
      <c r="P14" s="20">
        <v>50.83</v>
      </c>
    </row>
    <row r="15" spans="1:16" ht="13.5">
      <c r="A15" s="14" t="s">
        <v>8</v>
      </c>
      <c r="B15" s="42">
        <f>'国内'!B15+'在外'!B15</f>
        <v>12991</v>
      </c>
      <c r="C15" s="44">
        <f>'国内'!C15+'在外'!C15</f>
        <v>15458</v>
      </c>
      <c r="D15" s="45">
        <f>'国内'!D15+'在外'!D15</f>
        <v>28449</v>
      </c>
      <c r="E15" s="15">
        <f>'国内'!E15+'在外'!E15</f>
        <v>5655</v>
      </c>
      <c r="F15" s="16">
        <f>'国内'!F15+'在外'!F15</f>
        <v>6933</v>
      </c>
      <c r="G15" s="17">
        <f>'国内'!G15+'在外'!G15</f>
        <v>12588</v>
      </c>
      <c r="H15" s="15">
        <f>'国内'!H15+'在外'!H15</f>
        <v>7336</v>
      </c>
      <c r="I15" s="16">
        <f>'国内'!I15+'在外'!I15</f>
        <v>8525</v>
      </c>
      <c r="J15" s="17">
        <f>'国内'!J15+'在外'!J15</f>
        <v>15861</v>
      </c>
      <c r="K15" s="55">
        <f t="shared" si="1"/>
        <v>43.53</v>
      </c>
      <c r="L15" s="56">
        <f t="shared" si="2"/>
        <v>44.85</v>
      </c>
      <c r="M15" s="52">
        <f t="shared" si="3"/>
        <v>44.25</v>
      </c>
      <c r="N15" s="18">
        <v>56.2</v>
      </c>
      <c r="O15" s="19">
        <v>58</v>
      </c>
      <c r="P15" s="20">
        <v>57.18</v>
      </c>
    </row>
    <row r="16" spans="1:16" ht="13.5">
      <c r="A16" s="14" t="s">
        <v>9</v>
      </c>
      <c r="B16" s="42">
        <f>'国内'!B16+'在外'!B16</f>
        <v>12225</v>
      </c>
      <c r="C16" s="44">
        <f>'国内'!C16+'在外'!C16</f>
        <v>14372</v>
      </c>
      <c r="D16" s="45">
        <f>'国内'!D16+'在外'!D16</f>
        <v>26597</v>
      </c>
      <c r="E16" s="15">
        <f>'国内'!E16+'在外'!E16</f>
        <v>5236</v>
      </c>
      <c r="F16" s="16">
        <f>'国内'!F16+'在外'!F16</f>
        <v>6139</v>
      </c>
      <c r="G16" s="17">
        <f>'国内'!G16+'在外'!G16</f>
        <v>11375</v>
      </c>
      <c r="H16" s="15">
        <f>'国内'!H16+'在外'!H16</f>
        <v>6989</v>
      </c>
      <c r="I16" s="16">
        <f>'国内'!I16+'在外'!I16</f>
        <v>8233</v>
      </c>
      <c r="J16" s="17">
        <f>'国内'!J16+'在外'!J16</f>
        <v>15222</v>
      </c>
      <c r="K16" s="55">
        <f t="shared" si="1"/>
        <v>42.83</v>
      </c>
      <c r="L16" s="56">
        <f t="shared" si="2"/>
        <v>42.72</v>
      </c>
      <c r="M16" s="52">
        <f t="shared" si="3"/>
        <v>42.77</v>
      </c>
      <c r="N16" s="18">
        <v>52.84</v>
      </c>
      <c r="O16" s="19">
        <v>51.62</v>
      </c>
      <c r="P16" s="20">
        <v>52.18</v>
      </c>
    </row>
    <row r="17" spans="1:16" ht="13.5">
      <c r="A17" s="14" t="s">
        <v>10</v>
      </c>
      <c r="B17" s="42">
        <f>'国内'!B17+'在外'!B17</f>
        <v>9433</v>
      </c>
      <c r="C17" s="44">
        <f>'国内'!C17+'在外'!C17</f>
        <v>10882</v>
      </c>
      <c r="D17" s="45">
        <f>'国内'!D17+'在外'!D17</f>
        <v>20315</v>
      </c>
      <c r="E17" s="15">
        <f>'国内'!E17+'在外'!E17</f>
        <v>4569</v>
      </c>
      <c r="F17" s="16">
        <f>'国内'!F17+'在外'!F17</f>
        <v>5277</v>
      </c>
      <c r="G17" s="17">
        <f>'国内'!G17+'在外'!G17</f>
        <v>9846</v>
      </c>
      <c r="H17" s="15">
        <f>'国内'!H17+'在外'!H17</f>
        <v>4864</v>
      </c>
      <c r="I17" s="16">
        <f>'国内'!I17+'在外'!I17</f>
        <v>5605</v>
      </c>
      <c r="J17" s="17">
        <f>'国内'!J17+'在外'!J17</f>
        <v>10469</v>
      </c>
      <c r="K17" s="55">
        <f t="shared" si="1"/>
        <v>48.44</v>
      </c>
      <c r="L17" s="56">
        <f t="shared" si="2"/>
        <v>48.49</v>
      </c>
      <c r="M17" s="52">
        <f t="shared" si="3"/>
        <v>48.47</v>
      </c>
      <c r="N17" s="18">
        <v>58.95</v>
      </c>
      <c r="O17" s="19">
        <v>58.39</v>
      </c>
      <c r="P17" s="20">
        <v>58.65</v>
      </c>
    </row>
    <row r="18" spans="1:16" ht="13.5">
      <c r="A18" s="14" t="s">
        <v>11</v>
      </c>
      <c r="B18" s="50">
        <f>'国内'!B18+'在外'!B18</f>
        <v>57126</v>
      </c>
      <c r="C18" s="44">
        <f>'国内'!C18+'在外'!C18</f>
        <v>61563</v>
      </c>
      <c r="D18" s="45">
        <f>'国内'!D18+'在外'!D18</f>
        <v>118689</v>
      </c>
      <c r="E18" s="15">
        <f>'国内'!E18+'在外'!E18</f>
        <v>19737</v>
      </c>
      <c r="F18" s="16">
        <f>'国内'!F18+'在外'!F18</f>
        <v>21306</v>
      </c>
      <c r="G18" s="17">
        <f>'国内'!G18+'在外'!G18</f>
        <v>41043</v>
      </c>
      <c r="H18" s="15">
        <f>'国内'!H18+'在外'!H18</f>
        <v>37389</v>
      </c>
      <c r="I18" s="16">
        <f>'国内'!I18+'在外'!I18</f>
        <v>40257</v>
      </c>
      <c r="J18" s="17">
        <f>'国内'!J18+'在外'!J18</f>
        <v>77646</v>
      </c>
      <c r="K18" s="55">
        <f t="shared" si="1"/>
        <v>34.55</v>
      </c>
      <c r="L18" s="56">
        <f t="shared" si="2"/>
        <v>34.61</v>
      </c>
      <c r="M18" s="52">
        <f t="shared" si="3"/>
        <v>34.58</v>
      </c>
      <c r="N18" s="18">
        <v>45.93</v>
      </c>
      <c r="O18" s="19">
        <v>46.03</v>
      </c>
      <c r="P18" s="20">
        <v>45.98</v>
      </c>
    </row>
    <row r="19" spans="1:16" ht="14.25" thickBot="1">
      <c r="A19" s="28" t="s">
        <v>12</v>
      </c>
      <c r="B19" s="57">
        <f>'国内'!B19+'在外'!B19</f>
        <v>24176</v>
      </c>
      <c r="C19" s="30">
        <f>'国内'!C19+'在外'!C19</f>
        <v>27291</v>
      </c>
      <c r="D19" s="31">
        <f>'国内'!D19+'在外'!D19</f>
        <v>51467</v>
      </c>
      <c r="E19" s="29">
        <f>'国内'!E19+'在外'!E19</f>
        <v>7689</v>
      </c>
      <c r="F19" s="30">
        <f>'国内'!F19+'在外'!F19</f>
        <v>8453</v>
      </c>
      <c r="G19" s="31">
        <f>'国内'!G19+'在外'!G19</f>
        <v>16142</v>
      </c>
      <c r="H19" s="29">
        <f>'国内'!H19+'在外'!H19</f>
        <v>16487</v>
      </c>
      <c r="I19" s="30">
        <f>'国内'!I19+'在外'!I19</f>
        <v>18838</v>
      </c>
      <c r="J19" s="31">
        <f>'国内'!J19+'在外'!J19</f>
        <v>35325</v>
      </c>
      <c r="K19" s="55">
        <f t="shared" si="1"/>
        <v>31.8</v>
      </c>
      <c r="L19" s="56">
        <f t="shared" si="2"/>
        <v>30.97</v>
      </c>
      <c r="M19" s="52">
        <f t="shared" si="3"/>
        <v>31.36</v>
      </c>
      <c r="N19" s="32">
        <v>46.21</v>
      </c>
      <c r="O19" s="33">
        <v>45.75</v>
      </c>
      <c r="P19" s="34">
        <v>45.96</v>
      </c>
    </row>
    <row r="20" spans="1:16" ht="15" thickBot="1" thickTop="1">
      <c r="A20" s="35" t="s">
        <v>13</v>
      </c>
      <c r="B20" s="42">
        <f>'国内'!B20+'在外'!B20</f>
        <v>6203</v>
      </c>
      <c r="C20" s="16">
        <f>'国内'!C20+'在外'!C20</f>
        <v>7363</v>
      </c>
      <c r="D20" s="17">
        <f>'国内'!D20+'在外'!D20</f>
        <v>13566</v>
      </c>
      <c r="E20" s="36">
        <f>'国内'!E20+'在外'!E20</f>
        <v>3240</v>
      </c>
      <c r="F20" s="37">
        <f>'国内'!F20+'在外'!F20</f>
        <v>3828</v>
      </c>
      <c r="G20" s="38">
        <f>'国内'!G20+'在外'!G20</f>
        <v>7068</v>
      </c>
      <c r="H20" s="36">
        <f>'国内'!H20+'在外'!H20</f>
        <v>2963</v>
      </c>
      <c r="I20" s="37">
        <f>'国内'!I20+'在外'!I20</f>
        <v>3535</v>
      </c>
      <c r="J20" s="38">
        <f>'国内'!J20+'在外'!J20</f>
        <v>6498</v>
      </c>
      <c r="K20" s="39">
        <f aca="true" t="shared" si="4" ref="K20:K32">ROUND((E20/B20)*100,2)</f>
        <v>52.23</v>
      </c>
      <c r="L20" s="40">
        <f aca="true" t="shared" si="5" ref="L20:L32">ROUND((F20/C20)*100,2)</f>
        <v>51.99</v>
      </c>
      <c r="M20" s="41">
        <f aca="true" t="shared" si="6" ref="M20:M32">ROUND((G20/D20)*100,2)</f>
        <v>52.1</v>
      </c>
      <c r="N20" s="39">
        <v>60.73</v>
      </c>
      <c r="O20" s="40">
        <v>59.06</v>
      </c>
      <c r="P20" s="41">
        <v>59.82</v>
      </c>
    </row>
    <row r="21" spans="1:16" ht="15" thickBot="1" thickTop="1">
      <c r="A21" s="35" t="s">
        <v>14</v>
      </c>
      <c r="B21" s="36">
        <f aca="true" t="shared" si="7" ref="B21:J21">SUM(B20)</f>
        <v>6203</v>
      </c>
      <c r="C21" s="37">
        <f t="shared" si="7"/>
        <v>7363</v>
      </c>
      <c r="D21" s="46">
        <f t="shared" si="7"/>
        <v>13566</v>
      </c>
      <c r="E21" s="36">
        <f t="shared" si="7"/>
        <v>3240</v>
      </c>
      <c r="F21" s="37">
        <f t="shared" si="7"/>
        <v>3828</v>
      </c>
      <c r="G21" s="38">
        <f t="shared" si="7"/>
        <v>7068</v>
      </c>
      <c r="H21" s="36">
        <f t="shared" si="7"/>
        <v>2963</v>
      </c>
      <c r="I21" s="37">
        <f t="shared" si="7"/>
        <v>3535</v>
      </c>
      <c r="J21" s="38">
        <f t="shared" si="7"/>
        <v>6498</v>
      </c>
      <c r="K21" s="39">
        <f t="shared" si="4"/>
        <v>52.23</v>
      </c>
      <c r="L21" s="40">
        <f t="shared" si="5"/>
        <v>51.99</v>
      </c>
      <c r="M21" s="41">
        <f t="shared" si="6"/>
        <v>52.1</v>
      </c>
      <c r="N21" s="39">
        <v>60.7304557802596</v>
      </c>
      <c r="O21" s="40">
        <v>59.0561064390611</v>
      </c>
      <c r="P21" s="41">
        <v>59.8163503049407</v>
      </c>
    </row>
    <row r="22" spans="1:16" ht="15" thickBot="1" thickTop="1">
      <c r="A22" s="35" t="s">
        <v>15</v>
      </c>
      <c r="B22" s="42">
        <f>'国内'!B22+'在外'!B22</f>
        <v>2366</v>
      </c>
      <c r="C22" s="44">
        <f>'国内'!C22+'在外'!C22</f>
        <v>2505</v>
      </c>
      <c r="D22" s="45">
        <f>'国内'!D22+'在外'!D22</f>
        <v>4871</v>
      </c>
      <c r="E22" s="36">
        <f>'国内'!E22+'在外'!E22</f>
        <v>874</v>
      </c>
      <c r="F22" s="37">
        <f>'国内'!F22+'在外'!F22</f>
        <v>968</v>
      </c>
      <c r="G22" s="38">
        <f>'国内'!G22+'在外'!G22</f>
        <v>1842</v>
      </c>
      <c r="H22" s="36">
        <f>'国内'!H22+'在外'!H22</f>
        <v>1492</v>
      </c>
      <c r="I22" s="37">
        <f>'国内'!I22+'在外'!I22</f>
        <v>1537</v>
      </c>
      <c r="J22" s="38">
        <f>'国内'!J22+'在外'!J22</f>
        <v>3029</v>
      </c>
      <c r="K22" s="39">
        <f t="shared" si="4"/>
        <v>36.94</v>
      </c>
      <c r="L22" s="40">
        <f t="shared" si="5"/>
        <v>38.64</v>
      </c>
      <c r="M22" s="41">
        <f t="shared" si="6"/>
        <v>37.82</v>
      </c>
      <c r="N22" s="39">
        <v>46.13</v>
      </c>
      <c r="O22" s="40">
        <v>47.31</v>
      </c>
      <c r="P22" s="41">
        <v>46.72</v>
      </c>
    </row>
    <row r="23" spans="1:16" ht="15" thickBot="1" thickTop="1">
      <c r="A23" s="35" t="s">
        <v>16</v>
      </c>
      <c r="B23" s="36">
        <f aca="true" t="shared" si="8" ref="B23:J23">SUM(B22)</f>
        <v>2366</v>
      </c>
      <c r="C23" s="48">
        <f t="shared" si="8"/>
        <v>2505</v>
      </c>
      <c r="D23" s="38">
        <f t="shared" si="8"/>
        <v>4871</v>
      </c>
      <c r="E23" s="36">
        <f t="shared" si="8"/>
        <v>874</v>
      </c>
      <c r="F23" s="37">
        <f t="shared" si="8"/>
        <v>968</v>
      </c>
      <c r="G23" s="38">
        <f t="shared" si="8"/>
        <v>1842</v>
      </c>
      <c r="H23" s="36">
        <f t="shared" si="8"/>
        <v>1492</v>
      </c>
      <c r="I23" s="37">
        <f t="shared" si="8"/>
        <v>1537</v>
      </c>
      <c r="J23" s="38">
        <f t="shared" si="8"/>
        <v>3029</v>
      </c>
      <c r="K23" s="39">
        <f t="shared" si="4"/>
        <v>36.94</v>
      </c>
      <c r="L23" s="40">
        <f t="shared" si="5"/>
        <v>38.64</v>
      </c>
      <c r="M23" s="41">
        <f t="shared" si="6"/>
        <v>37.82</v>
      </c>
      <c r="N23" s="39">
        <v>46.1328125</v>
      </c>
      <c r="O23" s="40">
        <v>47.3130841121495</v>
      </c>
      <c r="P23" s="41">
        <v>46.7238689547582</v>
      </c>
    </row>
    <row r="24" spans="1:16" ht="14.25" thickTop="1">
      <c r="A24" s="14" t="s">
        <v>17</v>
      </c>
      <c r="B24" s="42">
        <f>'国内'!B24+'在外'!B24</f>
        <v>1098</v>
      </c>
      <c r="C24" s="44">
        <f>'国内'!C24+'在外'!C24</f>
        <v>1243</v>
      </c>
      <c r="D24" s="45">
        <f>'国内'!D24+'在外'!D24</f>
        <v>2341</v>
      </c>
      <c r="E24" s="15">
        <f>'国内'!E24+'在外'!E24</f>
        <v>629</v>
      </c>
      <c r="F24" s="16">
        <f>'国内'!F24+'在外'!F24</f>
        <v>746</v>
      </c>
      <c r="G24" s="17">
        <f>'国内'!G24+'在外'!G24</f>
        <v>1375</v>
      </c>
      <c r="H24" s="15">
        <f>'国内'!H24+'在外'!H24</f>
        <v>469</v>
      </c>
      <c r="I24" s="16">
        <f>'国内'!I24+'在外'!I24</f>
        <v>497</v>
      </c>
      <c r="J24" s="17">
        <f>'国内'!J24+'在外'!J24</f>
        <v>966</v>
      </c>
      <c r="K24" s="18">
        <f t="shared" si="4"/>
        <v>57.29</v>
      </c>
      <c r="L24" s="19">
        <f t="shared" si="5"/>
        <v>60.02</v>
      </c>
      <c r="M24" s="20">
        <f t="shared" si="6"/>
        <v>58.74</v>
      </c>
      <c r="N24" s="18">
        <v>62.29</v>
      </c>
      <c r="O24" s="19">
        <v>64.06</v>
      </c>
      <c r="P24" s="20">
        <v>63.25</v>
      </c>
    </row>
    <row r="25" spans="1:16" ht="13.5">
      <c r="A25" s="14" t="s">
        <v>18</v>
      </c>
      <c r="B25" s="42">
        <f>'国内'!B25+'在外'!B25</f>
        <v>6081</v>
      </c>
      <c r="C25" s="44">
        <f>'国内'!C25+'在外'!C25</f>
        <v>6712</v>
      </c>
      <c r="D25" s="45">
        <f>'国内'!D25+'在外'!D25</f>
        <v>12793</v>
      </c>
      <c r="E25" s="15">
        <f>'国内'!E25+'在外'!E25</f>
        <v>2802</v>
      </c>
      <c r="F25" s="16">
        <f>'国内'!F25+'在外'!F25</f>
        <v>3185</v>
      </c>
      <c r="G25" s="17">
        <f>'国内'!G25+'在外'!G25</f>
        <v>5987</v>
      </c>
      <c r="H25" s="15">
        <f>'国内'!H25+'在外'!H25</f>
        <v>3279</v>
      </c>
      <c r="I25" s="16">
        <f>'国内'!I25+'在外'!I25</f>
        <v>3527</v>
      </c>
      <c r="J25" s="17">
        <f>'国内'!J25+'在外'!J25</f>
        <v>6806</v>
      </c>
      <c r="K25" s="18">
        <f t="shared" si="4"/>
        <v>46.08</v>
      </c>
      <c r="L25" s="19">
        <f t="shared" si="5"/>
        <v>47.45</v>
      </c>
      <c r="M25" s="20">
        <f t="shared" si="6"/>
        <v>46.8</v>
      </c>
      <c r="N25" s="18">
        <v>53.35</v>
      </c>
      <c r="O25" s="19">
        <v>54.29</v>
      </c>
      <c r="P25" s="20">
        <v>53.85</v>
      </c>
    </row>
    <row r="26" spans="1:16" ht="14.25" thickBot="1">
      <c r="A26" s="28" t="s">
        <v>19</v>
      </c>
      <c r="B26" s="42">
        <f>'国内'!B26+'在外'!B26</f>
        <v>4679</v>
      </c>
      <c r="C26" s="44">
        <f>'国内'!C26+'在外'!C26</f>
        <v>5325</v>
      </c>
      <c r="D26" s="45">
        <f>'国内'!D26+'在外'!D26</f>
        <v>10004</v>
      </c>
      <c r="E26" s="29">
        <f>'国内'!E26+'在外'!E26</f>
        <v>1991</v>
      </c>
      <c r="F26" s="30">
        <f>'国内'!F26+'在外'!F26</f>
        <v>2265</v>
      </c>
      <c r="G26" s="31">
        <f>'国内'!G26+'在外'!G26</f>
        <v>4256</v>
      </c>
      <c r="H26" s="29">
        <f>'国内'!H26+'在外'!H26</f>
        <v>2688</v>
      </c>
      <c r="I26" s="30">
        <f>'国内'!I26+'在外'!I26</f>
        <v>3060</v>
      </c>
      <c r="J26" s="31">
        <f>'国内'!J26+'在外'!J26</f>
        <v>5748</v>
      </c>
      <c r="K26" s="32">
        <f t="shared" si="4"/>
        <v>42.55</v>
      </c>
      <c r="L26" s="33">
        <f t="shared" si="5"/>
        <v>42.54</v>
      </c>
      <c r="M26" s="34">
        <f t="shared" si="6"/>
        <v>42.54</v>
      </c>
      <c r="N26" s="32">
        <v>50.97</v>
      </c>
      <c r="O26" s="33">
        <v>49.47</v>
      </c>
      <c r="P26" s="34">
        <v>50.17</v>
      </c>
    </row>
    <row r="27" spans="1:16" ht="15" thickBot="1" thickTop="1">
      <c r="A27" s="35" t="s">
        <v>20</v>
      </c>
      <c r="B27" s="36">
        <f aca="true" t="shared" si="9" ref="B27:J27">SUM(B24:B26)</f>
        <v>11858</v>
      </c>
      <c r="C27" s="48">
        <f t="shared" si="9"/>
        <v>13280</v>
      </c>
      <c r="D27" s="38">
        <f t="shared" si="9"/>
        <v>25138</v>
      </c>
      <c r="E27" s="36">
        <f t="shared" si="9"/>
        <v>5422</v>
      </c>
      <c r="F27" s="37">
        <f t="shared" si="9"/>
        <v>6196</v>
      </c>
      <c r="G27" s="38">
        <f t="shared" si="9"/>
        <v>11618</v>
      </c>
      <c r="H27" s="36">
        <f t="shared" si="9"/>
        <v>6436</v>
      </c>
      <c r="I27" s="37">
        <f t="shared" si="9"/>
        <v>7084</v>
      </c>
      <c r="J27" s="38">
        <f t="shared" si="9"/>
        <v>13520</v>
      </c>
      <c r="K27" s="39">
        <f t="shared" si="4"/>
        <v>45.72</v>
      </c>
      <c r="L27" s="40">
        <f t="shared" si="5"/>
        <v>46.66</v>
      </c>
      <c r="M27" s="41">
        <f t="shared" si="6"/>
        <v>46.22</v>
      </c>
      <c r="N27" s="39">
        <v>53.2601572739187</v>
      </c>
      <c r="O27" s="40">
        <v>53.3391659375911</v>
      </c>
      <c r="P27" s="41">
        <v>53.3019595741398</v>
      </c>
    </row>
    <row r="28" spans="1:16" ht="15" thickBot="1" thickTop="1">
      <c r="A28" s="35" t="s">
        <v>21</v>
      </c>
      <c r="B28" s="42">
        <f>'国内'!B28+'在外'!B28</f>
        <v>1237</v>
      </c>
      <c r="C28" s="44">
        <f>'国内'!C28+'在外'!C28</f>
        <v>1552</v>
      </c>
      <c r="D28" s="45">
        <f>'国内'!D28+'在外'!D28</f>
        <v>2789</v>
      </c>
      <c r="E28" s="36">
        <f>'国内'!E28+'在外'!E28</f>
        <v>960</v>
      </c>
      <c r="F28" s="37">
        <f>'国内'!F28+'在外'!F28</f>
        <v>1207</v>
      </c>
      <c r="G28" s="38">
        <f>'国内'!G28+'在外'!G28</f>
        <v>2167</v>
      </c>
      <c r="H28" s="36">
        <f>'国内'!H28+'在外'!H28</f>
        <v>277</v>
      </c>
      <c r="I28" s="37">
        <f>'国内'!I28+'在外'!I28</f>
        <v>345</v>
      </c>
      <c r="J28" s="38">
        <f>'国内'!J28+'在外'!J28</f>
        <v>622</v>
      </c>
      <c r="K28" s="39">
        <f t="shared" si="4"/>
        <v>77.61</v>
      </c>
      <c r="L28" s="40">
        <f t="shared" si="5"/>
        <v>77.77</v>
      </c>
      <c r="M28" s="41">
        <f t="shared" si="6"/>
        <v>77.7</v>
      </c>
      <c r="N28" s="39">
        <v>64.93</v>
      </c>
      <c r="O28" s="40">
        <v>65.97</v>
      </c>
      <c r="P28" s="41">
        <v>65.51</v>
      </c>
    </row>
    <row r="29" spans="1:16" ht="15" thickBot="1" thickTop="1">
      <c r="A29" s="35" t="s">
        <v>22</v>
      </c>
      <c r="B29" s="47">
        <f aca="true" t="shared" si="10" ref="B29:J29">SUM(B28)</f>
        <v>1237</v>
      </c>
      <c r="C29" s="37">
        <f t="shared" si="10"/>
        <v>1552</v>
      </c>
      <c r="D29" s="46">
        <f t="shared" si="10"/>
        <v>2789</v>
      </c>
      <c r="E29" s="36">
        <f t="shared" si="10"/>
        <v>960</v>
      </c>
      <c r="F29" s="37">
        <f t="shared" si="10"/>
        <v>1207</v>
      </c>
      <c r="G29" s="38">
        <f t="shared" si="10"/>
        <v>2167</v>
      </c>
      <c r="H29" s="36">
        <f t="shared" si="10"/>
        <v>277</v>
      </c>
      <c r="I29" s="37">
        <f t="shared" si="10"/>
        <v>345</v>
      </c>
      <c r="J29" s="38">
        <f t="shared" si="10"/>
        <v>622</v>
      </c>
      <c r="K29" s="39">
        <f t="shared" si="4"/>
        <v>77.61</v>
      </c>
      <c r="L29" s="40">
        <f t="shared" si="5"/>
        <v>77.77</v>
      </c>
      <c r="M29" s="41">
        <f t="shared" si="6"/>
        <v>77.7</v>
      </c>
      <c r="N29" s="39">
        <v>64.9300155520995</v>
      </c>
      <c r="O29" s="40">
        <v>65.9679408138101</v>
      </c>
      <c r="P29" s="41">
        <v>65.5089408528198</v>
      </c>
    </row>
    <row r="30" spans="1:16" ht="14.25" thickTop="1">
      <c r="A30" s="14" t="s">
        <v>41</v>
      </c>
      <c r="B30" s="15">
        <f aca="true" t="shared" si="11" ref="B30:J30">SUM(B7:B19)</f>
        <v>514876</v>
      </c>
      <c r="C30" s="16">
        <f t="shared" si="11"/>
        <v>580650</v>
      </c>
      <c r="D30" s="17">
        <f t="shared" si="11"/>
        <v>1095526</v>
      </c>
      <c r="E30" s="15">
        <f t="shared" si="11"/>
        <v>185846</v>
      </c>
      <c r="F30" s="16">
        <f t="shared" si="11"/>
        <v>208725</v>
      </c>
      <c r="G30" s="17">
        <f t="shared" si="11"/>
        <v>394571</v>
      </c>
      <c r="H30" s="15">
        <f t="shared" si="11"/>
        <v>329030</v>
      </c>
      <c r="I30" s="16">
        <f t="shared" si="11"/>
        <v>371925</v>
      </c>
      <c r="J30" s="17">
        <f t="shared" si="11"/>
        <v>700955</v>
      </c>
      <c r="K30" s="18">
        <f t="shared" si="4"/>
        <v>36.1</v>
      </c>
      <c r="L30" s="19">
        <f t="shared" si="5"/>
        <v>35.95</v>
      </c>
      <c r="M30" s="20">
        <f t="shared" si="6"/>
        <v>36.02</v>
      </c>
      <c r="N30" s="18">
        <v>47.1376486898443</v>
      </c>
      <c r="O30" s="19">
        <v>46.8273464188328</v>
      </c>
      <c r="P30" s="20">
        <v>46.9727949162126</v>
      </c>
    </row>
    <row r="31" spans="1:17" ht="13.5">
      <c r="A31" s="14" t="s">
        <v>42</v>
      </c>
      <c r="B31" s="50">
        <f aca="true" t="shared" si="12" ref="B31:J31">B21+B23+B27+B29</f>
        <v>21664</v>
      </c>
      <c r="C31" s="44">
        <f t="shared" si="12"/>
        <v>24700</v>
      </c>
      <c r="D31" s="49">
        <f t="shared" si="12"/>
        <v>46364</v>
      </c>
      <c r="E31" s="15">
        <f t="shared" si="12"/>
        <v>10496</v>
      </c>
      <c r="F31" s="16">
        <f t="shared" si="12"/>
        <v>12199</v>
      </c>
      <c r="G31" s="17">
        <f t="shared" si="12"/>
        <v>22695</v>
      </c>
      <c r="H31" s="15">
        <f t="shared" si="12"/>
        <v>11168</v>
      </c>
      <c r="I31" s="16">
        <f t="shared" si="12"/>
        <v>12501</v>
      </c>
      <c r="J31" s="17">
        <f t="shared" si="12"/>
        <v>23669</v>
      </c>
      <c r="K31" s="18">
        <f t="shared" si="4"/>
        <v>48.45</v>
      </c>
      <c r="L31" s="19">
        <f t="shared" si="5"/>
        <v>49.39</v>
      </c>
      <c r="M31" s="20">
        <f t="shared" si="6"/>
        <v>48.95</v>
      </c>
      <c r="N31" s="18">
        <v>55.299823633157</v>
      </c>
      <c r="O31" s="19">
        <v>55.2931627565416</v>
      </c>
      <c r="P31" s="20">
        <v>55.2962741746133</v>
      </c>
      <c r="Q31" s="58"/>
    </row>
    <row r="32" spans="1:17" ht="14.25" thickBot="1">
      <c r="A32" s="21" t="s">
        <v>23</v>
      </c>
      <c r="B32" s="22">
        <f aca="true" t="shared" si="13" ref="B32:J32">SUM(B30:B31)</f>
        <v>536540</v>
      </c>
      <c r="C32" s="51">
        <f t="shared" si="13"/>
        <v>605350</v>
      </c>
      <c r="D32" s="24">
        <f t="shared" si="13"/>
        <v>1141890</v>
      </c>
      <c r="E32" s="22">
        <f t="shared" si="13"/>
        <v>196342</v>
      </c>
      <c r="F32" s="23">
        <f t="shared" si="13"/>
        <v>220924</v>
      </c>
      <c r="G32" s="24">
        <f t="shared" si="13"/>
        <v>417266</v>
      </c>
      <c r="H32" s="22">
        <f t="shared" si="13"/>
        <v>340198</v>
      </c>
      <c r="I32" s="23">
        <f t="shared" si="13"/>
        <v>384426</v>
      </c>
      <c r="J32" s="24">
        <f t="shared" si="13"/>
        <v>724624</v>
      </c>
      <c r="K32" s="25">
        <f t="shared" si="4"/>
        <v>36.59</v>
      </c>
      <c r="L32" s="26">
        <f t="shared" si="5"/>
        <v>36.5</v>
      </c>
      <c r="M32" s="27">
        <f t="shared" si="6"/>
        <v>36.54</v>
      </c>
      <c r="N32" s="25">
        <v>47.4773723270717</v>
      </c>
      <c r="O32" s="26">
        <v>47.1819027963255</v>
      </c>
      <c r="P32" s="27">
        <v>47.3203788134857</v>
      </c>
      <c r="Q32" s="58"/>
    </row>
    <row r="33" ht="13.5">
      <c r="Q33" s="58"/>
    </row>
    <row r="34" spans="15:17" ht="13.5" customHeight="1">
      <c r="O34" s="58"/>
      <c r="P34" s="58"/>
      <c r="Q34" s="58"/>
    </row>
    <row r="35" spans="15:17" ht="13.5">
      <c r="O35" s="58"/>
      <c r="P35" s="58"/>
      <c r="Q35" s="58"/>
    </row>
    <row r="36" spans="15:17" ht="13.5">
      <c r="O36" s="58"/>
      <c r="P36" s="58"/>
      <c r="Q36" s="58"/>
    </row>
    <row r="37" spans="15:17" ht="13.5">
      <c r="O37" s="58"/>
      <c r="P37" s="58"/>
      <c r="Q37" s="58"/>
    </row>
  </sheetData>
  <sheetProtection/>
  <mergeCells count="8">
    <mergeCell ref="Q31:Q37"/>
    <mergeCell ref="O34:P37"/>
    <mergeCell ref="A5:A6"/>
    <mergeCell ref="B5:D5"/>
    <mergeCell ref="E5:G5"/>
    <mergeCell ref="H5:J5"/>
    <mergeCell ref="K5:M5"/>
    <mergeCell ref="N5:P5"/>
  </mergeCells>
  <printOptions/>
  <pageMargins left="0.7874015748031497" right="0.7874015748031497" top="0.5905511811023623" bottom="0.984251968503937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xSplit="1" ySplit="6" topLeftCell="B16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8.796875" defaultRowHeight="14.25"/>
  <cols>
    <col min="1" max="1" width="19.59765625" style="1" customWidth="1"/>
    <col min="2" max="10" width="8.09765625" style="1" customWidth="1"/>
    <col min="11" max="16" width="6.09765625" style="1" customWidth="1"/>
    <col min="17" max="16384" width="9" style="1" customWidth="1"/>
  </cols>
  <sheetData>
    <row r="1" spans="11:16" ht="13.5">
      <c r="K1" s="2"/>
      <c r="L1" s="2"/>
      <c r="M1" s="2"/>
      <c r="N1" s="3"/>
      <c r="O1" s="3"/>
      <c r="P1" s="4" t="s">
        <v>35</v>
      </c>
    </row>
    <row r="2" spans="1:9" ht="18.75">
      <c r="A2" s="5" t="s">
        <v>39</v>
      </c>
      <c r="C2" s="6"/>
      <c r="D2" s="7" t="s">
        <v>43</v>
      </c>
      <c r="G2" s="6"/>
      <c r="I2" s="6"/>
    </row>
    <row r="3" spans="4:16" ht="13.5">
      <c r="D3" s="8"/>
      <c r="F3" s="9" t="s">
        <v>36</v>
      </c>
      <c r="M3" s="8"/>
      <c r="N3" s="9"/>
      <c r="P3" s="10" t="s">
        <v>44</v>
      </c>
    </row>
    <row r="4" spans="13:16" ht="14.25" thickBot="1">
      <c r="M4" s="8"/>
      <c r="N4" s="9"/>
      <c r="P4" s="10" t="s">
        <v>34</v>
      </c>
    </row>
    <row r="5" spans="1:16" ht="13.5">
      <c r="A5" s="59" t="s">
        <v>26</v>
      </c>
      <c r="B5" s="61" t="s">
        <v>27</v>
      </c>
      <c r="C5" s="62"/>
      <c r="D5" s="63"/>
      <c r="E5" s="61" t="s">
        <v>28</v>
      </c>
      <c r="F5" s="62"/>
      <c r="G5" s="63"/>
      <c r="H5" s="61" t="s">
        <v>29</v>
      </c>
      <c r="I5" s="62"/>
      <c r="J5" s="63"/>
      <c r="K5" s="61" t="s">
        <v>30</v>
      </c>
      <c r="L5" s="62"/>
      <c r="M5" s="63"/>
      <c r="N5" s="61" t="s">
        <v>40</v>
      </c>
      <c r="O5" s="62"/>
      <c r="P5" s="63"/>
    </row>
    <row r="6" spans="1:16" ht="14.25" thickBot="1">
      <c r="A6" s="60"/>
      <c r="B6" s="11" t="s">
        <v>31</v>
      </c>
      <c r="C6" s="12" t="s">
        <v>32</v>
      </c>
      <c r="D6" s="13" t="s">
        <v>33</v>
      </c>
      <c r="E6" s="11" t="s">
        <v>31</v>
      </c>
      <c r="F6" s="12" t="s">
        <v>32</v>
      </c>
      <c r="G6" s="13" t="s">
        <v>33</v>
      </c>
      <c r="H6" s="11" t="s">
        <v>31</v>
      </c>
      <c r="I6" s="12" t="s">
        <v>32</v>
      </c>
      <c r="J6" s="13" t="s">
        <v>33</v>
      </c>
      <c r="K6" s="11" t="s">
        <v>31</v>
      </c>
      <c r="L6" s="12" t="s">
        <v>32</v>
      </c>
      <c r="M6" s="13" t="s">
        <v>33</v>
      </c>
      <c r="N6" s="11" t="s">
        <v>31</v>
      </c>
      <c r="O6" s="12" t="s">
        <v>32</v>
      </c>
      <c r="P6" s="13" t="s">
        <v>33</v>
      </c>
    </row>
    <row r="7" spans="1:16" ht="14.25" thickTop="1">
      <c r="A7" s="14" t="s">
        <v>0</v>
      </c>
      <c r="B7" s="15">
        <v>99282</v>
      </c>
      <c r="C7" s="16">
        <v>117146</v>
      </c>
      <c r="D7" s="17">
        <f>SUM(B7:C7)</f>
        <v>216428</v>
      </c>
      <c r="E7" s="15">
        <v>30268</v>
      </c>
      <c r="F7" s="16">
        <v>35055</v>
      </c>
      <c r="G7" s="17">
        <f>SUM(E7:F7)</f>
        <v>65323</v>
      </c>
      <c r="H7" s="15">
        <v>69014</v>
      </c>
      <c r="I7" s="16">
        <v>82091</v>
      </c>
      <c r="J7" s="17">
        <f>SUM(H7:I7)</f>
        <v>151105</v>
      </c>
      <c r="K7" s="18">
        <f>ROUND((E7/B7)*100,2)</f>
        <v>30.49</v>
      </c>
      <c r="L7" s="19">
        <f aca="true" t="shared" si="0" ref="L7:M22">ROUND((F7/C7)*100,2)</f>
        <v>29.92</v>
      </c>
      <c r="M7" s="20">
        <f t="shared" si="0"/>
        <v>30.18</v>
      </c>
      <c r="N7" s="18">
        <v>44.696052670426</v>
      </c>
      <c r="O7" s="19">
        <v>44.8697881976822</v>
      </c>
      <c r="P7" s="20">
        <v>44.790168000902</v>
      </c>
    </row>
    <row r="8" spans="1:16" ht="13.5">
      <c r="A8" s="14" t="s">
        <v>1</v>
      </c>
      <c r="B8" s="15">
        <v>64549</v>
      </c>
      <c r="C8" s="16">
        <v>72504</v>
      </c>
      <c r="D8" s="17">
        <f>SUM(B8:C8)</f>
        <v>137053</v>
      </c>
      <c r="E8" s="15">
        <v>21509</v>
      </c>
      <c r="F8" s="16">
        <v>23812</v>
      </c>
      <c r="G8" s="17">
        <f>SUM(E8:F8)</f>
        <v>45321</v>
      </c>
      <c r="H8" s="15">
        <v>43040</v>
      </c>
      <c r="I8" s="16">
        <v>48692</v>
      </c>
      <c r="J8" s="17">
        <f>SUM(H8:I8)</f>
        <v>91732</v>
      </c>
      <c r="K8" s="18">
        <f aca="true" t="shared" si="1" ref="K8:K23">ROUND((E8/B8)*100,2)</f>
        <v>33.32</v>
      </c>
      <c r="L8" s="19">
        <f t="shared" si="0"/>
        <v>32.84</v>
      </c>
      <c r="M8" s="20">
        <f t="shared" si="0"/>
        <v>33.07</v>
      </c>
      <c r="N8" s="18">
        <v>43.5933338406514</v>
      </c>
      <c r="O8" s="19">
        <v>43.180772457845</v>
      </c>
      <c r="P8" s="20">
        <v>43.37495254264</v>
      </c>
    </row>
    <row r="9" spans="1:16" ht="13.5">
      <c r="A9" s="14" t="s">
        <v>2</v>
      </c>
      <c r="B9" s="15">
        <v>74748</v>
      </c>
      <c r="C9" s="16">
        <v>83964</v>
      </c>
      <c r="D9" s="17">
        <f aca="true" t="shared" si="2" ref="D9:D19">SUM(B9:C9)</f>
        <v>158712</v>
      </c>
      <c r="E9" s="15">
        <v>32931</v>
      </c>
      <c r="F9" s="16">
        <v>36848</v>
      </c>
      <c r="G9" s="17">
        <f aca="true" t="shared" si="3" ref="G9:G19">SUM(E9:F9)</f>
        <v>69779</v>
      </c>
      <c r="H9" s="15">
        <v>41817</v>
      </c>
      <c r="I9" s="16">
        <v>47116</v>
      </c>
      <c r="J9" s="17">
        <f aca="true" t="shared" si="4" ref="J9:J19">SUM(H9:I9)</f>
        <v>88933</v>
      </c>
      <c r="K9" s="18">
        <f t="shared" si="1"/>
        <v>44.06</v>
      </c>
      <c r="L9" s="19">
        <f t="shared" si="0"/>
        <v>43.89</v>
      </c>
      <c r="M9" s="20">
        <f t="shared" si="0"/>
        <v>43.97</v>
      </c>
      <c r="N9" s="18">
        <v>47.7167208552429</v>
      </c>
      <c r="O9" s="19">
        <v>46.692657723847</v>
      </c>
      <c r="P9" s="20">
        <v>47.1736411796867</v>
      </c>
    </row>
    <row r="10" spans="1:16" ht="13.5">
      <c r="A10" s="14" t="s">
        <v>3</v>
      </c>
      <c r="B10" s="15">
        <v>18185</v>
      </c>
      <c r="C10" s="16">
        <v>21415</v>
      </c>
      <c r="D10" s="17">
        <f t="shared" si="2"/>
        <v>39600</v>
      </c>
      <c r="E10" s="15">
        <v>7603</v>
      </c>
      <c r="F10" s="16">
        <v>9031</v>
      </c>
      <c r="G10" s="17">
        <f t="shared" si="3"/>
        <v>16634</v>
      </c>
      <c r="H10" s="15">
        <v>10582</v>
      </c>
      <c r="I10" s="16">
        <v>12384</v>
      </c>
      <c r="J10" s="17">
        <f t="shared" si="4"/>
        <v>22966</v>
      </c>
      <c r="K10" s="18">
        <f t="shared" si="1"/>
        <v>41.81</v>
      </c>
      <c r="L10" s="19">
        <f t="shared" si="0"/>
        <v>42.17</v>
      </c>
      <c r="M10" s="20">
        <f t="shared" si="0"/>
        <v>42.01</v>
      </c>
      <c r="N10" s="18">
        <v>54.745726722582</v>
      </c>
      <c r="O10" s="19">
        <v>55.6126782600921</v>
      </c>
      <c r="P10" s="20">
        <v>55.2163467372048</v>
      </c>
    </row>
    <row r="11" spans="1:16" ht="13.5">
      <c r="A11" s="14" t="s">
        <v>4</v>
      </c>
      <c r="B11" s="15">
        <v>46767</v>
      </c>
      <c r="C11" s="16">
        <v>50212</v>
      </c>
      <c r="D11" s="17">
        <f t="shared" si="2"/>
        <v>96979</v>
      </c>
      <c r="E11" s="15">
        <v>15559</v>
      </c>
      <c r="F11" s="16">
        <v>17236</v>
      </c>
      <c r="G11" s="17">
        <f t="shared" si="3"/>
        <v>32795</v>
      </c>
      <c r="H11" s="15">
        <v>31208</v>
      </c>
      <c r="I11" s="16">
        <v>32976</v>
      </c>
      <c r="J11" s="17">
        <f t="shared" si="4"/>
        <v>64184</v>
      </c>
      <c r="K11" s="18">
        <f t="shared" si="1"/>
        <v>33.27</v>
      </c>
      <c r="L11" s="19">
        <f t="shared" si="0"/>
        <v>34.33</v>
      </c>
      <c r="M11" s="20">
        <f t="shared" si="0"/>
        <v>33.82</v>
      </c>
      <c r="N11" s="18">
        <v>46.3856200698306</v>
      </c>
      <c r="O11" s="19">
        <v>45.2402267979708</v>
      </c>
      <c r="P11" s="20">
        <v>45.7900127246206</v>
      </c>
    </row>
    <row r="12" spans="1:16" ht="13.5">
      <c r="A12" s="14" t="s">
        <v>5</v>
      </c>
      <c r="B12" s="15">
        <v>22864</v>
      </c>
      <c r="C12" s="16">
        <v>24218</v>
      </c>
      <c r="D12" s="17">
        <f t="shared" si="2"/>
        <v>47082</v>
      </c>
      <c r="E12" s="15">
        <v>8076</v>
      </c>
      <c r="F12" s="16">
        <v>8668</v>
      </c>
      <c r="G12" s="17">
        <f t="shared" si="3"/>
        <v>16744</v>
      </c>
      <c r="H12" s="15">
        <v>14788</v>
      </c>
      <c r="I12" s="16">
        <v>15550</v>
      </c>
      <c r="J12" s="17">
        <f t="shared" si="4"/>
        <v>30338</v>
      </c>
      <c r="K12" s="18">
        <f t="shared" si="1"/>
        <v>35.32</v>
      </c>
      <c r="L12" s="19">
        <f t="shared" si="0"/>
        <v>35.79</v>
      </c>
      <c r="M12" s="20">
        <f t="shared" si="0"/>
        <v>35.56</v>
      </c>
      <c r="N12" s="18">
        <v>46.1208990153221</v>
      </c>
      <c r="O12" s="19">
        <v>46.7194523485505</v>
      </c>
      <c r="P12" s="20">
        <v>46.4303991811668</v>
      </c>
    </row>
    <row r="13" spans="1:16" ht="13.5">
      <c r="A13" s="14" t="s">
        <v>6</v>
      </c>
      <c r="B13" s="15">
        <v>52189</v>
      </c>
      <c r="C13" s="16">
        <v>58615</v>
      </c>
      <c r="D13" s="17">
        <f t="shared" si="2"/>
        <v>110804</v>
      </c>
      <c r="E13" s="15">
        <v>18673</v>
      </c>
      <c r="F13" s="16">
        <v>20667</v>
      </c>
      <c r="G13" s="17">
        <f t="shared" si="3"/>
        <v>39340</v>
      </c>
      <c r="H13" s="15">
        <v>33516</v>
      </c>
      <c r="I13" s="16">
        <v>37948</v>
      </c>
      <c r="J13" s="17">
        <f t="shared" si="4"/>
        <v>71464</v>
      </c>
      <c r="K13" s="18">
        <f t="shared" si="1"/>
        <v>35.78</v>
      </c>
      <c r="L13" s="19">
        <f t="shared" si="0"/>
        <v>35.26</v>
      </c>
      <c r="M13" s="20">
        <f t="shared" si="0"/>
        <v>35.5</v>
      </c>
      <c r="N13" s="18">
        <v>48.2056001051663</v>
      </c>
      <c r="O13" s="19">
        <v>47.3481195756991</v>
      </c>
      <c r="P13" s="20">
        <v>47.7507826623749</v>
      </c>
    </row>
    <row r="14" spans="1:16" ht="13.5">
      <c r="A14" s="14" t="s">
        <v>7</v>
      </c>
      <c r="B14" s="15">
        <v>20110</v>
      </c>
      <c r="C14" s="16">
        <v>22602</v>
      </c>
      <c r="D14" s="17">
        <f t="shared" si="2"/>
        <v>42712</v>
      </c>
      <c r="E14" s="15">
        <v>8331</v>
      </c>
      <c r="F14" s="16">
        <v>9283</v>
      </c>
      <c r="G14" s="17">
        <f t="shared" si="3"/>
        <v>17614</v>
      </c>
      <c r="H14" s="15">
        <v>11779</v>
      </c>
      <c r="I14" s="16">
        <v>13319</v>
      </c>
      <c r="J14" s="17">
        <f t="shared" si="4"/>
        <v>25098</v>
      </c>
      <c r="K14" s="18">
        <f t="shared" si="1"/>
        <v>41.43</v>
      </c>
      <c r="L14" s="19">
        <f t="shared" si="0"/>
        <v>41.07</v>
      </c>
      <c r="M14" s="20">
        <f t="shared" si="0"/>
        <v>41.24</v>
      </c>
      <c r="N14" s="18">
        <v>51.3043903871568</v>
      </c>
      <c r="O14" s="19">
        <v>50.4614984616718</v>
      </c>
      <c r="P14" s="20">
        <v>50.8573135974993</v>
      </c>
    </row>
    <row r="15" spans="1:16" ht="13.5">
      <c r="A15" s="14" t="s">
        <v>8</v>
      </c>
      <c r="B15" s="15">
        <v>12980</v>
      </c>
      <c r="C15" s="16">
        <v>15434</v>
      </c>
      <c r="D15" s="17">
        <f t="shared" si="2"/>
        <v>28414</v>
      </c>
      <c r="E15" s="15">
        <v>5655</v>
      </c>
      <c r="F15" s="16">
        <v>6932</v>
      </c>
      <c r="G15" s="17">
        <f t="shared" si="3"/>
        <v>12587</v>
      </c>
      <c r="H15" s="15">
        <v>7325</v>
      </c>
      <c r="I15" s="16">
        <v>8502</v>
      </c>
      <c r="J15" s="17">
        <f t="shared" si="4"/>
        <v>15827</v>
      </c>
      <c r="K15" s="18">
        <f t="shared" si="1"/>
        <v>43.57</v>
      </c>
      <c r="L15" s="19">
        <f t="shared" si="0"/>
        <v>44.91</v>
      </c>
      <c r="M15" s="20">
        <f t="shared" si="0"/>
        <v>44.3</v>
      </c>
      <c r="N15" s="18">
        <v>56.2476880964711</v>
      </c>
      <c r="O15" s="19">
        <v>58.0663329161452</v>
      </c>
      <c r="P15" s="20">
        <v>57.2329389429433</v>
      </c>
    </row>
    <row r="16" spans="1:16" ht="13.5">
      <c r="A16" s="14" t="s">
        <v>9</v>
      </c>
      <c r="B16" s="15">
        <v>12216</v>
      </c>
      <c r="C16" s="16">
        <v>14357</v>
      </c>
      <c r="D16" s="17">
        <f t="shared" si="2"/>
        <v>26573</v>
      </c>
      <c r="E16" s="15">
        <v>5235</v>
      </c>
      <c r="F16" s="16">
        <v>6139</v>
      </c>
      <c r="G16" s="17">
        <f t="shared" si="3"/>
        <v>11374</v>
      </c>
      <c r="H16" s="15">
        <v>6981</v>
      </c>
      <c r="I16" s="16">
        <v>8218</v>
      </c>
      <c r="J16" s="17">
        <f t="shared" si="4"/>
        <v>15199</v>
      </c>
      <c r="K16" s="18">
        <f t="shared" si="1"/>
        <v>42.85</v>
      </c>
      <c r="L16" s="19">
        <f t="shared" si="0"/>
        <v>42.76</v>
      </c>
      <c r="M16" s="20">
        <f t="shared" si="0"/>
        <v>42.8</v>
      </c>
      <c r="N16" s="18">
        <v>52.8750198004118</v>
      </c>
      <c r="O16" s="19">
        <v>51.6524448056346</v>
      </c>
      <c r="P16" s="20">
        <v>52.2159754672897</v>
      </c>
    </row>
    <row r="17" spans="1:16" ht="13.5">
      <c r="A17" s="14" t="s">
        <v>10</v>
      </c>
      <c r="B17" s="15">
        <v>9424</v>
      </c>
      <c r="C17" s="16">
        <v>10874</v>
      </c>
      <c r="D17" s="17">
        <f t="shared" si="2"/>
        <v>20298</v>
      </c>
      <c r="E17" s="15">
        <v>4569</v>
      </c>
      <c r="F17" s="16">
        <v>5277</v>
      </c>
      <c r="G17" s="17">
        <f t="shared" si="3"/>
        <v>9846</v>
      </c>
      <c r="H17" s="15">
        <v>4855</v>
      </c>
      <c r="I17" s="16">
        <v>5597</v>
      </c>
      <c r="J17" s="17">
        <f t="shared" si="4"/>
        <v>10452</v>
      </c>
      <c r="K17" s="18">
        <f t="shared" si="1"/>
        <v>48.48</v>
      </c>
      <c r="L17" s="19">
        <f t="shared" si="0"/>
        <v>48.53</v>
      </c>
      <c r="M17" s="20">
        <f t="shared" si="0"/>
        <v>48.51</v>
      </c>
      <c r="N17" s="18">
        <v>58.9852435819689</v>
      </c>
      <c r="O17" s="19">
        <v>58.4224364592463</v>
      </c>
      <c r="P17" s="20">
        <v>58.6838152459632</v>
      </c>
    </row>
    <row r="18" spans="1:16" ht="13.5">
      <c r="A18" s="14" t="s">
        <v>11</v>
      </c>
      <c r="B18" s="15">
        <v>57082</v>
      </c>
      <c r="C18" s="16">
        <v>61512</v>
      </c>
      <c r="D18" s="17">
        <f t="shared" si="2"/>
        <v>118594</v>
      </c>
      <c r="E18" s="15">
        <v>19734</v>
      </c>
      <c r="F18" s="16">
        <v>21304</v>
      </c>
      <c r="G18" s="17">
        <f t="shared" si="3"/>
        <v>41038</v>
      </c>
      <c r="H18" s="15">
        <v>37348</v>
      </c>
      <c r="I18" s="16">
        <v>40208</v>
      </c>
      <c r="J18" s="17">
        <f t="shared" si="4"/>
        <v>77556</v>
      </c>
      <c r="K18" s="18">
        <f t="shared" si="1"/>
        <v>34.57</v>
      </c>
      <c r="L18" s="19">
        <f t="shared" si="0"/>
        <v>34.63</v>
      </c>
      <c r="M18" s="20">
        <f t="shared" si="0"/>
        <v>34.6</v>
      </c>
      <c r="N18" s="18">
        <v>45.9535416269105</v>
      </c>
      <c r="O18" s="19">
        <v>46.0555254518216</v>
      </c>
      <c r="P18" s="20">
        <v>46.0066949638256</v>
      </c>
    </row>
    <row r="19" spans="1:16" ht="14.25" thickBot="1">
      <c r="A19" s="28" t="s">
        <v>12</v>
      </c>
      <c r="B19" s="29">
        <v>24163</v>
      </c>
      <c r="C19" s="30">
        <v>27268</v>
      </c>
      <c r="D19" s="17">
        <f t="shared" si="2"/>
        <v>51431</v>
      </c>
      <c r="E19" s="29">
        <v>7689</v>
      </c>
      <c r="F19" s="30">
        <v>8453</v>
      </c>
      <c r="G19" s="31">
        <f t="shared" si="3"/>
        <v>16142</v>
      </c>
      <c r="H19" s="29">
        <v>16474</v>
      </c>
      <c r="I19" s="30">
        <v>18815</v>
      </c>
      <c r="J19" s="31">
        <f t="shared" si="4"/>
        <v>35289</v>
      </c>
      <c r="K19" s="32">
        <f t="shared" si="1"/>
        <v>31.82</v>
      </c>
      <c r="L19" s="33">
        <f t="shared" si="0"/>
        <v>31</v>
      </c>
      <c r="M19" s="34">
        <f t="shared" si="0"/>
        <v>31.39</v>
      </c>
      <c r="N19" s="32">
        <v>46.2308286888247</v>
      </c>
      <c r="O19" s="33">
        <v>45.7852008154215</v>
      </c>
      <c r="P19" s="34">
        <v>45.9936812454798</v>
      </c>
    </row>
    <row r="20" spans="1:16" ht="15" thickBot="1" thickTop="1">
      <c r="A20" s="35" t="s">
        <v>13</v>
      </c>
      <c r="B20" s="36">
        <v>6190</v>
      </c>
      <c r="C20" s="37">
        <v>7351</v>
      </c>
      <c r="D20" s="38">
        <f>SUM(B20:C20)</f>
        <v>13541</v>
      </c>
      <c r="E20" s="36">
        <v>3239</v>
      </c>
      <c r="F20" s="37">
        <v>3828</v>
      </c>
      <c r="G20" s="38">
        <f>SUM(E20:F20)</f>
        <v>7067</v>
      </c>
      <c r="H20" s="36">
        <v>2951</v>
      </c>
      <c r="I20" s="37">
        <v>3523</v>
      </c>
      <c r="J20" s="38">
        <f>SUM(H20:I20)</f>
        <v>6474</v>
      </c>
      <c r="K20" s="39">
        <f t="shared" si="1"/>
        <v>52.33</v>
      </c>
      <c r="L20" s="40">
        <f t="shared" si="0"/>
        <v>52.07</v>
      </c>
      <c r="M20" s="41">
        <f t="shared" si="0"/>
        <v>52.19</v>
      </c>
      <c r="N20" s="39">
        <v>60.8255216208044</v>
      </c>
      <c r="O20" s="40">
        <v>59.140055318079</v>
      </c>
      <c r="P20" s="41">
        <v>59.9052718286656</v>
      </c>
    </row>
    <row r="21" spans="1:16" ht="15" thickBot="1" thickTop="1">
      <c r="A21" s="35" t="s">
        <v>14</v>
      </c>
      <c r="B21" s="36">
        <f aca="true" t="shared" si="5" ref="B21:J21">SUM(B20)</f>
        <v>6190</v>
      </c>
      <c r="C21" s="37">
        <f t="shared" si="5"/>
        <v>7351</v>
      </c>
      <c r="D21" s="38">
        <f t="shared" si="5"/>
        <v>13541</v>
      </c>
      <c r="E21" s="36">
        <f t="shared" si="5"/>
        <v>3239</v>
      </c>
      <c r="F21" s="37">
        <f t="shared" si="5"/>
        <v>3828</v>
      </c>
      <c r="G21" s="38">
        <f t="shared" si="5"/>
        <v>7067</v>
      </c>
      <c r="H21" s="36">
        <f t="shared" si="5"/>
        <v>2951</v>
      </c>
      <c r="I21" s="37">
        <f t="shared" si="5"/>
        <v>3523</v>
      </c>
      <c r="J21" s="38">
        <f t="shared" si="5"/>
        <v>6474</v>
      </c>
      <c r="K21" s="39">
        <f t="shared" si="1"/>
        <v>52.33</v>
      </c>
      <c r="L21" s="40">
        <f t="shared" si="0"/>
        <v>52.07</v>
      </c>
      <c r="M21" s="41">
        <f t="shared" si="0"/>
        <v>52.19</v>
      </c>
      <c r="N21" s="39">
        <v>60.8255216208044</v>
      </c>
      <c r="O21" s="40">
        <v>59.140055318079</v>
      </c>
      <c r="P21" s="41">
        <v>59.9052718286656</v>
      </c>
    </row>
    <row r="22" spans="1:16" ht="15" thickBot="1" thickTop="1">
      <c r="A22" s="35" t="s">
        <v>15</v>
      </c>
      <c r="B22" s="36">
        <v>2362</v>
      </c>
      <c r="C22" s="37">
        <v>2496</v>
      </c>
      <c r="D22" s="38">
        <f>SUM(B22:C22)</f>
        <v>4858</v>
      </c>
      <c r="E22" s="36">
        <v>874</v>
      </c>
      <c r="F22" s="37">
        <v>967</v>
      </c>
      <c r="G22" s="38">
        <f>SUM(E22:F22)</f>
        <v>1841</v>
      </c>
      <c r="H22" s="36">
        <v>1488</v>
      </c>
      <c r="I22" s="37">
        <v>1529</v>
      </c>
      <c r="J22" s="38">
        <f>SUM(H22:I22)</f>
        <v>3017</v>
      </c>
      <c r="K22" s="39">
        <f t="shared" si="1"/>
        <v>37</v>
      </c>
      <c r="L22" s="40">
        <f t="shared" si="0"/>
        <v>38.74</v>
      </c>
      <c r="M22" s="41">
        <f t="shared" si="0"/>
        <v>37.9</v>
      </c>
      <c r="N22" s="39">
        <v>46.1869378177552</v>
      </c>
      <c r="O22" s="40">
        <v>47.421875</v>
      </c>
      <c r="P22" s="41">
        <v>46.8047684189955</v>
      </c>
    </row>
    <row r="23" spans="1:16" ht="15" thickBot="1" thickTop="1">
      <c r="A23" s="35" t="s">
        <v>16</v>
      </c>
      <c r="B23" s="36">
        <f aca="true" t="shared" si="6" ref="B23:J23">SUM(B22)</f>
        <v>2362</v>
      </c>
      <c r="C23" s="37">
        <f t="shared" si="6"/>
        <v>2496</v>
      </c>
      <c r="D23" s="38">
        <f t="shared" si="6"/>
        <v>4858</v>
      </c>
      <c r="E23" s="36">
        <f t="shared" si="6"/>
        <v>874</v>
      </c>
      <c r="F23" s="37">
        <f t="shared" si="6"/>
        <v>967</v>
      </c>
      <c r="G23" s="38">
        <f t="shared" si="6"/>
        <v>1841</v>
      </c>
      <c r="H23" s="36">
        <f t="shared" si="6"/>
        <v>1488</v>
      </c>
      <c r="I23" s="37">
        <f t="shared" si="6"/>
        <v>1529</v>
      </c>
      <c r="J23" s="38">
        <f t="shared" si="6"/>
        <v>3017</v>
      </c>
      <c r="K23" s="39">
        <f t="shared" si="1"/>
        <v>37</v>
      </c>
      <c r="L23" s="40">
        <f>ROUND((F23/C23)*100,2)</f>
        <v>38.74</v>
      </c>
      <c r="M23" s="41">
        <f>ROUND((G23/D23)*100,2)</f>
        <v>37.9</v>
      </c>
      <c r="N23" s="39">
        <v>46.1869378177552</v>
      </c>
      <c r="O23" s="40">
        <v>47.421875</v>
      </c>
      <c r="P23" s="41">
        <v>46.8047684189955</v>
      </c>
    </row>
    <row r="24" spans="1:16" ht="14.25" thickTop="1">
      <c r="A24" s="14" t="s">
        <v>17</v>
      </c>
      <c r="B24" s="15">
        <v>1097</v>
      </c>
      <c r="C24" s="16">
        <v>1239</v>
      </c>
      <c r="D24" s="17">
        <f>SUM(B24:C24)</f>
        <v>2336</v>
      </c>
      <c r="E24" s="15">
        <v>629</v>
      </c>
      <c r="F24" s="16">
        <v>745</v>
      </c>
      <c r="G24" s="17">
        <f>SUM(E24:F24)</f>
        <v>1374</v>
      </c>
      <c r="H24" s="15">
        <v>468</v>
      </c>
      <c r="I24" s="16">
        <v>494</v>
      </c>
      <c r="J24" s="17">
        <f>SUM(H24:I24)</f>
        <v>962</v>
      </c>
      <c r="K24" s="18">
        <f aca="true" t="shared" si="7" ref="K24:M32">ROUND((E24/B24)*100,2)</f>
        <v>57.34</v>
      </c>
      <c r="L24" s="19">
        <f t="shared" si="7"/>
        <v>60.13</v>
      </c>
      <c r="M24" s="20">
        <f t="shared" si="7"/>
        <v>58.82</v>
      </c>
      <c r="N24" s="18">
        <v>62.3387790197764</v>
      </c>
      <c r="O24" s="19">
        <v>64.1758241758242</v>
      </c>
      <c r="P24" s="20">
        <v>63.3306962025316</v>
      </c>
    </row>
    <row r="25" spans="1:16" ht="13.5">
      <c r="A25" s="14" t="s">
        <v>18</v>
      </c>
      <c r="B25" s="15">
        <v>6075</v>
      </c>
      <c r="C25" s="16">
        <v>6700</v>
      </c>
      <c r="D25" s="17">
        <f>SUM(B25:C25)</f>
        <v>12775</v>
      </c>
      <c r="E25" s="15">
        <v>2802</v>
      </c>
      <c r="F25" s="16">
        <v>3183</v>
      </c>
      <c r="G25" s="17">
        <f>SUM(E25:F25)</f>
        <v>5985</v>
      </c>
      <c r="H25" s="15">
        <v>3273</v>
      </c>
      <c r="I25" s="16">
        <v>3517</v>
      </c>
      <c r="J25" s="17">
        <f>SUM(H25:I25)</f>
        <v>6790</v>
      </c>
      <c r="K25" s="18">
        <f t="shared" si="7"/>
        <v>46.12</v>
      </c>
      <c r="L25" s="19">
        <f t="shared" si="7"/>
        <v>47.51</v>
      </c>
      <c r="M25" s="20">
        <f t="shared" si="7"/>
        <v>46.85</v>
      </c>
      <c r="N25" s="18">
        <v>53.3773980332097</v>
      </c>
      <c r="O25" s="19">
        <v>54.3554516223327</v>
      </c>
      <c r="P25" s="20">
        <v>53.8903794557302</v>
      </c>
    </row>
    <row r="26" spans="1:16" ht="14.25" thickBot="1">
      <c r="A26" s="28" t="s">
        <v>19</v>
      </c>
      <c r="B26" s="29">
        <v>4674</v>
      </c>
      <c r="C26" s="30">
        <v>5315</v>
      </c>
      <c r="D26" s="31">
        <f>SUM(B26:C26)</f>
        <v>9989</v>
      </c>
      <c r="E26" s="29">
        <v>1991</v>
      </c>
      <c r="F26" s="30">
        <v>2264</v>
      </c>
      <c r="G26" s="31">
        <f>SUM(E26:F26)</f>
        <v>4255</v>
      </c>
      <c r="H26" s="29">
        <v>2683</v>
      </c>
      <c r="I26" s="30">
        <v>3051</v>
      </c>
      <c r="J26" s="31">
        <f>SUM(H26:I26)</f>
        <v>5734</v>
      </c>
      <c r="K26" s="32">
        <f t="shared" si="7"/>
        <v>42.6</v>
      </c>
      <c r="L26" s="33">
        <f t="shared" si="7"/>
        <v>42.6</v>
      </c>
      <c r="M26" s="34">
        <f t="shared" si="7"/>
        <v>42.6</v>
      </c>
      <c r="N26" s="32">
        <v>51.0043487264444</v>
      </c>
      <c r="O26" s="33">
        <v>49.543795620438</v>
      </c>
      <c r="P26" s="34">
        <v>50.2279561548162</v>
      </c>
    </row>
    <row r="27" spans="1:16" ht="15" thickBot="1" thickTop="1">
      <c r="A27" s="35" t="s">
        <v>20</v>
      </c>
      <c r="B27" s="36">
        <f aca="true" t="shared" si="8" ref="B27:J27">SUM(B24:B26)</f>
        <v>11846</v>
      </c>
      <c r="C27" s="37">
        <f t="shared" si="8"/>
        <v>13254</v>
      </c>
      <c r="D27" s="38">
        <f t="shared" si="8"/>
        <v>25100</v>
      </c>
      <c r="E27" s="36">
        <f t="shared" si="8"/>
        <v>5422</v>
      </c>
      <c r="F27" s="37">
        <f t="shared" si="8"/>
        <v>6192</v>
      </c>
      <c r="G27" s="38">
        <f t="shared" si="8"/>
        <v>11614</v>
      </c>
      <c r="H27" s="36">
        <f t="shared" si="8"/>
        <v>6424</v>
      </c>
      <c r="I27" s="37">
        <f t="shared" si="8"/>
        <v>7062</v>
      </c>
      <c r="J27" s="38">
        <f t="shared" si="8"/>
        <v>13486</v>
      </c>
      <c r="K27" s="39">
        <f t="shared" si="7"/>
        <v>45.77</v>
      </c>
      <c r="L27" s="40">
        <f t="shared" si="7"/>
        <v>46.72</v>
      </c>
      <c r="M27" s="41">
        <f t="shared" si="7"/>
        <v>46.27</v>
      </c>
      <c r="N27" s="39">
        <v>53.2923329233292</v>
      </c>
      <c r="O27" s="40">
        <v>53.4083436837875</v>
      </c>
      <c r="P27" s="41">
        <v>53.3536820956649</v>
      </c>
    </row>
    <row r="28" spans="1:16" ht="15" thickBot="1" thickTop="1">
      <c r="A28" s="35" t="s">
        <v>21</v>
      </c>
      <c r="B28" s="36">
        <v>1232</v>
      </c>
      <c r="C28" s="37">
        <v>1549</v>
      </c>
      <c r="D28" s="38">
        <f>SUM(B28:C28)</f>
        <v>2781</v>
      </c>
      <c r="E28" s="36">
        <v>960</v>
      </c>
      <c r="F28" s="37">
        <v>1207</v>
      </c>
      <c r="G28" s="38">
        <f>SUM(E28:F28)</f>
        <v>2167</v>
      </c>
      <c r="H28" s="36">
        <v>272</v>
      </c>
      <c r="I28" s="37">
        <v>342</v>
      </c>
      <c r="J28" s="38">
        <f>SUM(H28:I28)</f>
        <v>614</v>
      </c>
      <c r="K28" s="39">
        <f t="shared" si="7"/>
        <v>77.92</v>
      </c>
      <c r="L28" s="40">
        <f t="shared" si="7"/>
        <v>77.92</v>
      </c>
      <c r="M28" s="41">
        <f t="shared" si="7"/>
        <v>77.92</v>
      </c>
      <c r="N28" s="39">
        <v>65.1834504293521</v>
      </c>
      <c r="O28" s="40">
        <v>66.1310259579728</v>
      </c>
      <c r="P28" s="41">
        <v>65.7123145912384</v>
      </c>
    </row>
    <row r="29" spans="1:16" ht="15" thickBot="1" thickTop="1">
      <c r="A29" s="35" t="s">
        <v>22</v>
      </c>
      <c r="B29" s="36">
        <f>SUM(B28)</f>
        <v>1232</v>
      </c>
      <c r="C29" s="37">
        <f>SUM(C28)</f>
        <v>1549</v>
      </c>
      <c r="D29" s="38">
        <f>SUM(B29:C29)</f>
        <v>2781</v>
      </c>
      <c r="E29" s="36">
        <f>SUM(E28)</f>
        <v>960</v>
      </c>
      <c r="F29" s="37">
        <f>SUM(F28)</f>
        <v>1207</v>
      </c>
      <c r="G29" s="38">
        <f>SUM(E29:F29)</f>
        <v>2167</v>
      </c>
      <c r="H29" s="36">
        <f>SUM(H28)</f>
        <v>272</v>
      </c>
      <c r="I29" s="37">
        <f>SUM(I28)</f>
        <v>342</v>
      </c>
      <c r="J29" s="38">
        <f>SUM(H29:I29)</f>
        <v>614</v>
      </c>
      <c r="K29" s="39">
        <f t="shared" si="7"/>
        <v>77.92</v>
      </c>
      <c r="L29" s="40">
        <f t="shared" si="7"/>
        <v>77.92</v>
      </c>
      <c r="M29" s="41">
        <f t="shared" si="7"/>
        <v>77.92</v>
      </c>
      <c r="N29" s="39">
        <v>65.1834504293521</v>
      </c>
      <c r="O29" s="40">
        <v>66.1310259579728</v>
      </c>
      <c r="P29" s="41">
        <v>65.7123145912384</v>
      </c>
    </row>
    <row r="30" spans="1:16" ht="14.25" thickTop="1">
      <c r="A30" s="14" t="s">
        <v>41</v>
      </c>
      <c r="B30" s="15">
        <f aca="true" t="shared" si="9" ref="B30:J30">SUM(B7:B19)</f>
        <v>514559</v>
      </c>
      <c r="C30" s="16">
        <f t="shared" si="9"/>
        <v>580121</v>
      </c>
      <c r="D30" s="16">
        <f t="shared" si="9"/>
        <v>1094680</v>
      </c>
      <c r="E30" s="15">
        <f t="shared" si="9"/>
        <v>185832</v>
      </c>
      <c r="F30" s="16">
        <f t="shared" si="9"/>
        <v>208705</v>
      </c>
      <c r="G30" s="17">
        <f t="shared" si="9"/>
        <v>394537</v>
      </c>
      <c r="H30" s="15">
        <f t="shared" si="9"/>
        <v>328727</v>
      </c>
      <c r="I30" s="16">
        <f t="shared" si="9"/>
        <v>371416</v>
      </c>
      <c r="J30" s="17">
        <f t="shared" si="9"/>
        <v>700143</v>
      </c>
      <c r="K30" s="18">
        <f t="shared" si="7"/>
        <v>36.11</v>
      </c>
      <c r="L30" s="19">
        <f t="shared" si="7"/>
        <v>35.98</v>
      </c>
      <c r="M30" s="20">
        <f t="shared" si="7"/>
        <v>36.04</v>
      </c>
      <c r="N30" s="18">
        <v>47.1605595911712</v>
      </c>
      <c r="O30" s="19">
        <v>46.8593740223856</v>
      </c>
      <c r="P30" s="20">
        <v>47.0005677102235</v>
      </c>
    </row>
    <row r="31" spans="1:16" ht="13.5">
      <c r="A31" s="14" t="s">
        <v>42</v>
      </c>
      <c r="B31" s="15">
        <f aca="true" t="shared" si="10" ref="B31:J31">SUM(B21,B23,B27,B29)</f>
        <v>21630</v>
      </c>
      <c r="C31" s="16">
        <f t="shared" si="10"/>
        <v>24650</v>
      </c>
      <c r="D31" s="16">
        <f t="shared" si="10"/>
        <v>46280</v>
      </c>
      <c r="E31" s="15">
        <f t="shared" si="10"/>
        <v>10495</v>
      </c>
      <c r="F31" s="16">
        <f t="shared" si="10"/>
        <v>12194</v>
      </c>
      <c r="G31" s="17">
        <f t="shared" si="10"/>
        <v>22689</v>
      </c>
      <c r="H31" s="15">
        <f t="shared" si="10"/>
        <v>11135</v>
      </c>
      <c r="I31" s="16">
        <f t="shared" si="10"/>
        <v>12456</v>
      </c>
      <c r="J31" s="17">
        <f t="shared" si="10"/>
        <v>23591</v>
      </c>
      <c r="K31" s="18">
        <f t="shared" si="7"/>
        <v>48.52</v>
      </c>
      <c r="L31" s="19">
        <f t="shared" si="7"/>
        <v>49.47</v>
      </c>
      <c r="M31" s="20">
        <f t="shared" si="7"/>
        <v>49.03</v>
      </c>
      <c r="N31" s="18">
        <v>55.3627412019252</v>
      </c>
      <c r="O31" s="19">
        <v>55.3778225337929</v>
      </c>
      <c r="P31" s="20">
        <v>55.3707753889324</v>
      </c>
    </row>
    <row r="32" spans="1:16" ht="14.25" thickBot="1">
      <c r="A32" s="21" t="s">
        <v>23</v>
      </c>
      <c r="B32" s="22">
        <f aca="true" t="shared" si="11" ref="B32:J32">SUM(B30:B31)</f>
        <v>536189</v>
      </c>
      <c r="C32" s="23">
        <f t="shared" si="11"/>
        <v>604771</v>
      </c>
      <c r="D32" s="24">
        <f t="shared" si="11"/>
        <v>1140960</v>
      </c>
      <c r="E32" s="22">
        <f t="shared" si="11"/>
        <v>196327</v>
      </c>
      <c r="F32" s="23">
        <f t="shared" si="11"/>
        <v>220899</v>
      </c>
      <c r="G32" s="24">
        <f t="shared" si="11"/>
        <v>417226</v>
      </c>
      <c r="H32" s="22">
        <f t="shared" si="11"/>
        <v>339862</v>
      </c>
      <c r="I32" s="23">
        <f t="shared" si="11"/>
        <v>383872</v>
      </c>
      <c r="J32" s="24">
        <f t="shared" si="11"/>
        <v>723734</v>
      </c>
      <c r="K32" s="25">
        <f t="shared" si="7"/>
        <v>36.62</v>
      </c>
      <c r="L32" s="26">
        <f t="shared" si="7"/>
        <v>36.53</v>
      </c>
      <c r="M32" s="27">
        <f t="shared" si="7"/>
        <v>36.57</v>
      </c>
      <c r="N32" s="25">
        <v>47.5016895366262</v>
      </c>
      <c r="O32" s="26">
        <v>47.2157321503219</v>
      </c>
      <c r="P32" s="27">
        <v>47.3497688751926</v>
      </c>
    </row>
  </sheetData>
  <sheetProtection/>
  <mergeCells count="6">
    <mergeCell ref="A5:A6"/>
    <mergeCell ref="B5:D5"/>
    <mergeCell ref="E5:G5"/>
    <mergeCell ref="H5:J5"/>
    <mergeCell ref="K5:M5"/>
    <mergeCell ref="N5:P5"/>
  </mergeCells>
  <printOptions/>
  <pageMargins left="0.7874015748031497" right="0.7874015748031497" top="0.5905511811023623" bottom="0.98425196850393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xSplit="1" ySplit="6" topLeftCell="B7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8.796875" defaultRowHeight="14.25"/>
  <cols>
    <col min="1" max="1" width="19.59765625" style="1" customWidth="1"/>
    <col min="2" max="10" width="8.09765625" style="1" customWidth="1"/>
    <col min="11" max="16" width="6.09765625" style="1" customWidth="1"/>
    <col min="17" max="16384" width="9" style="1" customWidth="1"/>
  </cols>
  <sheetData>
    <row r="1" spans="11:16" ht="13.5">
      <c r="K1" s="2"/>
      <c r="L1" s="2"/>
      <c r="M1" s="2"/>
      <c r="N1" s="3"/>
      <c r="O1" s="3"/>
      <c r="P1" s="4" t="s">
        <v>37</v>
      </c>
    </row>
    <row r="2" spans="1:9" ht="18.75">
      <c r="A2" s="5" t="s">
        <v>39</v>
      </c>
      <c r="C2" s="6"/>
      <c r="D2" s="7" t="s">
        <v>43</v>
      </c>
      <c r="G2" s="6"/>
      <c r="I2" s="6"/>
    </row>
    <row r="3" spans="4:16" ht="13.5">
      <c r="D3" s="8"/>
      <c r="F3" s="9" t="s">
        <v>38</v>
      </c>
      <c r="M3" s="8"/>
      <c r="N3" s="9"/>
      <c r="P3" s="10" t="str">
        <f>'国内'!P3</f>
        <v>２３時００分発表</v>
      </c>
    </row>
    <row r="4" spans="13:16" ht="14.25" thickBot="1">
      <c r="M4" s="8"/>
      <c r="N4" s="9"/>
      <c r="P4" s="10" t="s">
        <v>34</v>
      </c>
    </row>
    <row r="5" spans="1:16" ht="13.5">
      <c r="A5" s="59" t="s">
        <v>26</v>
      </c>
      <c r="B5" s="61" t="s">
        <v>27</v>
      </c>
      <c r="C5" s="62"/>
      <c r="D5" s="63"/>
      <c r="E5" s="61" t="s">
        <v>28</v>
      </c>
      <c r="F5" s="62"/>
      <c r="G5" s="63"/>
      <c r="H5" s="61" t="s">
        <v>29</v>
      </c>
      <c r="I5" s="62"/>
      <c r="J5" s="63"/>
      <c r="K5" s="61" t="s">
        <v>30</v>
      </c>
      <c r="L5" s="62"/>
      <c r="M5" s="63"/>
      <c r="N5" s="61" t="s">
        <v>40</v>
      </c>
      <c r="O5" s="62"/>
      <c r="P5" s="63"/>
    </row>
    <row r="6" spans="1:16" ht="14.25" thickBot="1">
      <c r="A6" s="60"/>
      <c r="B6" s="11" t="s">
        <v>31</v>
      </c>
      <c r="C6" s="12" t="s">
        <v>32</v>
      </c>
      <c r="D6" s="13" t="s">
        <v>33</v>
      </c>
      <c r="E6" s="11" t="s">
        <v>31</v>
      </c>
      <c r="F6" s="12" t="s">
        <v>32</v>
      </c>
      <c r="G6" s="13" t="s">
        <v>33</v>
      </c>
      <c r="H6" s="11" t="s">
        <v>31</v>
      </c>
      <c r="I6" s="12" t="s">
        <v>32</v>
      </c>
      <c r="J6" s="13" t="s">
        <v>33</v>
      </c>
      <c r="K6" s="11" t="s">
        <v>31</v>
      </c>
      <c r="L6" s="12" t="s">
        <v>32</v>
      </c>
      <c r="M6" s="13" t="s">
        <v>33</v>
      </c>
      <c r="N6" s="11" t="s">
        <v>31</v>
      </c>
      <c r="O6" s="12" t="s">
        <v>32</v>
      </c>
      <c r="P6" s="13" t="s">
        <v>33</v>
      </c>
    </row>
    <row r="7" spans="1:16" ht="14.25" thickTop="1">
      <c r="A7" s="14" t="s">
        <v>0</v>
      </c>
      <c r="B7" s="15">
        <v>60</v>
      </c>
      <c r="C7" s="16">
        <v>87</v>
      </c>
      <c r="D7" s="17">
        <f>SUM(B7:C7)</f>
        <v>147</v>
      </c>
      <c r="E7" s="15">
        <v>2</v>
      </c>
      <c r="F7" s="16">
        <v>3</v>
      </c>
      <c r="G7" s="17">
        <f>SUM(E7:F7)</f>
        <v>5</v>
      </c>
      <c r="H7" s="15">
        <v>58</v>
      </c>
      <c r="I7" s="16">
        <v>84</v>
      </c>
      <c r="J7" s="17">
        <f>SUM(H7:I7)</f>
        <v>142</v>
      </c>
      <c r="K7" s="18">
        <f aca="true" t="shared" si="0" ref="K7:K23">ROUND((E7/B7)*100,2)</f>
        <v>3.33</v>
      </c>
      <c r="L7" s="19">
        <f aca="true" t="shared" si="1" ref="L7:M22">ROUND((F7/C7)*100,2)</f>
        <v>3.45</v>
      </c>
      <c r="M7" s="20">
        <f t="shared" si="1"/>
        <v>3.4</v>
      </c>
      <c r="N7" s="18">
        <v>11.94</v>
      </c>
      <c r="O7" s="19">
        <v>9.2</v>
      </c>
      <c r="P7" s="20">
        <v>10.39</v>
      </c>
    </row>
    <row r="8" spans="1:16" ht="13.5">
      <c r="A8" s="14" t="s">
        <v>1</v>
      </c>
      <c r="B8" s="15">
        <v>34</v>
      </c>
      <c r="C8" s="16">
        <v>54</v>
      </c>
      <c r="D8" s="17">
        <f>SUM(B8:C8)</f>
        <v>88</v>
      </c>
      <c r="E8" s="15">
        <v>2</v>
      </c>
      <c r="F8" s="16">
        <v>2</v>
      </c>
      <c r="G8" s="17">
        <f>SUM(E8:F8)</f>
        <v>4</v>
      </c>
      <c r="H8" s="15">
        <v>32</v>
      </c>
      <c r="I8" s="16">
        <v>52</v>
      </c>
      <c r="J8" s="17">
        <f>SUM(H8:I8)</f>
        <v>84</v>
      </c>
      <c r="K8" s="18">
        <f t="shared" si="0"/>
        <v>5.88</v>
      </c>
      <c r="L8" s="19">
        <f t="shared" si="1"/>
        <v>3.7</v>
      </c>
      <c r="M8" s="20">
        <f t="shared" si="1"/>
        <v>4.55</v>
      </c>
      <c r="N8" s="18">
        <v>17.65</v>
      </c>
      <c r="O8" s="19">
        <v>18.52</v>
      </c>
      <c r="P8" s="20">
        <v>18.18</v>
      </c>
    </row>
    <row r="9" spans="1:16" ht="13.5">
      <c r="A9" s="14" t="s">
        <v>2</v>
      </c>
      <c r="B9" s="15">
        <v>40</v>
      </c>
      <c r="C9" s="16">
        <v>65</v>
      </c>
      <c r="D9" s="17">
        <f aca="true" t="shared" si="2" ref="D9:D19">SUM(B9:C9)</f>
        <v>105</v>
      </c>
      <c r="E9" s="15">
        <v>3</v>
      </c>
      <c r="F9" s="16">
        <v>4</v>
      </c>
      <c r="G9" s="17">
        <f aca="true" t="shared" si="3" ref="G9:G19">SUM(E9:F9)</f>
        <v>7</v>
      </c>
      <c r="H9" s="15">
        <v>37</v>
      </c>
      <c r="I9" s="16">
        <v>61</v>
      </c>
      <c r="J9" s="17">
        <f aca="true" t="shared" si="4" ref="J9:J19">SUM(H9:I9)</f>
        <v>98</v>
      </c>
      <c r="K9" s="18">
        <f t="shared" si="0"/>
        <v>7.5</v>
      </c>
      <c r="L9" s="19">
        <f t="shared" si="1"/>
        <v>6.15</v>
      </c>
      <c r="M9" s="20">
        <f t="shared" si="1"/>
        <v>6.67</v>
      </c>
      <c r="N9" s="18">
        <v>14.58</v>
      </c>
      <c r="O9" s="19">
        <v>20.29</v>
      </c>
      <c r="P9" s="20">
        <v>17.95</v>
      </c>
    </row>
    <row r="10" spans="1:16" ht="13.5">
      <c r="A10" s="14" t="s">
        <v>3</v>
      </c>
      <c r="B10" s="15">
        <v>15</v>
      </c>
      <c r="C10" s="16">
        <v>22</v>
      </c>
      <c r="D10" s="17">
        <f t="shared" si="2"/>
        <v>37</v>
      </c>
      <c r="E10" s="15">
        <v>0</v>
      </c>
      <c r="F10" s="16">
        <v>1</v>
      </c>
      <c r="G10" s="17">
        <f t="shared" si="3"/>
        <v>1</v>
      </c>
      <c r="H10" s="15">
        <v>15</v>
      </c>
      <c r="I10" s="16">
        <v>21</v>
      </c>
      <c r="J10" s="17">
        <f t="shared" si="4"/>
        <v>36</v>
      </c>
      <c r="K10" s="18">
        <f t="shared" si="0"/>
        <v>0</v>
      </c>
      <c r="L10" s="19">
        <f t="shared" si="1"/>
        <v>4.55</v>
      </c>
      <c r="M10" s="20">
        <f t="shared" si="1"/>
        <v>2.7</v>
      </c>
      <c r="N10" s="18">
        <v>16.67</v>
      </c>
      <c r="O10" s="19">
        <v>12.5</v>
      </c>
      <c r="P10" s="20">
        <v>14.29</v>
      </c>
    </row>
    <row r="11" spans="1:16" ht="13.5">
      <c r="A11" s="14" t="s">
        <v>4</v>
      </c>
      <c r="B11" s="15">
        <v>17</v>
      </c>
      <c r="C11" s="16">
        <v>31</v>
      </c>
      <c r="D11" s="17">
        <f t="shared" si="2"/>
        <v>48</v>
      </c>
      <c r="E11" s="15">
        <v>0</v>
      </c>
      <c r="F11" s="16">
        <v>3</v>
      </c>
      <c r="G11" s="17">
        <f t="shared" si="3"/>
        <v>3</v>
      </c>
      <c r="H11" s="15">
        <v>17</v>
      </c>
      <c r="I11" s="16">
        <v>28</v>
      </c>
      <c r="J11" s="17">
        <f t="shared" si="4"/>
        <v>45</v>
      </c>
      <c r="K11" s="18">
        <f t="shared" si="0"/>
        <v>0</v>
      </c>
      <c r="L11" s="19">
        <f t="shared" si="1"/>
        <v>9.68</v>
      </c>
      <c r="M11" s="20">
        <f t="shared" si="1"/>
        <v>6.25</v>
      </c>
      <c r="N11" s="18">
        <v>15.79</v>
      </c>
      <c r="O11" s="19">
        <v>12.9</v>
      </c>
      <c r="P11" s="20">
        <v>14</v>
      </c>
    </row>
    <row r="12" spans="1:16" ht="13.5">
      <c r="A12" s="14" t="s">
        <v>5</v>
      </c>
      <c r="B12" s="15">
        <v>8</v>
      </c>
      <c r="C12" s="16">
        <v>13</v>
      </c>
      <c r="D12" s="17">
        <f t="shared" si="2"/>
        <v>21</v>
      </c>
      <c r="E12" s="15">
        <v>1</v>
      </c>
      <c r="F12" s="16">
        <v>0</v>
      </c>
      <c r="G12" s="17">
        <f t="shared" si="3"/>
        <v>1</v>
      </c>
      <c r="H12" s="15">
        <v>7</v>
      </c>
      <c r="I12" s="16">
        <v>13</v>
      </c>
      <c r="J12" s="17">
        <f t="shared" si="4"/>
        <v>20</v>
      </c>
      <c r="K12" s="18">
        <f t="shared" si="0"/>
        <v>12.5</v>
      </c>
      <c r="L12" s="19">
        <f t="shared" si="1"/>
        <v>0</v>
      </c>
      <c r="M12" s="20">
        <f t="shared" si="1"/>
        <v>4.76</v>
      </c>
      <c r="N12" s="18">
        <v>27.27</v>
      </c>
      <c r="O12" s="19">
        <v>7.69</v>
      </c>
      <c r="P12" s="20">
        <v>16.67</v>
      </c>
    </row>
    <row r="13" spans="1:16" ht="13.5">
      <c r="A13" s="14" t="s">
        <v>6</v>
      </c>
      <c r="B13" s="15">
        <v>50</v>
      </c>
      <c r="C13" s="16">
        <v>118</v>
      </c>
      <c r="D13" s="17">
        <f t="shared" si="2"/>
        <v>168</v>
      </c>
      <c r="E13" s="15">
        <v>2</v>
      </c>
      <c r="F13" s="16">
        <v>4</v>
      </c>
      <c r="G13" s="17">
        <f t="shared" si="3"/>
        <v>6</v>
      </c>
      <c r="H13" s="15">
        <v>48</v>
      </c>
      <c r="I13" s="16">
        <v>114</v>
      </c>
      <c r="J13" s="17">
        <f t="shared" si="4"/>
        <v>162</v>
      </c>
      <c r="K13" s="18">
        <f t="shared" si="0"/>
        <v>4</v>
      </c>
      <c r="L13" s="19">
        <f t="shared" si="1"/>
        <v>3.39</v>
      </c>
      <c r="M13" s="20">
        <f t="shared" si="1"/>
        <v>3.57</v>
      </c>
      <c r="N13" s="18">
        <v>6</v>
      </c>
      <c r="O13" s="19">
        <v>8.2</v>
      </c>
      <c r="P13" s="20">
        <v>7.56</v>
      </c>
    </row>
    <row r="14" spans="1:16" ht="13.5">
      <c r="A14" s="14" t="s">
        <v>7</v>
      </c>
      <c r="B14" s="15">
        <v>7</v>
      </c>
      <c r="C14" s="16">
        <v>18</v>
      </c>
      <c r="D14" s="17">
        <f t="shared" si="2"/>
        <v>25</v>
      </c>
      <c r="E14" s="15">
        <v>0</v>
      </c>
      <c r="F14" s="16">
        <v>0</v>
      </c>
      <c r="G14" s="17">
        <f t="shared" si="3"/>
        <v>0</v>
      </c>
      <c r="H14" s="15">
        <v>7</v>
      </c>
      <c r="I14" s="16">
        <v>18</v>
      </c>
      <c r="J14" s="17">
        <f t="shared" si="4"/>
        <v>25</v>
      </c>
      <c r="K14" s="18">
        <f t="shared" si="0"/>
        <v>0</v>
      </c>
      <c r="L14" s="19">
        <f t="shared" si="1"/>
        <v>0</v>
      </c>
      <c r="M14" s="20">
        <f t="shared" si="1"/>
        <v>0</v>
      </c>
      <c r="N14" s="18">
        <v>0</v>
      </c>
      <c r="O14" s="19">
        <v>0</v>
      </c>
      <c r="P14" s="20">
        <v>0</v>
      </c>
    </row>
    <row r="15" spans="1:16" ht="13.5">
      <c r="A15" s="14" t="s">
        <v>8</v>
      </c>
      <c r="B15" s="15">
        <v>11</v>
      </c>
      <c r="C15" s="16">
        <v>24</v>
      </c>
      <c r="D15" s="17">
        <f t="shared" si="2"/>
        <v>35</v>
      </c>
      <c r="E15" s="15">
        <v>0</v>
      </c>
      <c r="F15" s="16">
        <v>1</v>
      </c>
      <c r="G15" s="17">
        <f t="shared" si="3"/>
        <v>1</v>
      </c>
      <c r="H15" s="15">
        <v>11</v>
      </c>
      <c r="I15" s="16">
        <v>23</v>
      </c>
      <c r="J15" s="17">
        <f t="shared" si="4"/>
        <v>34</v>
      </c>
      <c r="K15" s="18">
        <f t="shared" si="0"/>
        <v>0</v>
      </c>
      <c r="L15" s="19">
        <f t="shared" si="1"/>
        <v>4.17</v>
      </c>
      <c r="M15" s="20">
        <f t="shared" si="1"/>
        <v>2.86</v>
      </c>
      <c r="N15" s="18">
        <v>0</v>
      </c>
      <c r="O15" s="19">
        <v>13.04</v>
      </c>
      <c r="P15" s="20">
        <v>8.82</v>
      </c>
    </row>
    <row r="16" spans="1:16" ht="13.5">
      <c r="A16" s="14" t="s">
        <v>9</v>
      </c>
      <c r="B16" s="15">
        <v>9</v>
      </c>
      <c r="C16" s="16">
        <v>15</v>
      </c>
      <c r="D16" s="17">
        <f t="shared" si="2"/>
        <v>24</v>
      </c>
      <c r="E16" s="15">
        <v>1</v>
      </c>
      <c r="F16" s="16">
        <v>0</v>
      </c>
      <c r="G16" s="17">
        <f t="shared" si="3"/>
        <v>1</v>
      </c>
      <c r="H16" s="15">
        <v>8</v>
      </c>
      <c r="I16" s="16">
        <v>15</v>
      </c>
      <c r="J16" s="17">
        <f t="shared" si="4"/>
        <v>23</v>
      </c>
      <c r="K16" s="18">
        <f t="shared" si="0"/>
        <v>11.11</v>
      </c>
      <c r="L16" s="19">
        <f t="shared" si="1"/>
        <v>0</v>
      </c>
      <c r="M16" s="20">
        <f t="shared" si="1"/>
        <v>4.17</v>
      </c>
      <c r="N16" s="18">
        <v>10</v>
      </c>
      <c r="O16" s="19">
        <v>14.29</v>
      </c>
      <c r="P16" s="20">
        <v>12.5</v>
      </c>
    </row>
    <row r="17" spans="1:16" ht="13.5">
      <c r="A17" s="14" t="s">
        <v>10</v>
      </c>
      <c r="B17" s="15">
        <v>9</v>
      </c>
      <c r="C17" s="16">
        <v>8</v>
      </c>
      <c r="D17" s="17">
        <f t="shared" si="2"/>
        <v>17</v>
      </c>
      <c r="E17" s="15">
        <v>0</v>
      </c>
      <c r="F17" s="16">
        <v>0</v>
      </c>
      <c r="G17" s="17">
        <f t="shared" si="3"/>
        <v>0</v>
      </c>
      <c r="H17" s="15">
        <v>9</v>
      </c>
      <c r="I17" s="16">
        <v>8</v>
      </c>
      <c r="J17" s="17">
        <f t="shared" si="4"/>
        <v>17</v>
      </c>
      <c r="K17" s="18">
        <f t="shared" si="0"/>
        <v>0</v>
      </c>
      <c r="L17" s="19">
        <f t="shared" si="1"/>
        <v>0</v>
      </c>
      <c r="M17" s="20">
        <f t="shared" si="1"/>
        <v>0</v>
      </c>
      <c r="N17" s="18">
        <v>12.5</v>
      </c>
      <c r="O17" s="19">
        <v>12.5</v>
      </c>
      <c r="P17" s="20">
        <v>12.5</v>
      </c>
    </row>
    <row r="18" spans="1:16" ht="13.5">
      <c r="A18" s="14" t="s">
        <v>11</v>
      </c>
      <c r="B18" s="15">
        <v>44</v>
      </c>
      <c r="C18" s="16">
        <v>51</v>
      </c>
      <c r="D18" s="17">
        <f t="shared" si="2"/>
        <v>95</v>
      </c>
      <c r="E18" s="15">
        <v>3</v>
      </c>
      <c r="F18" s="16">
        <v>2</v>
      </c>
      <c r="G18" s="17">
        <f t="shared" si="3"/>
        <v>5</v>
      </c>
      <c r="H18" s="15">
        <v>41</v>
      </c>
      <c r="I18" s="16">
        <v>49</v>
      </c>
      <c r="J18" s="17">
        <f t="shared" si="4"/>
        <v>90</v>
      </c>
      <c r="K18" s="18">
        <f t="shared" si="0"/>
        <v>6.82</v>
      </c>
      <c r="L18" s="19">
        <f t="shared" si="1"/>
        <v>3.92</v>
      </c>
      <c r="M18" s="20">
        <f t="shared" si="1"/>
        <v>5.26</v>
      </c>
      <c r="N18" s="18">
        <v>14.89</v>
      </c>
      <c r="O18" s="19">
        <v>9.8</v>
      </c>
      <c r="P18" s="20">
        <v>12.24</v>
      </c>
    </row>
    <row r="19" spans="1:16" ht="14.25" thickBot="1">
      <c r="A19" s="28" t="s">
        <v>12</v>
      </c>
      <c r="B19" s="29">
        <v>13</v>
      </c>
      <c r="C19" s="30">
        <v>23</v>
      </c>
      <c r="D19" s="31">
        <f t="shared" si="2"/>
        <v>36</v>
      </c>
      <c r="E19" s="29">
        <v>0</v>
      </c>
      <c r="F19" s="30">
        <v>0</v>
      </c>
      <c r="G19" s="31">
        <f t="shared" si="3"/>
        <v>0</v>
      </c>
      <c r="H19" s="29">
        <v>13</v>
      </c>
      <c r="I19" s="30">
        <v>23</v>
      </c>
      <c r="J19" s="31">
        <f t="shared" si="4"/>
        <v>36</v>
      </c>
      <c r="K19" s="32">
        <f t="shared" si="0"/>
        <v>0</v>
      </c>
      <c r="L19" s="33">
        <f t="shared" si="1"/>
        <v>0</v>
      </c>
      <c r="M19" s="34">
        <f t="shared" si="1"/>
        <v>0</v>
      </c>
      <c r="N19" s="32">
        <v>11.76</v>
      </c>
      <c r="O19" s="33">
        <v>8</v>
      </c>
      <c r="P19" s="34">
        <v>9.52</v>
      </c>
    </row>
    <row r="20" spans="1:16" ht="15" thickBot="1" thickTop="1">
      <c r="A20" s="35" t="s">
        <v>13</v>
      </c>
      <c r="B20" s="36">
        <v>13</v>
      </c>
      <c r="C20" s="37">
        <v>12</v>
      </c>
      <c r="D20" s="38">
        <f>SUM(B20:C20)</f>
        <v>25</v>
      </c>
      <c r="E20" s="36">
        <v>1</v>
      </c>
      <c r="F20" s="37">
        <v>0</v>
      </c>
      <c r="G20" s="38">
        <f>SUM(E20:F20)</f>
        <v>1</v>
      </c>
      <c r="H20" s="36">
        <v>12</v>
      </c>
      <c r="I20" s="37">
        <v>12</v>
      </c>
      <c r="J20" s="38">
        <f>SUM(H20:I20)</f>
        <v>24</v>
      </c>
      <c r="K20" s="39">
        <f t="shared" si="0"/>
        <v>7.69</v>
      </c>
      <c r="L20" s="40">
        <f t="shared" si="1"/>
        <v>0</v>
      </c>
      <c r="M20" s="41">
        <f t="shared" si="1"/>
        <v>4</v>
      </c>
      <c r="N20" s="39">
        <v>8.33</v>
      </c>
      <c r="O20" s="40">
        <v>7.69</v>
      </c>
      <c r="P20" s="41">
        <v>8</v>
      </c>
    </row>
    <row r="21" spans="1:16" ht="15" thickBot="1" thickTop="1">
      <c r="A21" s="35" t="s">
        <v>14</v>
      </c>
      <c r="B21" s="36">
        <f aca="true" t="shared" si="5" ref="B21:J21">SUM(B20)</f>
        <v>13</v>
      </c>
      <c r="C21" s="37">
        <f t="shared" si="5"/>
        <v>12</v>
      </c>
      <c r="D21" s="38">
        <f t="shared" si="5"/>
        <v>25</v>
      </c>
      <c r="E21" s="36">
        <f t="shared" si="5"/>
        <v>1</v>
      </c>
      <c r="F21" s="37">
        <f t="shared" si="5"/>
        <v>0</v>
      </c>
      <c r="G21" s="38">
        <f t="shared" si="5"/>
        <v>1</v>
      </c>
      <c r="H21" s="36">
        <f t="shared" si="5"/>
        <v>12</v>
      </c>
      <c r="I21" s="37">
        <f t="shared" si="5"/>
        <v>12</v>
      </c>
      <c r="J21" s="38">
        <f t="shared" si="5"/>
        <v>24</v>
      </c>
      <c r="K21" s="39">
        <f t="shared" si="0"/>
        <v>7.69</v>
      </c>
      <c r="L21" s="40">
        <f t="shared" si="1"/>
        <v>0</v>
      </c>
      <c r="M21" s="41">
        <f t="shared" si="1"/>
        <v>4</v>
      </c>
      <c r="N21" s="39">
        <v>8.33</v>
      </c>
      <c r="O21" s="40">
        <v>7.69</v>
      </c>
      <c r="P21" s="41">
        <v>8</v>
      </c>
    </row>
    <row r="22" spans="1:16" ht="15" thickBot="1" thickTop="1">
      <c r="A22" s="35" t="s">
        <v>15</v>
      </c>
      <c r="B22" s="36">
        <v>4</v>
      </c>
      <c r="C22" s="37">
        <v>9</v>
      </c>
      <c r="D22" s="38">
        <f>SUM(B22:C22)</f>
        <v>13</v>
      </c>
      <c r="E22" s="36">
        <v>0</v>
      </c>
      <c r="F22" s="37">
        <v>1</v>
      </c>
      <c r="G22" s="38">
        <f>SUM(E22:F22)</f>
        <v>1</v>
      </c>
      <c r="H22" s="36">
        <v>4</v>
      </c>
      <c r="I22" s="37">
        <v>8</v>
      </c>
      <c r="J22" s="38">
        <f>SUM(H22:I22)</f>
        <v>12</v>
      </c>
      <c r="K22" s="39">
        <f t="shared" si="0"/>
        <v>0</v>
      </c>
      <c r="L22" s="40">
        <f t="shared" si="1"/>
        <v>11.11</v>
      </c>
      <c r="M22" s="41">
        <f t="shared" si="1"/>
        <v>7.69</v>
      </c>
      <c r="N22" s="39">
        <v>0</v>
      </c>
      <c r="O22" s="40">
        <v>12.5</v>
      </c>
      <c r="P22" s="41">
        <v>9.09</v>
      </c>
    </row>
    <row r="23" spans="1:16" ht="15" thickBot="1" thickTop="1">
      <c r="A23" s="35" t="s">
        <v>16</v>
      </c>
      <c r="B23" s="36">
        <f aca="true" t="shared" si="6" ref="B23:J23">SUM(B22)</f>
        <v>4</v>
      </c>
      <c r="C23" s="37">
        <f t="shared" si="6"/>
        <v>9</v>
      </c>
      <c r="D23" s="38">
        <f t="shared" si="6"/>
        <v>13</v>
      </c>
      <c r="E23" s="36">
        <f t="shared" si="6"/>
        <v>0</v>
      </c>
      <c r="F23" s="37">
        <f t="shared" si="6"/>
        <v>1</v>
      </c>
      <c r="G23" s="38">
        <f t="shared" si="6"/>
        <v>1</v>
      </c>
      <c r="H23" s="36">
        <f t="shared" si="6"/>
        <v>4</v>
      </c>
      <c r="I23" s="37">
        <f t="shared" si="6"/>
        <v>8</v>
      </c>
      <c r="J23" s="38">
        <f t="shared" si="6"/>
        <v>12</v>
      </c>
      <c r="K23" s="39">
        <f t="shared" si="0"/>
        <v>0</v>
      </c>
      <c r="L23" s="40">
        <f>ROUND((F23/C23)*100,2)</f>
        <v>11.11</v>
      </c>
      <c r="M23" s="41">
        <f>ROUND((G23/D23)*100,2)</f>
        <v>7.69</v>
      </c>
      <c r="N23" s="39">
        <v>0</v>
      </c>
      <c r="O23" s="40">
        <v>12.5</v>
      </c>
      <c r="P23" s="41">
        <v>9.09</v>
      </c>
    </row>
    <row r="24" spans="1:16" ht="14.25" thickTop="1">
      <c r="A24" s="14" t="s">
        <v>17</v>
      </c>
      <c r="B24" s="15">
        <v>1</v>
      </c>
      <c r="C24" s="16">
        <v>4</v>
      </c>
      <c r="D24" s="17">
        <f>SUM(B24:C24)</f>
        <v>5</v>
      </c>
      <c r="E24" s="15">
        <v>0</v>
      </c>
      <c r="F24" s="16">
        <v>1</v>
      </c>
      <c r="G24" s="17">
        <f>SUM(E24:F24)</f>
        <v>1</v>
      </c>
      <c r="H24" s="15">
        <v>1</v>
      </c>
      <c r="I24" s="16">
        <v>3</v>
      </c>
      <c r="J24" s="17">
        <f>SUM(H24:I24)</f>
        <v>4</v>
      </c>
      <c r="K24" s="18">
        <f aca="true" t="shared" si="7" ref="K24:M32">ROUND((E24/B24)*100,2)</f>
        <v>0</v>
      </c>
      <c r="L24" s="19">
        <f t="shared" si="7"/>
        <v>25</v>
      </c>
      <c r="M24" s="20">
        <f t="shared" si="7"/>
        <v>20</v>
      </c>
      <c r="N24" s="18">
        <v>0</v>
      </c>
      <c r="O24" s="19">
        <v>25</v>
      </c>
      <c r="P24" s="20">
        <v>20</v>
      </c>
    </row>
    <row r="25" spans="1:16" ht="13.5">
      <c r="A25" s="14" t="s">
        <v>18</v>
      </c>
      <c r="B25" s="15">
        <v>6</v>
      </c>
      <c r="C25" s="16">
        <v>12</v>
      </c>
      <c r="D25" s="17">
        <f>SUM(B25:C25)</f>
        <v>18</v>
      </c>
      <c r="E25" s="15">
        <v>0</v>
      </c>
      <c r="F25" s="16">
        <v>2</v>
      </c>
      <c r="G25" s="17">
        <f>SUM(E25:F25)</f>
        <v>2</v>
      </c>
      <c r="H25" s="15">
        <v>6</v>
      </c>
      <c r="I25" s="16">
        <v>10</v>
      </c>
      <c r="J25" s="17">
        <f>SUM(H25:I25)</f>
        <v>16</v>
      </c>
      <c r="K25" s="18">
        <f t="shared" si="7"/>
        <v>0</v>
      </c>
      <c r="L25" s="19">
        <f t="shared" si="7"/>
        <v>16.67</v>
      </c>
      <c r="M25" s="20">
        <f t="shared" si="7"/>
        <v>11.11</v>
      </c>
      <c r="N25" s="18">
        <v>28.57</v>
      </c>
      <c r="O25" s="19">
        <v>26.67</v>
      </c>
      <c r="P25" s="20">
        <v>27.27</v>
      </c>
    </row>
    <row r="26" spans="1:16" ht="14.25" thickBot="1">
      <c r="A26" s="28" t="s">
        <v>19</v>
      </c>
      <c r="B26" s="29">
        <v>5</v>
      </c>
      <c r="C26" s="30">
        <v>10</v>
      </c>
      <c r="D26" s="31">
        <f>SUM(B26:C26)</f>
        <v>15</v>
      </c>
      <c r="E26" s="29">
        <v>0</v>
      </c>
      <c r="F26" s="30">
        <v>1</v>
      </c>
      <c r="G26" s="31">
        <f>SUM(E26:F26)</f>
        <v>1</v>
      </c>
      <c r="H26" s="29">
        <v>5</v>
      </c>
      <c r="I26" s="30">
        <v>9</v>
      </c>
      <c r="J26" s="31">
        <f>SUM(H26:I26)</f>
        <v>14</v>
      </c>
      <c r="K26" s="32">
        <f t="shared" si="7"/>
        <v>0</v>
      </c>
      <c r="L26" s="33">
        <f t="shared" si="7"/>
        <v>10</v>
      </c>
      <c r="M26" s="34">
        <f t="shared" si="7"/>
        <v>6.67</v>
      </c>
      <c r="N26" s="32">
        <v>20</v>
      </c>
      <c r="O26" s="33">
        <v>10</v>
      </c>
      <c r="P26" s="34">
        <v>13.33</v>
      </c>
    </row>
    <row r="27" spans="1:16" ht="15" thickBot="1" thickTop="1">
      <c r="A27" s="35" t="s">
        <v>20</v>
      </c>
      <c r="B27" s="36">
        <f aca="true" t="shared" si="8" ref="B27:J27">SUM(B24:B26)</f>
        <v>12</v>
      </c>
      <c r="C27" s="37">
        <f t="shared" si="8"/>
        <v>26</v>
      </c>
      <c r="D27" s="38">
        <f t="shared" si="8"/>
        <v>38</v>
      </c>
      <c r="E27" s="36">
        <f t="shared" si="8"/>
        <v>0</v>
      </c>
      <c r="F27" s="37">
        <f t="shared" si="8"/>
        <v>4</v>
      </c>
      <c r="G27" s="38">
        <f t="shared" si="8"/>
        <v>4</v>
      </c>
      <c r="H27" s="36">
        <f t="shared" si="8"/>
        <v>12</v>
      </c>
      <c r="I27" s="37">
        <f t="shared" si="8"/>
        <v>22</v>
      </c>
      <c r="J27" s="38">
        <f t="shared" si="8"/>
        <v>34</v>
      </c>
      <c r="K27" s="39">
        <f t="shared" si="7"/>
        <v>0</v>
      </c>
      <c r="L27" s="40">
        <f t="shared" si="7"/>
        <v>15.38</v>
      </c>
      <c r="M27" s="41">
        <f t="shared" si="7"/>
        <v>10.53</v>
      </c>
      <c r="N27" s="39">
        <v>23.08</v>
      </c>
      <c r="O27" s="40">
        <v>20.69</v>
      </c>
      <c r="P27" s="41">
        <v>21.43</v>
      </c>
    </row>
    <row r="28" spans="1:16" ht="15" thickBot="1" thickTop="1">
      <c r="A28" s="35" t="s">
        <v>21</v>
      </c>
      <c r="B28" s="36">
        <v>5</v>
      </c>
      <c r="C28" s="37">
        <v>3</v>
      </c>
      <c r="D28" s="38">
        <f>SUM(B28:C28)</f>
        <v>8</v>
      </c>
      <c r="E28" s="36">
        <v>0</v>
      </c>
      <c r="F28" s="37">
        <v>0</v>
      </c>
      <c r="G28" s="38">
        <f>SUM(E28:F28)</f>
        <v>0</v>
      </c>
      <c r="H28" s="36">
        <v>5</v>
      </c>
      <c r="I28" s="37">
        <v>3</v>
      </c>
      <c r="J28" s="38">
        <f>SUM(H28:I28)</f>
        <v>8</v>
      </c>
      <c r="K28" s="39">
        <f t="shared" si="7"/>
        <v>0</v>
      </c>
      <c r="L28" s="40">
        <f t="shared" si="7"/>
        <v>0</v>
      </c>
      <c r="M28" s="41">
        <f t="shared" si="7"/>
        <v>0</v>
      </c>
      <c r="N28" s="39">
        <v>0</v>
      </c>
      <c r="O28" s="40">
        <v>0</v>
      </c>
      <c r="P28" s="41">
        <v>0</v>
      </c>
    </row>
    <row r="29" spans="1:16" ht="15" thickBot="1" thickTop="1">
      <c r="A29" s="35" t="s">
        <v>22</v>
      </c>
      <c r="B29" s="36">
        <f>SUM(B28)</f>
        <v>5</v>
      </c>
      <c r="C29" s="37">
        <f>SUM(C28)</f>
        <v>3</v>
      </c>
      <c r="D29" s="38">
        <f>SUM(B29:C29)</f>
        <v>8</v>
      </c>
      <c r="E29" s="36">
        <f>SUM(E28)</f>
        <v>0</v>
      </c>
      <c r="F29" s="37">
        <f>SUM(F28)</f>
        <v>0</v>
      </c>
      <c r="G29" s="38">
        <f>SUM(E29:F29)</f>
        <v>0</v>
      </c>
      <c r="H29" s="36">
        <f>SUM(H28)</f>
        <v>5</v>
      </c>
      <c r="I29" s="37">
        <f>SUM(I28)</f>
        <v>3</v>
      </c>
      <c r="J29" s="38">
        <f>SUM(H29:I29)</f>
        <v>8</v>
      </c>
      <c r="K29" s="39">
        <f t="shared" si="7"/>
        <v>0</v>
      </c>
      <c r="L29" s="40">
        <f t="shared" si="7"/>
        <v>0</v>
      </c>
      <c r="M29" s="41">
        <f t="shared" si="7"/>
        <v>0</v>
      </c>
      <c r="N29" s="39">
        <v>0</v>
      </c>
      <c r="O29" s="40">
        <v>0</v>
      </c>
      <c r="P29" s="41">
        <v>0</v>
      </c>
    </row>
    <row r="30" spans="1:16" ht="14.25" thickTop="1">
      <c r="A30" s="14" t="s">
        <v>41</v>
      </c>
      <c r="B30" s="15">
        <f aca="true" t="shared" si="9" ref="B30:J30">SUM(B7:B19)</f>
        <v>317</v>
      </c>
      <c r="C30" s="16">
        <f t="shared" si="9"/>
        <v>529</v>
      </c>
      <c r="D30" s="17">
        <f t="shared" si="9"/>
        <v>846</v>
      </c>
      <c r="E30" s="15">
        <f t="shared" si="9"/>
        <v>14</v>
      </c>
      <c r="F30" s="16">
        <f t="shared" si="9"/>
        <v>20</v>
      </c>
      <c r="G30" s="17">
        <f t="shared" si="9"/>
        <v>34</v>
      </c>
      <c r="H30" s="15">
        <f t="shared" si="9"/>
        <v>303</v>
      </c>
      <c r="I30" s="16">
        <f t="shared" si="9"/>
        <v>509</v>
      </c>
      <c r="J30" s="17">
        <f t="shared" si="9"/>
        <v>812</v>
      </c>
      <c r="K30" s="18">
        <f>ROUND((E30/B30)*100,2)</f>
        <v>4.42</v>
      </c>
      <c r="L30" s="19">
        <f t="shared" si="7"/>
        <v>3.78</v>
      </c>
      <c r="M30" s="20">
        <f t="shared" si="7"/>
        <v>4.02</v>
      </c>
      <c r="N30" s="18">
        <v>12.68</v>
      </c>
      <c r="O30" s="19">
        <v>11.69</v>
      </c>
      <c r="P30" s="20">
        <v>12.08</v>
      </c>
    </row>
    <row r="31" spans="1:16" ht="13.5">
      <c r="A31" s="14" t="s">
        <v>42</v>
      </c>
      <c r="B31" s="15">
        <f aca="true" t="shared" si="10" ref="B31:J31">SUM(B21,B23,B27,B29)</f>
        <v>34</v>
      </c>
      <c r="C31" s="16">
        <f t="shared" si="10"/>
        <v>50</v>
      </c>
      <c r="D31" s="17">
        <f t="shared" si="10"/>
        <v>84</v>
      </c>
      <c r="E31" s="15">
        <f t="shared" si="10"/>
        <v>1</v>
      </c>
      <c r="F31" s="16">
        <f t="shared" si="10"/>
        <v>5</v>
      </c>
      <c r="G31" s="17">
        <f t="shared" si="10"/>
        <v>6</v>
      </c>
      <c r="H31" s="15">
        <f t="shared" si="10"/>
        <v>33</v>
      </c>
      <c r="I31" s="16">
        <f t="shared" si="10"/>
        <v>45</v>
      </c>
      <c r="J31" s="17">
        <f t="shared" si="10"/>
        <v>78</v>
      </c>
      <c r="K31" s="18">
        <f t="shared" si="7"/>
        <v>2.94</v>
      </c>
      <c r="L31" s="19">
        <f t="shared" si="7"/>
        <v>10</v>
      </c>
      <c r="M31" s="20">
        <f t="shared" si="7"/>
        <v>7.14</v>
      </c>
      <c r="N31" s="18">
        <v>12.12</v>
      </c>
      <c r="O31" s="19">
        <v>14.81</v>
      </c>
      <c r="P31" s="20">
        <v>13.79</v>
      </c>
    </row>
    <row r="32" spans="1:16" ht="14.25" thickBot="1">
      <c r="A32" s="21" t="s">
        <v>23</v>
      </c>
      <c r="B32" s="22">
        <f aca="true" t="shared" si="11" ref="B32:J32">SUM(B30:B31)</f>
        <v>351</v>
      </c>
      <c r="C32" s="23">
        <f t="shared" si="11"/>
        <v>579</v>
      </c>
      <c r="D32" s="24">
        <f t="shared" si="11"/>
        <v>930</v>
      </c>
      <c r="E32" s="22">
        <f t="shared" si="11"/>
        <v>15</v>
      </c>
      <c r="F32" s="23">
        <f t="shared" si="11"/>
        <v>25</v>
      </c>
      <c r="G32" s="24">
        <f t="shared" si="11"/>
        <v>40</v>
      </c>
      <c r="H32" s="22">
        <f t="shared" si="11"/>
        <v>336</v>
      </c>
      <c r="I32" s="23">
        <f t="shared" si="11"/>
        <v>554</v>
      </c>
      <c r="J32" s="24">
        <f t="shared" si="11"/>
        <v>890</v>
      </c>
      <c r="K32" s="25">
        <f t="shared" si="7"/>
        <v>4.27</v>
      </c>
      <c r="L32" s="26">
        <f t="shared" si="7"/>
        <v>4.32</v>
      </c>
      <c r="M32" s="27">
        <f t="shared" si="7"/>
        <v>4.3</v>
      </c>
      <c r="N32" s="25">
        <v>12.63</v>
      </c>
      <c r="O32" s="26">
        <v>11.97</v>
      </c>
      <c r="P32" s="27">
        <v>12.23</v>
      </c>
    </row>
  </sheetData>
  <sheetProtection/>
  <mergeCells count="6">
    <mergeCell ref="A5:A6"/>
    <mergeCell ref="B5:D5"/>
    <mergeCell ref="E5:G5"/>
    <mergeCell ref="H5:J5"/>
    <mergeCell ref="K5:M5"/>
    <mergeCell ref="N5:P5"/>
  </mergeCells>
  <printOptions/>
  <pageMargins left="0.7874015748031497" right="0.7874015748031497" top="0.5905511811023623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ymgdompart</cp:lastModifiedBy>
  <cp:lastPrinted>2021-10-24T13:29:49Z</cp:lastPrinted>
  <dcterms:created xsi:type="dcterms:W3CDTF">2019-07-21T15:53:58Z</dcterms:created>
  <dcterms:modified xsi:type="dcterms:W3CDTF">2021-10-24T13:48:21Z</dcterms:modified>
  <cp:category/>
  <cp:version/>
  <cp:contentType/>
  <cp:contentStatus/>
</cp:coreProperties>
</file>