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開票結果" sheetId="1" r:id="rId1"/>
  </sheets>
  <definedNames>
    <definedName name="_xlnm.Print_Titles" localSheetId="0">'開票結果'!$1:$7</definedName>
  </definedNames>
  <calcPr fullCalcOnLoad="1"/>
</workbook>
</file>

<file path=xl/sharedStrings.xml><?xml version="1.0" encoding="utf-8"?>
<sst xmlns="http://schemas.openxmlformats.org/spreadsheetml/2006/main" count="43" uniqueCount="43">
  <si>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</si>
  <si>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</si>
  <si>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</si>
  <si>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</si>
  <si>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</si>
  <si>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</si>
  <si>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</si>
  <si>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</si>
  <si>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</si>
  <si>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</si>
  <si>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</si>
  <si>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</si>
  <si>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</si>
  <si>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</si>
  <si>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大島郡</t>
  </si>
  <si>
    <t>和木町</t>
  </si>
  <si>
    <t>玖珂郡</t>
  </si>
  <si>
    <t>上関町</t>
  </si>
  <si>
    <t>田布施町</t>
  </si>
  <si>
    <t>平生町</t>
  </si>
  <si>
    <t>熊毛郡</t>
  </si>
  <si>
    <t>阿武町</t>
  </si>
  <si>
    <t>阿武郡</t>
  </si>
  <si>
    <t>県計</t>
  </si>
  <si>
    <t>法定得票数</t>
  </si>
  <si>
    <t>供託物没収点</t>
  </si>
  <si>
    <t>開票区名</t>
  </si>
  <si>
    <t>得票総数
（Ａ）</t>
  </si>
  <si>
    <t>按分の際切り
捨てた票数
（Ｂ）</t>
  </si>
  <si>
    <t>有効投票数(D)
[(A)+(B)+(C)]</t>
  </si>
  <si>
    <t>無効投票数
（Ｅ）</t>
  </si>
  <si>
    <t>投票総数（Ｆ）
[(D)+(E)]</t>
  </si>
  <si>
    <t>無効投票率
[(E)/(F)×100]</t>
  </si>
  <si>
    <t>持ち帰り
その他
（Ｇ）</t>
  </si>
  <si>
    <t>投票者総数
[(F)+(G)]</t>
  </si>
  <si>
    <t>山口県選挙管理委員会</t>
  </si>
  <si>
    <t>参議院山口県選挙区選出議員補欠選挙　開票結果（開票区別投票総数）</t>
  </si>
  <si>
    <t>令和３年１０月２４日執行　　　</t>
  </si>
  <si>
    <t>市計</t>
  </si>
  <si>
    <t>町計</t>
  </si>
  <si>
    <t>選挙区・様式３</t>
  </si>
  <si>
    <t>何れの候補者にも属さない票数
（Ｃ）</t>
  </si>
  <si>
    <t>１時００分発表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</si>
</sst>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\ \ \ \ "/>
    <numFmt numFmtId="178" formatCode="##0.00"/>
    <numFmt numFmtId="179" formatCode="0_);[Red]\(0\)"/>
    <numFmt numFmtId="180" formatCode="#,##0_);[Red]\(#,##0\)"/>
    <numFmt numFmtId="181" formatCode="#,##0_ "/>
    <numFmt numFmtId="182" formatCode="#,##0.00_);[Red]\(#,##0.00\)"/>
    <numFmt numFmtId="183" formatCode="0.00_);[Red]\(0.00\)"/>
  </numFmts>
  <fonts count="41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49" fontId="3" fillId="0" borderId="0" xfId="60" applyNumberFormat="1" applyFont="1" applyFill="1" applyAlignment="1">
      <alignment horizontal="center" vertical="center"/>
      <protection/>
    </xf>
    <xf numFmtId="49" fontId="3" fillId="0" borderId="0" xfId="60" applyNumberFormat="1" applyFont="1" applyFill="1" applyBorder="1" applyAlignment="1">
      <alignment horizontal="center" vertical="center"/>
      <protection/>
    </xf>
    <xf numFmtId="49" fontId="3" fillId="0" borderId="0" xfId="60" applyNumberFormat="1" applyFont="1" applyFill="1" applyBorder="1" applyAlignment="1">
      <alignment vertical="center"/>
      <protection/>
    </xf>
    <xf numFmtId="49" fontId="3" fillId="0" borderId="0" xfId="60" applyNumberFormat="1" applyFont="1" applyFill="1" applyBorder="1" applyAlignment="1">
      <alignment horizontal="right"/>
      <protection/>
    </xf>
    <xf numFmtId="49" fontId="3" fillId="0" borderId="0" xfId="60" applyNumberFormat="1" applyFont="1" applyFill="1" applyAlignment="1">
      <alignment vertical="center"/>
      <protection/>
    </xf>
    <xf numFmtId="49" fontId="4" fillId="0" borderId="0" xfId="60" applyNumberFormat="1" applyFont="1" applyFill="1" applyBorder="1" applyAlignment="1">
      <alignment horizontal="right" vertical="center"/>
      <protection/>
    </xf>
    <xf numFmtId="49" fontId="4" fillId="0" borderId="0" xfId="60" applyNumberFormat="1" applyFont="1" applyFill="1" applyAlignment="1">
      <alignment horizontal="left"/>
      <protection/>
    </xf>
    <xf numFmtId="49" fontId="3" fillId="0" borderId="0" xfId="60" applyNumberFormat="1" applyFont="1" applyFill="1" applyBorder="1" applyAlignment="1">
      <alignment horizontal="left" vertical="center"/>
      <protection/>
    </xf>
    <xf numFmtId="49" fontId="6" fillId="0" borderId="0" xfId="60" applyNumberFormat="1" applyFont="1" applyFill="1" applyAlignment="1">
      <alignment vertical="center"/>
      <protection/>
    </xf>
    <xf numFmtId="49" fontId="3" fillId="0" borderId="0" xfId="60" applyNumberFormat="1" applyFont="1" applyFill="1" applyBorder="1" applyAlignment="1">
      <alignment horizontal="right" vertical="center"/>
      <protection/>
    </xf>
    <xf numFmtId="49" fontId="3" fillId="0" borderId="0" xfId="60" applyNumberFormat="1" applyFont="1" applyFill="1" applyAlignment="1">
      <alignment horizontal="right" vertical="center"/>
      <protection/>
    </xf>
    <xf numFmtId="49" fontId="4" fillId="0" borderId="0" xfId="60" applyNumberFormat="1" applyFont="1" applyFill="1" applyAlignment="1">
      <alignment horizontal="left" vertical="center"/>
      <protection/>
    </xf>
    <xf numFmtId="49" fontId="4" fillId="0" borderId="10" xfId="60" applyNumberFormat="1" applyFont="1" applyFill="1" applyBorder="1" applyAlignment="1">
      <alignment horizontal="left" vertical="center"/>
      <protection/>
    </xf>
    <xf numFmtId="49" fontId="4" fillId="0" borderId="0" xfId="60" applyNumberFormat="1" applyFont="1" applyFill="1" applyAlignment="1">
      <alignment horizontal="right"/>
      <protection/>
    </xf>
    <xf numFmtId="49" fontId="4" fillId="0" borderId="11" xfId="60" applyNumberFormat="1" applyFont="1" applyFill="1" applyBorder="1" applyAlignment="1">
      <alignment horizontal="left" vertical="center"/>
      <protection/>
    </xf>
    <xf numFmtId="49" fontId="7" fillId="0" borderId="0" xfId="60" applyNumberFormat="1" applyFont="1" applyFill="1" applyAlignment="1">
      <alignment horizontal="right"/>
      <protection/>
    </xf>
    <xf numFmtId="49" fontId="8" fillId="0" borderId="12" xfId="60" applyNumberFormat="1" applyFont="1" applyFill="1" applyBorder="1" applyAlignment="1">
      <alignment horizontal="center" vertical="center"/>
      <protection/>
    </xf>
    <xf numFmtId="49" fontId="8" fillId="0" borderId="13" xfId="60" applyNumberFormat="1" applyFont="1" applyFill="1" applyBorder="1" applyAlignment="1">
      <alignment horizontal="center" vertical="center" wrapText="1"/>
      <protection/>
    </xf>
    <xf numFmtId="49" fontId="8" fillId="0" borderId="14" xfId="60" applyNumberFormat="1" applyFont="1" applyFill="1" applyBorder="1" applyAlignment="1">
      <alignment horizontal="center" vertical="center" wrapText="1"/>
      <protection/>
    </xf>
    <xf numFmtId="49" fontId="8" fillId="0" borderId="15" xfId="60" applyNumberFormat="1" applyFont="1" applyFill="1" applyBorder="1" applyAlignment="1">
      <alignment horizontal="center" vertical="center" wrapText="1"/>
      <protection/>
    </xf>
    <xf numFmtId="49" fontId="8" fillId="0" borderId="0" xfId="60" applyNumberFormat="1" applyFont="1" applyFill="1" applyAlignment="1">
      <alignment horizontal="center" vertical="center"/>
      <protection/>
    </xf>
    <xf numFmtId="49" fontId="8" fillId="0" borderId="16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Alignment="1">
      <alignment vertical="center"/>
      <protection/>
    </xf>
    <xf numFmtId="176" fontId="4" fillId="0" borderId="17" xfId="60" applyNumberFormat="1" applyFont="1" applyFill="1" applyBorder="1" applyAlignment="1">
      <alignment horizontal="right" vertical="center"/>
      <protection/>
    </xf>
    <xf numFmtId="176" fontId="4" fillId="0" borderId="18" xfId="60" applyNumberFormat="1" applyFont="1" applyFill="1" applyBorder="1" applyAlignment="1">
      <alignment horizontal="right" vertical="center"/>
      <protection/>
    </xf>
    <xf numFmtId="49" fontId="8" fillId="0" borderId="19" xfId="60" applyNumberFormat="1" applyFont="1" applyFill="1" applyBorder="1" applyAlignment="1">
      <alignment horizontal="center" vertical="center"/>
      <protection/>
    </xf>
    <xf numFmtId="49" fontId="8" fillId="0" borderId="20" xfId="60" applyNumberFormat="1" applyFont="1" applyFill="1" applyBorder="1" applyAlignment="1">
      <alignment horizontal="center"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180" fontId="8" fillId="0" borderId="22" xfId="60" applyNumberFormat="1" applyFont="1" applyFill="1" applyBorder="1" applyAlignment="1">
      <alignment horizontal="right" vertical="center"/>
      <protection/>
    </xf>
    <xf numFmtId="180" fontId="8" fillId="0" borderId="23" xfId="60" applyNumberFormat="1" applyFont="1" applyFill="1" applyBorder="1" applyAlignment="1">
      <alignment horizontal="right" vertical="center"/>
      <protection/>
    </xf>
    <xf numFmtId="180" fontId="8" fillId="0" borderId="24" xfId="60" applyNumberFormat="1" applyFont="1" applyFill="1" applyBorder="1" applyAlignment="1">
      <alignment horizontal="right" vertical="center"/>
      <protection/>
    </xf>
    <xf numFmtId="180" fontId="8" fillId="0" borderId="25" xfId="60" applyNumberFormat="1" applyFont="1" applyFill="1" applyBorder="1" applyAlignment="1">
      <alignment horizontal="right" vertical="center"/>
      <protection/>
    </xf>
    <xf numFmtId="180" fontId="8" fillId="0" borderId="26" xfId="60" applyNumberFormat="1" applyFont="1" applyFill="1" applyBorder="1" applyAlignment="1">
      <alignment horizontal="right" vertical="center"/>
      <protection/>
    </xf>
    <xf numFmtId="180" fontId="8" fillId="0" borderId="27" xfId="60" applyNumberFormat="1" applyFont="1" applyFill="1" applyBorder="1" applyAlignment="1">
      <alignment horizontal="right" vertical="center"/>
      <protection/>
    </xf>
    <xf numFmtId="180" fontId="8" fillId="0" borderId="28" xfId="60" applyNumberFormat="1" applyFont="1" applyFill="1" applyBorder="1" applyAlignment="1">
      <alignment horizontal="right" vertical="center"/>
      <protection/>
    </xf>
    <xf numFmtId="180" fontId="8" fillId="0" borderId="29" xfId="60" applyNumberFormat="1" applyFont="1" applyFill="1" applyBorder="1" applyAlignment="1">
      <alignment horizontal="right" vertical="center"/>
      <protection/>
    </xf>
    <xf numFmtId="180" fontId="8" fillId="0" borderId="30" xfId="60" applyNumberFormat="1" applyFont="1" applyFill="1" applyBorder="1" applyAlignment="1">
      <alignment horizontal="right" vertical="center"/>
      <protection/>
    </xf>
    <xf numFmtId="180" fontId="8" fillId="0" borderId="31" xfId="60" applyNumberFormat="1" applyFont="1" applyFill="1" applyBorder="1" applyAlignment="1">
      <alignment horizontal="right" vertical="center"/>
      <protection/>
    </xf>
    <xf numFmtId="180" fontId="8" fillId="0" borderId="32" xfId="60" applyNumberFormat="1" applyFont="1" applyFill="1" applyBorder="1" applyAlignment="1">
      <alignment horizontal="right" vertical="center"/>
      <protection/>
    </xf>
    <xf numFmtId="180" fontId="8" fillId="0" borderId="33" xfId="60" applyNumberFormat="1" applyFont="1" applyFill="1" applyBorder="1" applyAlignment="1">
      <alignment horizontal="right" vertical="center"/>
      <protection/>
    </xf>
    <xf numFmtId="180" fontId="8" fillId="0" borderId="34" xfId="60" applyNumberFormat="1" applyFont="1" applyFill="1" applyBorder="1" applyAlignment="1">
      <alignment horizontal="right" vertical="center"/>
      <protection/>
    </xf>
    <xf numFmtId="180" fontId="8" fillId="0" borderId="18" xfId="60" applyNumberFormat="1" applyFont="1" applyFill="1" applyBorder="1" applyAlignment="1">
      <alignment horizontal="right" vertical="center"/>
      <protection/>
    </xf>
    <xf numFmtId="182" fontId="8" fillId="0" borderId="30" xfId="60" applyNumberFormat="1" applyFont="1" applyFill="1" applyBorder="1" applyAlignment="1">
      <alignment horizontal="right" vertical="center"/>
      <protection/>
    </xf>
    <xf numFmtId="182" fontId="8" fillId="0" borderId="26" xfId="60" applyNumberFormat="1" applyFont="1" applyFill="1" applyBorder="1" applyAlignment="1">
      <alignment horizontal="right" vertical="center"/>
      <protection/>
    </xf>
    <xf numFmtId="182" fontId="8" fillId="0" borderId="34" xfId="60" applyNumberFormat="1" applyFont="1" applyFill="1" applyBorder="1" applyAlignment="1">
      <alignment horizontal="right" vertical="center"/>
      <protection/>
    </xf>
    <xf numFmtId="183" fontId="8" fillId="0" borderId="30" xfId="60" applyNumberFormat="1" applyFont="1" applyFill="1" applyBorder="1" applyAlignment="1">
      <alignment horizontal="right" vertical="center"/>
      <protection/>
    </xf>
    <xf numFmtId="183" fontId="8" fillId="0" borderId="32" xfId="60" applyNumberFormat="1" applyFont="1" applyFill="1" applyBorder="1" applyAlignment="1">
      <alignment horizontal="right" vertical="center"/>
      <protection/>
    </xf>
    <xf numFmtId="183" fontId="8" fillId="0" borderId="22" xfId="60" applyNumberFormat="1" applyFont="1" applyFill="1" applyBorder="1" applyAlignment="1">
      <alignment horizontal="right" vertical="center"/>
      <protection/>
    </xf>
    <xf numFmtId="183" fontId="8" fillId="0" borderId="27" xfId="60" applyNumberFormat="1" applyFont="1" applyFill="1" applyBorder="1" applyAlignment="1">
      <alignment horizontal="right" vertical="center"/>
      <protection/>
    </xf>
    <xf numFmtId="49" fontId="4" fillId="0" borderId="0" xfId="60" applyNumberFormat="1" applyFont="1" applyFill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Layout" workbookViewId="0" topLeftCell="A1">
      <selection activeCell="J5" sqref="J5"/>
    </sheetView>
  </sheetViews>
  <sheetFormatPr defaultColWidth="8.796875" defaultRowHeight="14.25"/>
  <cols>
    <col min="1" max="1" width="17.59765625" style="1" customWidth="1"/>
    <col min="2" max="2" width="12.59765625" style="1" customWidth="1"/>
    <col min="3" max="6" width="12.59765625" style="5" customWidth="1"/>
    <col min="7" max="7" width="12.59765625" style="1" customWidth="1"/>
    <col min="8" max="10" width="12.59765625" style="5" customWidth="1"/>
    <col min="11" max="16384" width="9" style="5" customWidth="1"/>
  </cols>
  <sheetData>
    <row r="1" spans="2:17" ht="19.5" customHeight="1">
      <c r="B1" s="2"/>
      <c r="C1" s="3"/>
      <c r="D1" s="3"/>
      <c r="E1" s="3"/>
      <c r="F1" s="3"/>
      <c r="G1" s="4"/>
      <c r="J1" s="6"/>
      <c r="K1" s="3"/>
      <c r="M1" s="3"/>
      <c r="O1" s="3"/>
      <c r="P1" s="3"/>
      <c r="Q1" s="3"/>
    </row>
    <row r="2" spans="1:10" ht="19.5" customHeight="1">
      <c r="A2" s="7" t="s">
        <v>37</v>
      </c>
      <c r="B2" s="8"/>
      <c r="C2" s="9" t="s">
        <v>36</v>
      </c>
      <c r="D2" s="3"/>
      <c r="E2" s="3"/>
      <c r="F2" s="3"/>
      <c r="G2" s="10"/>
      <c r="I2" s="7"/>
      <c r="J2" s="50" t="s">
        <v>40</v>
      </c>
    </row>
    <row r="3" spans="1:10" ht="4.5" customHeight="1" thickBot="1">
      <c r="A3" s="12"/>
      <c r="B3" s="8"/>
      <c r="C3" s="9"/>
      <c r="D3" s="3"/>
      <c r="E3" s="3"/>
      <c r="F3" s="3"/>
      <c r="G3" s="10"/>
      <c r="I3" s="7"/>
      <c r="J3" s="11"/>
    </row>
    <row r="4" spans="1:10" ht="12" customHeight="1">
      <c r="A4" s="12"/>
      <c r="B4" s="8"/>
      <c r="C4" s="9"/>
      <c r="D4" s="3"/>
      <c r="E4" s="3"/>
      <c r="F4" s="3"/>
      <c r="G4" s="13" t="s">
        <v>24</v>
      </c>
      <c r="H4" s="24">
        <f>ROUNDDOWN((E33/6),3)</f>
        <v>67872.5</v>
      </c>
      <c r="I4" s="7"/>
      <c r="J4" s="14" t="s">
        <v>42</v>
      </c>
    </row>
    <row r="5" spans="7:10" ht="12" customHeight="1" thickBot="1">
      <c r="G5" s="15" t="s">
        <v>25</v>
      </c>
      <c r="H5" s="25">
        <f>ROUNDDOWN((E33/8),3)</f>
        <v>50904.375</v>
      </c>
      <c r="I5" s="12"/>
      <c r="J5" s="16" t="s">
        <v>35</v>
      </c>
    </row>
    <row r="6" ht="9.75" thickBot="1"/>
    <row r="7" spans="1:10" s="21" customFormat="1" ht="32.25" thickBot="1">
      <c r="A7" s="17" t="s">
        <v>26</v>
      </c>
      <c r="B7" s="18" t="s">
        <v>27</v>
      </c>
      <c r="C7" s="19" t="s">
        <v>28</v>
      </c>
      <c r="D7" s="19" t="s">
        <v>41</v>
      </c>
      <c r="E7" s="19" t="s">
        <v>29</v>
      </c>
      <c r="F7" s="19" t="s">
        <v>30</v>
      </c>
      <c r="G7" s="19" t="s">
        <v>31</v>
      </c>
      <c r="H7" s="19" t="s">
        <v>32</v>
      </c>
      <c r="I7" s="19" t="s">
        <v>33</v>
      </c>
      <c r="J7" s="20" t="s">
        <v>34</v>
      </c>
    </row>
    <row r="8" spans="1:10" s="23" customFormat="1" ht="11.25" thickTop="1">
      <c r="A8" s="22" t="s">
        <v>0</v>
      </c>
      <c r="B8" s="37">
        <v>63504</v>
      </c>
      <c r="C8" s="37">
        <v>0</v>
      </c>
      <c r="D8" s="37">
        <v>0</v>
      </c>
      <c r="E8" s="37">
        <f>B8+C8+D8</f>
        <v>63504</v>
      </c>
      <c r="F8" s="37">
        <v>1822</v>
      </c>
      <c r="G8" s="37">
        <f>E8+F8</f>
        <v>65326</v>
      </c>
      <c r="H8" s="46">
        <f>F8/G8*100</f>
        <v>2.7890885711661513</v>
      </c>
      <c r="I8" s="37">
        <v>2</v>
      </c>
      <c r="J8" s="38">
        <f>G8+I8</f>
        <v>65328</v>
      </c>
    </row>
    <row r="9" spans="1:10" s="23" customFormat="1" ht="10.5">
      <c r="A9" s="22" t="s">
        <v>1</v>
      </c>
      <c r="B9" s="37">
        <v>44372</v>
      </c>
      <c r="C9" s="37">
        <v>0</v>
      </c>
      <c r="D9" s="37">
        <v>0</v>
      </c>
      <c r="E9" s="37">
        <f aca="true" t="shared" si="0" ref="E9:E21">B9+C9+D9</f>
        <v>44372</v>
      </c>
      <c r="F9" s="37">
        <v>953</v>
      </c>
      <c r="G9" s="37">
        <f>E9+F9</f>
        <v>45325</v>
      </c>
      <c r="H9" s="46">
        <f aca="true" t="shared" si="1" ref="H9:H21">F9/G9*100</f>
        <v>2.102592388306674</v>
      </c>
      <c r="I9" s="37">
        <v>0</v>
      </c>
      <c r="J9" s="38">
        <f aca="true" t="shared" si="2" ref="J9:J29">G9+I9</f>
        <v>45325</v>
      </c>
    </row>
    <row r="10" spans="1:10" s="23" customFormat="1" ht="10.5">
      <c r="A10" s="22" t="s">
        <v>2</v>
      </c>
      <c r="B10" s="37">
        <v>68116</v>
      </c>
      <c r="C10" s="37">
        <v>0</v>
      </c>
      <c r="D10" s="37">
        <v>0</v>
      </c>
      <c r="E10" s="37">
        <f t="shared" si="0"/>
        <v>68116</v>
      </c>
      <c r="F10" s="37">
        <v>1670</v>
      </c>
      <c r="G10" s="37">
        <f aca="true" t="shared" si="3" ref="G10:G29">E10+F10</f>
        <v>69786</v>
      </c>
      <c r="H10" s="46">
        <f t="shared" si="1"/>
        <v>2.3930301206545725</v>
      </c>
      <c r="I10" s="37">
        <v>0</v>
      </c>
      <c r="J10" s="38">
        <f t="shared" si="2"/>
        <v>69786</v>
      </c>
    </row>
    <row r="11" spans="1:10" s="23" customFormat="1" ht="10.5">
      <c r="A11" s="22" t="s">
        <v>3</v>
      </c>
      <c r="B11" s="37">
        <v>16157</v>
      </c>
      <c r="C11" s="37">
        <v>0</v>
      </c>
      <c r="D11" s="37">
        <v>0</v>
      </c>
      <c r="E11" s="37">
        <f t="shared" si="0"/>
        <v>16157</v>
      </c>
      <c r="F11" s="37">
        <v>478</v>
      </c>
      <c r="G11" s="37">
        <f t="shared" si="3"/>
        <v>16635</v>
      </c>
      <c r="H11" s="46">
        <f t="shared" si="1"/>
        <v>2.8734595731890593</v>
      </c>
      <c r="I11" s="37">
        <v>0</v>
      </c>
      <c r="J11" s="38">
        <f t="shared" si="2"/>
        <v>16635</v>
      </c>
    </row>
    <row r="12" spans="1:10" s="23" customFormat="1" ht="10.5">
      <c r="A12" s="22" t="s">
        <v>4</v>
      </c>
      <c r="B12" s="37">
        <v>32055</v>
      </c>
      <c r="C12" s="37">
        <v>0</v>
      </c>
      <c r="D12" s="37">
        <v>0</v>
      </c>
      <c r="E12" s="37">
        <f t="shared" si="0"/>
        <v>32055</v>
      </c>
      <c r="F12" s="37">
        <v>741</v>
      </c>
      <c r="G12" s="37">
        <f t="shared" si="3"/>
        <v>32796</v>
      </c>
      <c r="H12" s="46">
        <f t="shared" si="1"/>
        <v>2.2594218807171607</v>
      </c>
      <c r="I12" s="37">
        <v>2</v>
      </c>
      <c r="J12" s="38">
        <f t="shared" si="2"/>
        <v>32798</v>
      </c>
    </row>
    <row r="13" spans="1:10" s="23" customFormat="1" ht="10.5">
      <c r="A13" s="22" t="s">
        <v>5</v>
      </c>
      <c r="B13" s="37">
        <v>16390</v>
      </c>
      <c r="C13" s="37">
        <v>0</v>
      </c>
      <c r="D13" s="37">
        <v>0</v>
      </c>
      <c r="E13" s="37">
        <f t="shared" si="0"/>
        <v>16390</v>
      </c>
      <c r="F13" s="37">
        <v>355</v>
      </c>
      <c r="G13" s="37">
        <f t="shared" si="3"/>
        <v>16745</v>
      </c>
      <c r="H13" s="46">
        <f t="shared" si="1"/>
        <v>2.1200358315915198</v>
      </c>
      <c r="I13" s="37">
        <v>0</v>
      </c>
      <c r="J13" s="38">
        <f t="shared" si="2"/>
        <v>16745</v>
      </c>
    </row>
    <row r="14" spans="1:10" s="23" customFormat="1" ht="10.5">
      <c r="A14" s="22" t="s">
        <v>6</v>
      </c>
      <c r="B14" s="37">
        <v>38405</v>
      </c>
      <c r="C14" s="37">
        <v>0</v>
      </c>
      <c r="D14" s="37">
        <v>0</v>
      </c>
      <c r="E14" s="37">
        <f t="shared" si="0"/>
        <v>38405</v>
      </c>
      <c r="F14" s="37">
        <v>940</v>
      </c>
      <c r="G14" s="37">
        <f t="shared" si="3"/>
        <v>39345</v>
      </c>
      <c r="H14" s="46">
        <f t="shared" si="1"/>
        <v>2.3891218706315924</v>
      </c>
      <c r="I14" s="37">
        <v>1</v>
      </c>
      <c r="J14" s="38">
        <f t="shared" si="2"/>
        <v>39346</v>
      </c>
    </row>
    <row r="15" spans="1:10" s="23" customFormat="1" ht="10.5">
      <c r="A15" s="22" t="s">
        <v>7</v>
      </c>
      <c r="B15" s="37">
        <v>17212</v>
      </c>
      <c r="C15" s="37">
        <v>0</v>
      </c>
      <c r="D15" s="37">
        <v>0</v>
      </c>
      <c r="E15" s="37">
        <f t="shared" si="0"/>
        <v>17212</v>
      </c>
      <c r="F15" s="37">
        <v>402</v>
      </c>
      <c r="G15" s="37">
        <f t="shared" si="3"/>
        <v>17614</v>
      </c>
      <c r="H15" s="46">
        <f t="shared" si="1"/>
        <v>2.282275462700125</v>
      </c>
      <c r="I15" s="37">
        <v>0</v>
      </c>
      <c r="J15" s="38">
        <f t="shared" si="2"/>
        <v>17614</v>
      </c>
    </row>
    <row r="16" spans="1:10" s="23" customFormat="1" ht="10.5">
      <c r="A16" s="22" t="s">
        <v>8</v>
      </c>
      <c r="B16" s="37">
        <v>12231</v>
      </c>
      <c r="C16" s="37">
        <v>0</v>
      </c>
      <c r="D16" s="37">
        <v>0</v>
      </c>
      <c r="E16" s="37">
        <f t="shared" si="0"/>
        <v>12231</v>
      </c>
      <c r="F16" s="37">
        <v>356</v>
      </c>
      <c r="G16" s="37">
        <f t="shared" si="3"/>
        <v>12587</v>
      </c>
      <c r="H16" s="46">
        <f t="shared" si="1"/>
        <v>2.828314928100421</v>
      </c>
      <c r="I16" s="37">
        <v>1</v>
      </c>
      <c r="J16" s="38">
        <f t="shared" si="2"/>
        <v>12588</v>
      </c>
    </row>
    <row r="17" spans="1:10" s="23" customFormat="1" ht="10.5">
      <c r="A17" s="22" t="s">
        <v>9</v>
      </c>
      <c r="B17" s="37">
        <v>11103</v>
      </c>
      <c r="C17" s="37">
        <v>0</v>
      </c>
      <c r="D17" s="37">
        <v>0</v>
      </c>
      <c r="E17" s="37">
        <f>B17+C17+D17</f>
        <v>11103</v>
      </c>
      <c r="F17" s="37">
        <v>272</v>
      </c>
      <c r="G17" s="37">
        <f t="shared" si="3"/>
        <v>11375</v>
      </c>
      <c r="H17" s="46">
        <f t="shared" si="1"/>
        <v>2.391208791208791</v>
      </c>
      <c r="I17" s="37">
        <v>0</v>
      </c>
      <c r="J17" s="38">
        <f t="shared" si="2"/>
        <v>11375</v>
      </c>
    </row>
    <row r="18" spans="1:10" s="23" customFormat="1" ht="10.5">
      <c r="A18" s="22" t="s">
        <v>10</v>
      </c>
      <c r="B18" s="37">
        <v>9592</v>
      </c>
      <c r="C18" s="37">
        <v>0</v>
      </c>
      <c r="D18" s="37">
        <v>0</v>
      </c>
      <c r="E18" s="37">
        <f t="shared" si="0"/>
        <v>9592</v>
      </c>
      <c r="F18" s="37">
        <v>254</v>
      </c>
      <c r="G18" s="37">
        <f t="shared" si="3"/>
        <v>9846</v>
      </c>
      <c r="H18" s="46">
        <f t="shared" si="1"/>
        <v>2.5797278082470037</v>
      </c>
      <c r="I18" s="37">
        <v>0</v>
      </c>
      <c r="J18" s="38">
        <f t="shared" si="2"/>
        <v>9846</v>
      </c>
    </row>
    <row r="19" spans="1:10" s="23" customFormat="1" ht="10.5">
      <c r="A19" s="22" t="s">
        <v>11</v>
      </c>
      <c r="B19" s="37">
        <v>40110</v>
      </c>
      <c r="C19" s="37">
        <v>0</v>
      </c>
      <c r="D19" s="37">
        <v>0</v>
      </c>
      <c r="E19" s="37">
        <f t="shared" si="0"/>
        <v>40110</v>
      </c>
      <c r="F19" s="37">
        <v>933</v>
      </c>
      <c r="G19" s="37">
        <f t="shared" si="3"/>
        <v>41043</v>
      </c>
      <c r="H19" s="46">
        <f t="shared" si="1"/>
        <v>2.273225641400482</v>
      </c>
      <c r="I19" s="37">
        <v>0</v>
      </c>
      <c r="J19" s="38">
        <f t="shared" si="2"/>
        <v>41043</v>
      </c>
    </row>
    <row r="20" spans="1:10" s="23" customFormat="1" ht="11.25" thickBot="1">
      <c r="A20" s="27" t="s">
        <v>12</v>
      </c>
      <c r="B20" s="39">
        <v>15756</v>
      </c>
      <c r="C20" s="39">
        <v>0</v>
      </c>
      <c r="D20" s="39">
        <v>0</v>
      </c>
      <c r="E20" s="39">
        <f t="shared" si="0"/>
        <v>15756</v>
      </c>
      <c r="F20" s="39">
        <v>386</v>
      </c>
      <c r="G20" s="37">
        <f t="shared" si="3"/>
        <v>16142</v>
      </c>
      <c r="H20" s="47">
        <f t="shared" si="1"/>
        <v>2.39127741295998</v>
      </c>
      <c r="I20" s="39">
        <v>0</v>
      </c>
      <c r="J20" s="38">
        <f t="shared" si="2"/>
        <v>16142</v>
      </c>
    </row>
    <row r="21" spans="1:10" s="23" customFormat="1" ht="12" thickBot="1" thickTop="1">
      <c r="A21" s="28" t="s">
        <v>13</v>
      </c>
      <c r="B21" s="29">
        <v>6920</v>
      </c>
      <c r="C21" s="29">
        <v>0</v>
      </c>
      <c r="D21" s="29">
        <v>0</v>
      </c>
      <c r="E21" s="29">
        <f t="shared" si="0"/>
        <v>6920</v>
      </c>
      <c r="F21" s="29">
        <v>147</v>
      </c>
      <c r="G21" s="29">
        <f t="shared" si="3"/>
        <v>7067</v>
      </c>
      <c r="H21" s="48">
        <f t="shared" si="1"/>
        <v>2.0800905617659544</v>
      </c>
      <c r="I21" s="29">
        <v>1</v>
      </c>
      <c r="J21" s="30">
        <f t="shared" si="2"/>
        <v>7068</v>
      </c>
    </row>
    <row r="22" spans="1:10" s="23" customFormat="1" ht="12" thickBot="1" thickTop="1">
      <c r="A22" s="28" t="s">
        <v>14</v>
      </c>
      <c r="B22" s="29">
        <f>SUM(B21)</f>
        <v>6920</v>
      </c>
      <c r="C22" s="29">
        <f aca="true" t="shared" si="4" ref="C22:J22">SUM(C21)</f>
        <v>0</v>
      </c>
      <c r="D22" s="29">
        <f t="shared" si="4"/>
        <v>0</v>
      </c>
      <c r="E22" s="29">
        <f t="shared" si="4"/>
        <v>6920</v>
      </c>
      <c r="F22" s="29">
        <f t="shared" si="4"/>
        <v>147</v>
      </c>
      <c r="G22" s="29">
        <f t="shared" si="4"/>
        <v>7067</v>
      </c>
      <c r="H22" s="48">
        <f aca="true" t="shared" si="5" ref="H22:H33">F22/G22*100</f>
        <v>2.0800905617659544</v>
      </c>
      <c r="I22" s="29">
        <f t="shared" si="4"/>
        <v>1</v>
      </c>
      <c r="J22" s="30">
        <f t="shared" si="4"/>
        <v>7068</v>
      </c>
    </row>
    <row r="23" spans="1:10" s="23" customFormat="1" ht="12" thickBot="1" thickTop="1">
      <c r="A23" s="28" t="s">
        <v>15</v>
      </c>
      <c r="B23" s="29">
        <v>1798</v>
      </c>
      <c r="C23" s="29">
        <v>0</v>
      </c>
      <c r="D23" s="29">
        <v>0</v>
      </c>
      <c r="E23" s="37">
        <f>B23+C23+D23</f>
        <v>1798</v>
      </c>
      <c r="F23" s="29">
        <v>44</v>
      </c>
      <c r="G23" s="29">
        <f t="shared" si="3"/>
        <v>1842</v>
      </c>
      <c r="H23" s="48">
        <f t="shared" si="5"/>
        <v>2.3887079261672097</v>
      </c>
      <c r="I23" s="29">
        <v>0</v>
      </c>
      <c r="J23" s="30">
        <f t="shared" si="2"/>
        <v>1842</v>
      </c>
    </row>
    <row r="24" spans="1:10" s="23" customFormat="1" ht="12" thickBot="1" thickTop="1">
      <c r="A24" s="28" t="s">
        <v>16</v>
      </c>
      <c r="B24" s="29">
        <f aca="true" t="shared" si="6" ref="B24:J24">SUM(B23)</f>
        <v>1798</v>
      </c>
      <c r="C24" s="29">
        <f t="shared" si="6"/>
        <v>0</v>
      </c>
      <c r="D24" s="29">
        <f t="shared" si="6"/>
        <v>0</v>
      </c>
      <c r="E24" s="29">
        <f t="shared" si="6"/>
        <v>1798</v>
      </c>
      <c r="F24" s="29">
        <f t="shared" si="6"/>
        <v>44</v>
      </c>
      <c r="G24" s="29">
        <f t="shared" si="6"/>
        <v>1842</v>
      </c>
      <c r="H24" s="48">
        <f t="shared" si="5"/>
        <v>2.3887079261672097</v>
      </c>
      <c r="I24" s="29">
        <f t="shared" si="6"/>
        <v>0</v>
      </c>
      <c r="J24" s="30">
        <f t="shared" si="6"/>
        <v>1842</v>
      </c>
    </row>
    <row r="25" spans="1:10" s="23" customFormat="1" ht="11.25" thickTop="1">
      <c r="A25" s="22" t="s">
        <v>17</v>
      </c>
      <c r="B25" s="34">
        <v>1350</v>
      </c>
      <c r="C25" s="34">
        <v>0</v>
      </c>
      <c r="D25" s="34">
        <v>0</v>
      </c>
      <c r="E25" s="34">
        <f>B25+C25+D25</f>
        <v>1350</v>
      </c>
      <c r="F25" s="34">
        <v>25</v>
      </c>
      <c r="G25" s="34">
        <f t="shared" si="3"/>
        <v>1375</v>
      </c>
      <c r="H25" s="49">
        <f t="shared" si="5"/>
        <v>1.8181818181818181</v>
      </c>
      <c r="I25" s="34">
        <v>0</v>
      </c>
      <c r="J25" s="36">
        <f t="shared" si="2"/>
        <v>1375</v>
      </c>
    </row>
    <row r="26" spans="1:10" s="23" customFormat="1" ht="10.5">
      <c r="A26" s="22" t="s">
        <v>18</v>
      </c>
      <c r="B26" s="37">
        <v>5871</v>
      </c>
      <c r="C26" s="37">
        <v>0</v>
      </c>
      <c r="D26" s="37">
        <v>0</v>
      </c>
      <c r="E26" s="37">
        <f>B26+C26+D26</f>
        <v>5871</v>
      </c>
      <c r="F26" s="37">
        <v>116</v>
      </c>
      <c r="G26" s="37">
        <f t="shared" si="3"/>
        <v>5987</v>
      </c>
      <c r="H26" s="46">
        <f t="shared" si="5"/>
        <v>1.937531317855353</v>
      </c>
      <c r="I26" s="37">
        <v>0</v>
      </c>
      <c r="J26" s="38">
        <f t="shared" si="2"/>
        <v>5987</v>
      </c>
    </row>
    <row r="27" spans="1:10" s="23" customFormat="1" ht="11.25" thickBot="1">
      <c r="A27" s="27" t="s">
        <v>19</v>
      </c>
      <c r="B27" s="39">
        <v>4183</v>
      </c>
      <c r="C27" s="39">
        <v>0</v>
      </c>
      <c r="D27" s="39">
        <v>0</v>
      </c>
      <c r="E27" s="39">
        <f>B27+C27+D27</f>
        <v>4183</v>
      </c>
      <c r="F27" s="39">
        <v>73</v>
      </c>
      <c r="G27" s="39">
        <f t="shared" si="3"/>
        <v>4256</v>
      </c>
      <c r="H27" s="47">
        <f t="shared" si="5"/>
        <v>1.7152255639097744</v>
      </c>
      <c r="I27" s="39">
        <v>0</v>
      </c>
      <c r="J27" s="40">
        <f t="shared" si="2"/>
        <v>4256</v>
      </c>
    </row>
    <row r="28" spans="1:10" s="23" customFormat="1" ht="12" thickBot="1" thickTop="1">
      <c r="A28" s="28" t="s">
        <v>20</v>
      </c>
      <c r="B28" s="29">
        <f>SUM(B25:B27)</f>
        <v>11404</v>
      </c>
      <c r="C28" s="29">
        <f aca="true" t="shared" si="7" ref="C28:J28">SUM(C25:C27)</f>
        <v>0</v>
      </c>
      <c r="D28" s="29">
        <f t="shared" si="7"/>
        <v>0</v>
      </c>
      <c r="E28" s="29">
        <f t="shared" si="7"/>
        <v>11404</v>
      </c>
      <c r="F28" s="29">
        <f t="shared" si="7"/>
        <v>214</v>
      </c>
      <c r="G28" s="29">
        <f t="shared" si="7"/>
        <v>11618</v>
      </c>
      <c r="H28" s="48">
        <f t="shared" si="5"/>
        <v>1.8419693578929248</v>
      </c>
      <c r="I28" s="29">
        <f t="shared" si="7"/>
        <v>0</v>
      </c>
      <c r="J28" s="30">
        <f t="shared" si="7"/>
        <v>11618</v>
      </c>
    </row>
    <row r="29" spans="1:10" s="23" customFormat="1" ht="12" thickBot="1" thickTop="1">
      <c r="A29" s="28" t="s">
        <v>21</v>
      </c>
      <c r="B29" s="29">
        <v>2110</v>
      </c>
      <c r="C29" s="29">
        <v>0</v>
      </c>
      <c r="D29" s="29">
        <v>0</v>
      </c>
      <c r="E29" s="29">
        <f>B29+C29+D29</f>
        <v>2110</v>
      </c>
      <c r="F29" s="29">
        <v>57</v>
      </c>
      <c r="G29" s="29">
        <f t="shared" si="3"/>
        <v>2167</v>
      </c>
      <c r="H29" s="48">
        <f t="shared" si="5"/>
        <v>2.6303645592985694</v>
      </c>
      <c r="I29" s="29">
        <v>0</v>
      </c>
      <c r="J29" s="30">
        <f t="shared" si="2"/>
        <v>2167</v>
      </c>
    </row>
    <row r="30" spans="1:10" s="23" customFormat="1" ht="12" thickBot="1" thickTop="1">
      <c r="A30" s="28" t="s">
        <v>22</v>
      </c>
      <c r="B30" s="29">
        <f>SUM(B29)</f>
        <v>2110</v>
      </c>
      <c r="C30" s="29">
        <f aca="true" t="shared" si="8" ref="C30:J30">SUM(C29)</f>
        <v>0</v>
      </c>
      <c r="D30" s="29">
        <f t="shared" si="8"/>
        <v>0</v>
      </c>
      <c r="E30" s="29">
        <f t="shared" si="8"/>
        <v>2110</v>
      </c>
      <c r="F30" s="29">
        <f t="shared" si="8"/>
        <v>57</v>
      </c>
      <c r="G30" s="29">
        <f t="shared" si="8"/>
        <v>2167</v>
      </c>
      <c r="H30" s="48">
        <f t="shared" si="5"/>
        <v>2.6303645592985694</v>
      </c>
      <c r="I30" s="29">
        <f t="shared" si="8"/>
        <v>0</v>
      </c>
      <c r="J30" s="30">
        <f t="shared" si="8"/>
        <v>2167</v>
      </c>
    </row>
    <row r="31" spans="1:10" s="23" customFormat="1" ht="11.25" thickTop="1">
      <c r="A31" s="22" t="s">
        <v>38</v>
      </c>
      <c r="B31" s="31">
        <f>SUM(B8:B20)</f>
        <v>385003</v>
      </c>
      <c r="C31" s="33">
        <f aca="true" t="shared" si="9" ref="C31:J31">SUM(C8:C20)</f>
        <v>0</v>
      </c>
      <c r="D31" s="32">
        <f t="shared" si="9"/>
        <v>0</v>
      </c>
      <c r="E31" s="33">
        <f t="shared" si="9"/>
        <v>385003</v>
      </c>
      <c r="F31" s="32">
        <f t="shared" si="9"/>
        <v>9562</v>
      </c>
      <c r="G31" s="33">
        <f>SUM(G8:G20)</f>
        <v>394565</v>
      </c>
      <c r="H31" s="44">
        <f t="shared" si="5"/>
        <v>2.423428332467401</v>
      </c>
      <c r="I31" s="32">
        <f t="shared" si="9"/>
        <v>6</v>
      </c>
      <c r="J31" s="35">
        <f t="shared" si="9"/>
        <v>394571</v>
      </c>
    </row>
    <row r="32" spans="1:10" s="23" customFormat="1" ht="10.5">
      <c r="A32" s="22" t="s">
        <v>39</v>
      </c>
      <c r="B32" s="34">
        <f>B22+B24+B28+B30</f>
        <v>22232</v>
      </c>
      <c r="C32" s="34">
        <f aca="true" t="shared" si="10" ref="C32:J32">C22+C24+C28+C30</f>
        <v>0</v>
      </c>
      <c r="D32" s="34">
        <f t="shared" si="10"/>
        <v>0</v>
      </c>
      <c r="E32" s="34">
        <f t="shared" si="10"/>
        <v>22232</v>
      </c>
      <c r="F32" s="34">
        <f t="shared" si="10"/>
        <v>462</v>
      </c>
      <c r="G32" s="34">
        <f>G22+G24+G28+G30</f>
        <v>22694</v>
      </c>
      <c r="H32" s="43">
        <f t="shared" si="5"/>
        <v>2.0357803824799507</v>
      </c>
      <c r="I32" s="34">
        <f t="shared" si="10"/>
        <v>1</v>
      </c>
      <c r="J32" s="36">
        <f t="shared" si="10"/>
        <v>22695</v>
      </c>
    </row>
    <row r="33" spans="1:10" s="23" customFormat="1" ht="11.25" thickBot="1">
      <c r="A33" s="26" t="s">
        <v>23</v>
      </c>
      <c r="B33" s="41">
        <f>SUM(B31:B32)</f>
        <v>407235</v>
      </c>
      <c r="C33" s="41">
        <f aca="true" t="shared" si="11" ref="C33:J33">SUM(C31:C32)</f>
        <v>0</v>
      </c>
      <c r="D33" s="41">
        <f t="shared" si="11"/>
        <v>0</v>
      </c>
      <c r="E33" s="41">
        <f t="shared" si="11"/>
        <v>407235</v>
      </c>
      <c r="F33" s="41">
        <f t="shared" si="11"/>
        <v>10024</v>
      </c>
      <c r="G33" s="41">
        <f t="shared" si="11"/>
        <v>417259</v>
      </c>
      <c r="H33" s="45">
        <f t="shared" si="5"/>
        <v>2.4023448265945135</v>
      </c>
      <c r="I33" s="41">
        <f t="shared" si="11"/>
        <v>7</v>
      </c>
      <c r="J33" s="42">
        <f t="shared" si="11"/>
        <v>417266</v>
      </c>
    </row>
  </sheetData>
  <sheetProtection/>
  <printOptions/>
  <pageMargins left="0.7874015748031497" right="0.7874015748031497" top="0.31496062992125984" bottom="0.984251968503937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ymgdompart</cp:lastModifiedBy>
  <cp:lastPrinted>2021-10-24T15:39:20Z</cp:lastPrinted>
  <dcterms:created xsi:type="dcterms:W3CDTF">2019-07-21T16:28:03Z</dcterms:created>
  <dcterms:modified xsi:type="dcterms:W3CDTF">2021-10-24T15:39:25Z</dcterms:modified>
  <cp:category/>
  <cp:version/>
  <cp:contentType/>
  <cp:contentStatus/>
</cp:coreProperties>
</file>