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I4tiM1aoQNrRiI5vI8gL2mVIjEutmtgEvl1QCqS1fqJOs45tBINzU0CAL8AggBZ/XOiXQspUnLU2RdxrM4Db8A==" workbookSaltValue="ONGXZ1ZflcTCKj11UorQjw==" workbookSpinCount="100000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DE7" i="5"/>
  <c r="KA78" i="4" s="1"/>
  <c r="DD7" i="5"/>
  <c r="MI77" i="4" s="1"/>
  <c r="DC7" i="5"/>
  <c r="DB7" i="5"/>
  <c r="DA7" i="5"/>
  <c r="CZ7" i="5"/>
  <c r="KA77" i="4" s="1"/>
  <c r="CN7" i="5"/>
  <c r="CM7" i="5"/>
  <c r="BZ7" i="5"/>
  <c r="MA53" i="4" s="1"/>
  <c r="BY7" i="5"/>
  <c r="LH53" i="4" s="1"/>
  <c r="BX7" i="5"/>
  <c r="BW7" i="5"/>
  <c r="BV7" i="5"/>
  <c r="JC53" i="4" s="1"/>
  <c r="BU7" i="5"/>
  <c r="MA52" i="4" s="1"/>
  <c r="BT7" i="5"/>
  <c r="BS7" i="5"/>
  <c r="BR7" i="5"/>
  <c r="BQ7" i="5"/>
  <c r="JC52" i="4" s="1"/>
  <c r="BO7" i="5"/>
  <c r="BN7" i="5"/>
  <c r="GQ53" i="4" s="1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N52" i="4" s="1"/>
  <c r="AU7" i="5"/>
  <c r="U52" i="4" s="1"/>
  <c r="AS7" i="5"/>
  <c r="AR7" i="5"/>
  <c r="AQ7" i="5"/>
  <c r="AP7" i="5"/>
  <c r="AO7" i="5"/>
  <c r="AN7" i="5"/>
  <c r="AM7" i="5"/>
  <c r="AL7" i="5"/>
  <c r="FX31" i="4" s="1"/>
  <c r="AK7" i="5"/>
  <c r="AJ7" i="5"/>
  <c r="AH7" i="5"/>
  <c r="CS32" i="4" s="1"/>
  <c r="AG7" i="5"/>
  <c r="BZ32" i="4" s="1"/>
  <c r="AF7" i="5"/>
  <c r="AE7" i="5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HJ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BG52" i="4"/>
  <c r="MA32" i="4"/>
  <c r="LH32" i="4"/>
  <c r="JC32" i="4"/>
  <c r="HJ32" i="4"/>
  <c r="GQ32" i="4"/>
  <c r="FX32" i="4"/>
  <c r="FE32" i="4"/>
  <c r="EL32" i="4"/>
  <c r="BG32" i="4"/>
  <c r="AN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AQ10" i="4"/>
  <c r="B10" i="4"/>
  <c r="JQ8" i="4"/>
  <c r="HX8" i="4"/>
  <c r="DU8" i="4"/>
  <c r="CF8" i="4"/>
  <c r="AQ8" i="4"/>
  <c r="B8" i="4"/>
  <c r="B6" i="4"/>
  <c r="MI76" i="4" l="1"/>
  <c r="HJ51" i="4"/>
  <c r="MA30" i="4"/>
  <c r="BZ76" i="4"/>
  <c r="MA51" i="4"/>
  <c r="IT76" i="4"/>
  <c r="CS51" i="4"/>
  <c r="HJ30" i="4"/>
  <c r="CS30" i="4"/>
  <c r="C11" i="5"/>
  <c r="D11" i="5"/>
  <c r="E11" i="5"/>
  <c r="B11" i="5"/>
  <c r="BK76" i="4" l="1"/>
  <c r="LH51" i="4"/>
  <c r="GQ30" i="4"/>
  <c r="LT76" i="4"/>
  <c r="GQ51" i="4"/>
  <c r="LH30" i="4"/>
  <c r="IE76" i="4"/>
  <c r="BZ51" i="4"/>
  <c r="BZ30" i="4"/>
  <c r="BG30" i="4"/>
  <c r="FX30" i="4"/>
  <c r="AV76" i="4"/>
  <c r="KO51" i="4"/>
  <c r="LE76" i="4"/>
  <c r="HP76" i="4"/>
  <c r="FX51" i="4"/>
  <c r="KO30" i="4"/>
  <c r="BG51" i="4"/>
  <c r="JV30" i="4"/>
  <c r="HA76" i="4"/>
  <c r="AN51" i="4"/>
  <c r="FE30" i="4"/>
  <c r="KP76" i="4"/>
  <c r="AN30" i="4"/>
  <c r="AG76" i="4"/>
  <c r="JV51" i="4"/>
  <c r="FE51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<sst xmlns="http://schemas.openxmlformats.org/spreadsheetml/2006/main" count="286" uniqueCount="136">
  <si>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</si>
  <si>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</si>
  <si>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</si>
  <si>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</si>
  <si>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</si>
  <si>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</si>
  <si>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</si>
  <si>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</si>
  <si>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</si>
  <si>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</si>
  <si>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</si>
  <si>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</si>
  <si>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</si>
  <si>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</si>
  <si>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</si>
  <si>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</si>
  <si>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</si>
  <si>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</si>
  <si>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</si>
  <si>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</si>
  <si>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</si>
  <si>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</si>
  <si>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</si>
  <si>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</si>
  <si>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</si>
  <si>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</si>
  <si>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</si>
  <si>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</si>
  <si>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</si>
  <si>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</si>
  <si>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</si>
  <si>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</si>
  <si>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</si>
  <si>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</si>
  <si>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</si>
  <si>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</si>
  <si>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</si>
  <si>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</si>
  <si>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</si>
  <si>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</si>
  <si>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</si>
  <si>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</si>
  <si>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</si>
  <si>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</si>
  <si>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</si>
  <si>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</si>
  <si>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</si>
  <si>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</si>
  <si>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</si>
  <si>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</si>
  <si>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</si>
  <si>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</si>
  <si>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</si>
  <si>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</si>
  <si>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</si>
  <si>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</si>
  <si>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</si>
  <si>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</si>
  <si>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</si>
  <si>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</si>
  <si>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</si>
  <si>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</si>
  <si>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</si>
  <si>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</si>
  <si>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</si>
  <si>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</si>
  <si>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</si>
  <si>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</si>
  <si>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</si>
  <si>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</si>
  <si>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</si>
  <si>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</si>
  <si>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</si>
  <si>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</si>
  <si>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</si>
  <si>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</si>
  <si>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</si>
  <si>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</si>
  <si>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</si>
  <si>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</si>
  <si>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</si>
  <si>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</si>
  <si>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</si>
  <si>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</si>
  <si>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</si>
  <si>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</si>
  <si>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</si>
  <si>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</si>
  <si>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</si>
  <si>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</si>
  <si>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</si>
  <si>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</si>
  <si>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</si>
  <si>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</si>
  <si>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</si>
  <si>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</si>
  <si>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</si>
  <si>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</si>
  <si>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</si>
  <si>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</si>
  <si>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</si>
  <si>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</si>
  <si>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</si>
  <si>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</si>
  <si>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</si>
  <si>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</si>
  <si>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</si>
  <si>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</si>
  <si>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</si>
  <si>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</si>
  <si>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</si>
  <si>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</si>
  <si>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</si>
  <si>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</si>
  <si>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山口県　山口市</t>
  </si>
  <si>
    <t>山口市中央駐車場</t>
  </si>
  <si>
    <t>法非適用</t>
  </si>
  <si>
    <t>駐車場整備事業</t>
  </si>
  <si>
    <t>-</t>
  </si>
  <si>
    <t>Ａ１Ｂ２</t>
  </si>
  <si>
    <t>該当数値なし</t>
  </si>
  <si>
    <t>都市計画駐車場</t>
  </si>
  <si>
    <t>立体式</t>
  </si>
  <si>
    <t>公共施設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</si>
  <si>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</si>
  <si>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</si>
  <si>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</si>
  <si>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</si>
  <si>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</si>
  <si>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</si>
  <si>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</si>
  <si>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　収益的収支は黒字で推移し、他会計補助金も発生しておらず、経営は健全性を維持している。　　　　　　　　　　施設老朽化が進み、修繕費や設備投資額が増加することが考えられるため、健全経営を続けていくため、更なる費用削減等の改善が必要である。</t>
    <phoneticPr fontId="6"/>
  </si>
  <si>
    <t>　累積欠損金及び企業債残高は発生していない。　　　　　　老朽化が進み、設備投資見込み額が多額に上っている。</t>
    <phoneticPr fontId="6"/>
  </si>
  <si>
    <t>　稼働率は類似他施設と比較すると低いが、数値は安定している。定期券利用が多いことも原因の一つと考えられるが、安定的収益の確保のため、これからも継続していくことが必要である。また、付近に文化施設がある影響で、休日の稼働率が高くなる傾向がある。</t>
    <phoneticPr fontId="6"/>
  </si>
  <si>
    <t>　現在の経営状況は良好で、健全な経営が行われているが、老朽化した施設の改良・修繕費や設備投資額が多額に上ることが予想される。</t>
    <phoneticPr fontId="6"/>
  </si>
  <si>
    <t>非設置</t>
    <rPh sb="0" eb="1">
      <t>ヒ</t>
    </rPh>
    <rPh sb="1" eb="3">
      <t>セッチ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</si>
</sst>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217</c:v>
                </c:pt>
                <c:pt idx="1">
                  <c:v>208.3</c:v>
                </c:pt>
                <c:pt idx="2">
                  <c:v>231.6</c:v>
                </c:pt>
                <c:pt idx="3">
                  <c:v>253.8</c:v>
                </c:pt>
                <c:pt idx="4">
                  <c:v>233.3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82848"/>
        <c:axId val="8775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522.6</c:v>
                </c:pt>
                <c:pt idx="1">
                  <c:v>167.5</c:v>
                </c:pt>
                <c:pt idx="2">
                  <c:v>161.30000000000001</c:v>
                </c:pt>
                <c:pt idx="3">
                  <c:v>184.6</c:v>
                </c:pt>
                <c:pt idx="4">
                  <c:v>208.2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82848"/>
        <c:axId val="87757184"/>
      </c:lineChart>
      <c:dateAx>
        <c:axId val="8638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57184"/>
        <c:crosses val="autoZero"/>
        <c:auto val="1"/>
        <c:lblOffset val="100"/>
        <c:baseTimeUnit val="years"/>
      </c:dateAx>
      <c:valAx>
        <c:axId val="8775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6382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26080"/>
        <c:axId val="11629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478.3</c:v>
                </c:pt>
                <c:pt idx="1">
                  <c:v>218.9</c:v>
                </c:pt>
                <c:pt idx="2">
                  <c:v>198.4</c:v>
                </c:pt>
                <c:pt idx="3">
                  <c:v>166.3</c:v>
                </c:pt>
                <c:pt idx="4">
                  <c:v>161.6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26080"/>
        <c:axId val="116293632"/>
      </c:lineChart>
      <c:dateAx>
        <c:axId val="11452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293632"/>
        <c:crosses val="autoZero"/>
        <c:auto val="1"/>
        <c:lblOffset val="100"/>
        <c:baseTimeUnit val="years"/>
      </c:dateAx>
      <c:valAx>
        <c:axId val="11629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4526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03040"/>
        <c:axId val="7010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03040"/>
        <c:axId val="70104576"/>
      </c:lineChart>
      <c:dateAx>
        <c:axId val="70103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0104576"/>
        <c:crosses val="autoZero"/>
        <c:auto val="1"/>
        <c:lblOffset val="100"/>
        <c:baseTimeUnit val="years"/>
      </c:dateAx>
      <c:valAx>
        <c:axId val="70104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0103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34368"/>
        <c:axId val="7303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34368"/>
        <c:axId val="73036544"/>
      </c:lineChart>
      <c:dateAx>
        <c:axId val="73034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036544"/>
        <c:crosses val="autoZero"/>
        <c:auto val="1"/>
        <c:lblOffset val="100"/>
        <c:baseTimeUnit val="years"/>
      </c:dateAx>
      <c:valAx>
        <c:axId val="7303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3034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89344"/>
        <c:axId val="7369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12.9</c:v>
                </c:pt>
                <c:pt idx="1">
                  <c:v>12.3</c:v>
                </c:pt>
                <c:pt idx="2">
                  <c:v>14.6</c:v>
                </c:pt>
                <c:pt idx="3">
                  <c:v>14.1</c:v>
                </c:pt>
                <c:pt idx="4">
                  <c:v>11.9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89344"/>
        <c:axId val="73691520"/>
      </c:lineChart>
      <c:dateAx>
        <c:axId val="73689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691520"/>
        <c:crosses val="autoZero"/>
        <c:auto val="1"/>
        <c:lblOffset val="100"/>
        <c:baseTimeUnit val="years"/>
      </c:dateAx>
      <c:valAx>
        <c:axId val="7369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3689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05728"/>
        <c:axId val="7370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171</c:v>
                </c:pt>
                <c:pt idx="1">
                  <c:v>125</c:v>
                </c:pt>
                <c:pt idx="2">
                  <c:v>211</c:v>
                </c:pt>
                <c:pt idx="3">
                  <c:v>118</c:v>
                </c:pt>
                <c:pt idx="4">
                  <c:v>104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05728"/>
        <c:axId val="73707904"/>
      </c:lineChart>
      <c:dateAx>
        <c:axId val="7370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707904"/>
        <c:crosses val="autoZero"/>
        <c:auto val="1"/>
        <c:lblOffset val="100"/>
        <c:baseTimeUnit val="years"/>
      </c:dateAx>
      <c:valAx>
        <c:axId val="7370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3705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98.6</c:v>
                </c:pt>
                <c:pt idx="1">
                  <c:v>95.1</c:v>
                </c:pt>
                <c:pt idx="2">
                  <c:v>96.6</c:v>
                </c:pt>
                <c:pt idx="3">
                  <c:v>95.4</c:v>
                </c:pt>
                <c:pt idx="4">
                  <c:v>97.4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25824"/>
        <c:axId val="8330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139.4</c:v>
                </c:pt>
                <c:pt idx="1">
                  <c:v>142.6</c:v>
                </c:pt>
                <c:pt idx="2">
                  <c:v>138.5</c:v>
                </c:pt>
                <c:pt idx="3">
                  <c:v>139.1</c:v>
                </c:pt>
                <c:pt idx="4">
                  <c:v>137.1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5824"/>
        <c:axId val="83304448"/>
      </c:lineChart>
      <c:dateAx>
        <c:axId val="7372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304448"/>
        <c:crosses val="autoZero"/>
        <c:auto val="1"/>
        <c:lblOffset val="100"/>
        <c:baseTimeUnit val="years"/>
      </c:dateAx>
      <c:valAx>
        <c:axId val="8330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3725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54.1</c:v>
                </c:pt>
                <c:pt idx="2">
                  <c:v>59.6</c:v>
                </c:pt>
                <c:pt idx="3">
                  <c:v>62.7</c:v>
                </c:pt>
                <c:pt idx="4">
                  <c:v>62.8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17888"/>
        <c:axId val="8331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35.799999999999997</c:v>
                </c:pt>
                <c:pt idx="1">
                  <c:v>37</c:v>
                </c:pt>
                <c:pt idx="2">
                  <c:v>40.200000000000003</c:v>
                </c:pt>
                <c:pt idx="3">
                  <c:v>43.1</c:v>
                </c:pt>
                <c:pt idx="4">
                  <c:v>42.8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17888"/>
        <c:axId val="83319808"/>
      </c:lineChart>
      <c:dateAx>
        <c:axId val="83317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319808"/>
        <c:crosses val="autoZero"/>
        <c:auto val="1"/>
        <c:lblOffset val="100"/>
        <c:baseTimeUnit val="years"/>
      </c:dateAx>
      <c:valAx>
        <c:axId val="8331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3317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20779</c:v>
                </c:pt>
                <c:pt idx="1">
                  <c:v>20873</c:v>
                </c:pt>
                <c:pt idx="2">
                  <c:v>20864</c:v>
                </c:pt>
                <c:pt idx="3">
                  <c:v>24866</c:v>
                </c:pt>
                <c:pt idx="4">
                  <c:v>21699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50272"/>
        <c:axId val="8335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22849</c:v>
                </c:pt>
                <c:pt idx="1">
                  <c:v>22692</c:v>
                </c:pt>
                <c:pt idx="2">
                  <c:v>20190</c:v>
                </c:pt>
                <c:pt idx="3">
                  <c:v>23532</c:v>
                </c:pt>
                <c:pt idx="4">
                  <c:v>24251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50272"/>
        <c:axId val="83352192"/>
      </c:lineChart>
      <c:dateAx>
        <c:axId val="8335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352192"/>
        <c:crosses val="autoZero"/>
        <c:auto val="1"/>
        <c:lblOffset val="100"/>
        <c:baseTimeUnit val="years"/>
      </c:dateAx>
      <c:valAx>
        <c:axId val="8335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3350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>
      <selection activeCell="FZ11" sqref="FZ11"/>
    </sheetView>
  </sheetViews>
  <sheetFormatPr defaultColWidth="2.625" defaultRowHeight="13.5" x14ac:dyDescent="0.1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 x14ac:dyDescent="0.15">
      <c r="A6" s="2"/>
      <c r="B6" s="82" t="str">
        <f>データ!H6&amp;"　"&amp;データ!I6</f>
        <v>山口県山口市　山口市中央駐車場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 x14ac:dyDescent="0.15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Ａ１Ｂ２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135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公共施設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6700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 x14ac:dyDescent="0.15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都市計画駐車場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立体式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39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350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100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導入なし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 x14ac:dyDescent="0.1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 x14ac:dyDescent="0.1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 x14ac:dyDescent="0.15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 x14ac:dyDescent="0.15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131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 x14ac:dyDescent="0.15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 x14ac:dyDescent="0.15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 x14ac:dyDescent="0.15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 x14ac:dyDescent="0.15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 x14ac:dyDescent="0.15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 x14ac:dyDescent="0.15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 x14ac:dyDescent="0.15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 x14ac:dyDescent="0.15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 x14ac:dyDescent="0.15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 x14ac:dyDescent="0.15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 x14ac:dyDescent="0.15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 x14ac:dyDescent="0.15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 x14ac:dyDescent="0.15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 x14ac:dyDescent="0.15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 x14ac:dyDescent="0.15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 x14ac:dyDescent="0.15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217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208.3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231.6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253.8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233.3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98.6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95.1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96.6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95.4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97.4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 x14ac:dyDescent="0.15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522.6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167.5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161.30000000000001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184.6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208.2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12.9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12.3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14.6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14.1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11.9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139.4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142.6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138.5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139.1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137.1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132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 x14ac:dyDescent="0.15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 x14ac:dyDescent="0.15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 x14ac:dyDescent="0.15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 x14ac:dyDescent="0.15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 x14ac:dyDescent="0.15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 x14ac:dyDescent="0.15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 x14ac:dyDescent="0.15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 x14ac:dyDescent="0.15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 x14ac:dyDescent="0.15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 x14ac:dyDescent="0.15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 x14ac:dyDescent="0.15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 x14ac:dyDescent="0.15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 x14ac:dyDescent="0.15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 x14ac:dyDescent="0.15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 x14ac:dyDescent="0.15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 x14ac:dyDescent="0.15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 x14ac:dyDescent="0.15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133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 x14ac:dyDescent="0.15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 x14ac:dyDescent="0.15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 x14ac:dyDescent="0.15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56.7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54.1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59.6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62.7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62.8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20779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20873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20864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24866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21699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 x14ac:dyDescent="0.15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171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125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211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118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104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35.799999999999997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37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40.200000000000003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43.1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42.8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22849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22692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20190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23532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24251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 x14ac:dyDescent="0.15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 x14ac:dyDescent="0.15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 x14ac:dyDescent="0.15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 x14ac:dyDescent="0.15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 x14ac:dyDescent="0.15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 x14ac:dyDescent="0.15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 x14ac:dyDescent="0.15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 x14ac:dyDescent="0.15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 x14ac:dyDescent="0.15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 x14ac:dyDescent="0.15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 x14ac:dyDescent="0.15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 x14ac:dyDescent="0.15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134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 x14ac:dyDescent="0.15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293502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 x14ac:dyDescent="0.15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 x14ac:dyDescent="0.15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 x14ac:dyDescent="0.15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 x14ac:dyDescent="0.15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 x14ac:dyDescent="0.15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 x14ac:dyDescent="0.15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 x14ac:dyDescent="0.15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 x14ac:dyDescent="0.15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 x14ac:dyDescent="0.15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>
        <f>データ!CN7</f>
        <v>232700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 x14ac:dyDescent="0.15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 x14ac:dyDescent="0.15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478.3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218.9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198.4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166.3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161.6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 x14ac:dyDescent="0.15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 x14ac:dyDescent="0.15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 x14ac:dyDescent="0.15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 x14ac:dyDescent="0.15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 x14ac:dyDescent="0.15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 x14ac:dyDescent="0.15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B9QD5LCE0cF1h212513DsngM0BMqaGJ0niAHuXYKJ3OB5qqCPWwxqoWMXWmUM31pg0zboFPiCN1OHTBfJy1KRw==" saltValue="zADnjX+G1YEkn5EaTSX+yQ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5" x14ac:dyDescent="0.1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 x14ac:dyDescent="0.1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 x14ac:dyDescent="0.1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 x14ac:dyDescent="0.15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 x14ac:dyDescent="0.1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 x14ac:dyDescent="0.15">
      <c r="A6" s="50" t="s">
        <v>109</v>
      </c>
      <c r="B6" s="61">
        <f>B8</f>
        <v>2016</v>
      </c>
      <c r="C6" s="61">
        <f t="shared" ref="C6:X6" si="1">C8</f>
        <v>352039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</v>
      </c>
      <c r="H6" s="61" t="str">
        <f>SUBSTITUTE(H8,"　","")</f>
        <v>山口県山口市</v>
      </c>
      <c r="I6" s="61" t="str">
        <f t="shared" si="1"/>
        <v>山口市中央駐車場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Ａ１Ｂ２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都市計画駐車場</v>
      </c>
      <c r="Q6" s="63" t="str">
        <f t="shared" si="1"/>
        <v>立体式</v>
      </c>
      <c r="R6" s="64">
        <f t="shared" si="1"/>
        <v>39</v>
      </c>
      <c r="S6" s="63" t="str">
        <f t="shared" si="1"/>
        <v>公共施設</v>
      </c>
      <c r="T6" s="63" t="str">
        <f t="shared" si="1"/>
        <v>無</v>
      </c>
      <c r="U6" s="64">
        <f t="shared" si="1"/>
        <v>6700</v>
      </c>
      <c r="V6" s="64">
        <f t="shared" si="1"/>
        <v>350</v>
      </c>
      <c r="W6" s="64">
        <f t="shared" si="1"/>
        <v>100</v>
      </c>
      <c r="X6" s="63" t="str">
        <f t="shared" si="1"/>
        <v>導入なし</v>
      </c>
      <c r="Y6" s="65">
        <f>IF(Y8="-",NA(),Y8)</f>
        <v>217</v>
      </c>
      <c r="Z6" s="65">
        <f t="shared" ref="Z6:AH6" si="2">IF(Z8="-",NA(),Z8)</f>
        <v>208.3</v>
      </c>
      <c r="AA6" s="65">
        <f t="shared" si="2"/>
        <v>231.6</v>
      </c>
      <c r="AB6" s="65">
        <f t="shared" si="2"/>
        <v>253.8</v>
      </c>
      <c r="AC6" s="65">
        <f t="shared" si="2"/>
        <v>233.3</v>
      </c>
      <c r="AD6" s="65">
        <f t="shared" si="2"/>
        <v>522.6</v>
      </c>
      <c r="AE6" s="65">
        <f t="shared" si="2"/>
        <v>167.5</v>
      </c>
      <c r="AF6" s="65">
        <f t="shared" si="2"/>
        <v>161.30000000000001</v>
      </c>
      <c r="AG6" s="65">
        <f t="shared" si="2"/>
        <v>184.6</v>
      </c>
      <c r="AH6" s="65">
        <f t="shared" si="2"/>
        <v>208.2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12.9</v>
      </c>
      <c r="AP6" s="65">
        <f t="shared" si="3"/>
        <v>12.3</v>
      </c>
      <c r="AQ6" s="65">
        <f t="shared" si="3"/>
        <v>14.6</v>
      </c>
      <c r="AR6" s="65">
        <f t="shared" si="3"/>
        <v>14.1</v>
      </c>
      <c r="AS6" s="65">
        <f t="shared" si="3"/>
        <v>11.9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171</v>
      </c>
      <c r="BA6" s="66">
        <f t="shared" si="4"/>
        <v>125</v>
      </c>
      <c r="BB6" s="66">
        <f t="shared" si="4"/>
        <v>211</v>
      </c>
      <c r="BC6" s="66">
        <f t="shared" si="4"/>
        <v>118</v>
      </c>
      <c r="BD6" s="66">
        <f t="shared" si="4"/>
        <v>104</v>
      </c>
      <c r="BE6" s="64" t="str">
        <f>IF(BE8="-","",IF(BE8="-","【-】","【"&amp;SUBSTITUTE(TEXT(BE8,"#,##0"),"-","△")&amp;"】"))</f>
        <v>【140】</v>
      </c>
      <c r="BF6" s="65">
        <f>IF(BF8="-",NA(),BF8)</f>
        <v>56.7</v>
      </c>
      <c r="BG6" s="65">
        <f t="shared" ref="BG6:BO6" si="5">IF(BG8="-",NA(),BG8)</f>
        <v>54.1</v>
      </c>
      <c r="BH6" s="65">
        <f t="shared" si="5"/>
        <v>59.6</v>
      </c>
      <c r="BI6" s="65">
        <f t="shared" si="5"/>
        <v>62.7</v>
      </c>
      <c r="BJ6" s="65">
        <f t="shared" si="5"/>
        <v>62.8</v>
      </c>
      <c r="BK6" s="65">
        <f t="shared" si="5"/>
        <v>35.799999999999997</v>
      </c>
      <c r="BL6" s="65">
        <f t="shared" si="5"/>
        <v>37</v>
      </c>
      <c r="BM6" s="65">
        <f t="shared" si="5"/>
        <v>40.200000000000003</v>
      </c>
      <c r="BN6" s="65">
        <f t="shared" si="5"/>
        <v>43.1</v>
      </c>
      <c r="BO6" s="65">
        <f t="shared" si="5"/>
        <v>42.8</v>
      </c>
      <c r="BP6" s="62" t="str">
        <f>IF(BP8="-","",IF(BP8="-","【-】","【"&amp;SUBSTITUTE(TEXT(BP8,"#,##0.0"),"-","△")&amp;"】"))</f>
        <v>【45.2】</v>
      </c>
      <c r="BQ6" s="66">
        <f>IF(BQ8="-",NA(),BQ8)</f>
        <v>20779</v>
      </c>
      <c r="BR6" s="66">
        <f t="shared" ref="BR6:BZ6" si="6">IF(BR8="-",NA(),BR8)</f>
        <v>20873</v>
      </c>
      <c r="BS6" s="66">
        <f t="shared" si="6"/>
        <v>20864</v>
      </c>
      <c r="BT6" s="66">
        <f t="shared" si="6"/>
        <v>24866</v>
      </c>
      <c r="BU6" s="66">
        <f t="shared" si="6"/>
        <v>21699</v>
      </c>
      <c r="BV6" s="66">
        <f t="shared" si="6"/>
        <v>22849</v>
      </c>
      <c r="BW6" s="66">
        <f t="shared" si="6"/>
        <v>22692</v>
      </c>
      <c r="BX6" s="66">
        <f t="shared" si="6"/>
        <v>20190</v>
      </c>
      <c r="BY6" s="66">
        <f t="shared" si="6"/>
        <v>23532</v>
      </c>
      <c r="BZ6" s="66">
        <f t="shared" si="6"/>
        <v>24251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293502</v>
      </c>
      <c r="CN6" s="64">
        <f t="shared" si="7"/>
        <v>232700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478.3</v>
      </c>
      <c r="DF6" s="65">
        <f t="shared" si="8"/>
        <v>218.9</v>
      </c>
      <c r="DG6" s="65">
        <f t="shared" si="8"/>
        <v>198.4</v>
      </c>
      <c r="DH6" s="65">
        <f t="shared" si="8"/>
        <v>166.3</v>
      </c>
      <c r="DI6" s="65">
        <f t="shared" si="8"/>
        <v>161.6</v>
      </c>
      <c r="DJ6" s="62" t="str">
        <f>IF(DJ8="-","",IF(DJ8="-","【-】","【"&amp;SUBSTITUTE(TEXT(DJ8,"#,##0.0"),"-","△")&amp;"】"))</f>
        <v>【122.6】</v>
      </c>
      <c r="DK6" s="65">
        <f>IF(DK8="-",NA(),DK8)</f>
        <v>98.6</v>
      </c>
      <c r="DL6" s="65">
        <f t="shared" ref="DL6:DT6" si="9">IF(DL8="-",NA(),DL8)</f>
        <v>95.1</v>
      </c>
      <c r="DM6" s="65">
        <f t="shared" si="9"/>
        <v>96.6</v>
      </c>
      <c r="DN6" s="65">
        <f t="shared" si="9"/>
        <v>95.4</v>
      </c>
      <c r="DO6" s="65">
        <f t="shared" si="9"/>
        <v>97.4</v>
      </c>
      <c r="DP6" s="65">
        <f t="shared" si="9"/>
        <v>139.4</v>
      </c>
      <c r="DQ6" s="65">
        <f t="shared" si="9"/>
        <v>142.6</v>
      </c>
      <c r="DR6" s="65">
        <f t="shared" si="9"/>
        <v>138.5</v>
      </c>
      <c r="DS6" s="65">
        <f t="shared" si="9"/>
        <v>139.1</v>
      </c>
      <c r="DT6" s="65">
        <f t="shared" si="9"/>
        <v>137.1</v>
      </c>
      <c r="DU6" s="62" t="str">
        <f>IF(DU8="-","",IF(DU8="-","【-】","【"&amp;SUBSTITUTE(TEXT(DU8,"#,##0.0"),"-","△")&amp;"】"))</f>
        <v>【194.5】</v>
      </c>
    </row>
    <row r="7" spans="1:125" s="67" customFormat="1" x14ac:dyDescent="0.15">
      <c r="A7" s="50" t="s">
        <v>111</v>
      </c>
      <c r="B7" s="61">
        <f t="shared" ref="B7:X7" si="10">B8</f>
        <v>2016</v>
      </c>
      <c r="C7" s="61">
        <f t="shared" si="10"/>
        <v>352039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</v>
      </c>
      <c r="H7" s="61" t="str">
        <f t="shared" si="10"/>
        <v>山口県　山口市</v>
      </c>
      <c r="I7" s="61" t="str">
        <f t="shared" si="10"/>
        <v>山口市中央駐車場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Ａ１Ｂ２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都市計画駐車場</v>
      </c>
      <c r="Q7" s="63" t="str">
        <f t="shared" si="10"/>
        <v>立体式</v>
      </c>
      <c r="R7" s="64">
        <f t="shared" si="10"/>
        <v>39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6700</v>
      </c>
      <c r="V7" s="64">
        <f t="shared" si="10"/>
        <v>350</v>
      </c>
      <c r="W7" s="64">
        <f t="shared" si="10"/>
        <v>100</v>
      </c>
      <c r="X7" s="63" t="str">
        <f t="shared" si="10"/>
        <v>導入なし</v>
      </c>
      <c r="Y7" s="65">
        <f>Y8</f>
        <v>217</v>
      </c>
      <c r="Z7" s="65">
        <f t="shared" ref="Z7:AH7" si="11">Z8</f>
        <v>208.3</v>
      </c>
      <c r="AA7" s="65">
        <f t="shared" si="11"/>
        <v>231.6</v>
      </c>
      <c r="AB7" s="65">
        <f t="shared" si="11"/>
        <v>253.8</v>
      </c>
      <c r="AC7" s="65">
        <f t="shared" si="11"/>
        <v>233.3</v>
      </c>
      <c r="AD7" s="65">
        <f t="shared" si="11"/>
        <v>522.6</v>
      </c>
      <c r="AE7" s="65">
        <f t="shared" si="11"/>
        <v>167.5</v>
      </c>
      <c r="AF7" s="65">
        <f t="shared" si="11"/>
        <v>161.30000000000001</v>
      </c>
      <c r="AG7" s="65">
        <f t="shared" si="11"/>
        <v>184.6</v>
      </c>
      <c r="AH7" s="65">
        <f t="shared" si="11"/>
        <v>208.2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12.9</v>
      </c>
      <c r="AP7" s="65">
        <f t="shared" si="12"/>
        <v>12.3</v>
      </c>
      <c r="AQ7" s="65">
        <f t="shared" si="12"/>
        <v>14.6</v>
      </c>
      <c r="AR7" s="65">
        <f t="shared" si="12"/>
        <v>14.1</v>
      </c>
      <c r="AS7" s="65">
        <f t="shared" si="12"/>
        <v>11.9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171</v>
      </c>
      <c r="BA7" s="66">
        <f t="shared" si="13"/>
        <v>125</v>
      </c>
      <c r="BB7" s="66">
        <f t="shared" si="13"/>
        <v>211</v>
      </c>
      <c r="BC7" s="66">
        <f t="shared" si="13"/>
        <v>118</v>
      </c>
      <c r="BD7" s="66">
        <f t="shared" si="13"/>
        <v>104</v>
      </c>
      <c r="BE7" s="64"/>
      <c r="BF7" s="65">
        <f>BF8</f>
        <v>56.7</v>
      </c>
      <c r="BG7" s="65">
        <f t="shared" ref="BG7:BO7" si="14">BG8</f>
        <v>54.1</v>
      </c>
      <c r="BH7" s="65">
        <f t="shared" si="14"/>
        <v>59.6</v>
      </c>
      <c r="BI7" s="65">
        <f t="shared" si="14"/>
        <v>62.7</v>
      </c>
      <c r="BJ7" s="65">
        <f t="shared" si="14"/>
        <v>62.8</v>
      </c>
      <c r="BK7" s="65">
        <f t="shared" si="14"/>
        <v>35.799999999999997</v>
      </c>
      <c r="BL7" s="65">
        <f t="shared" si="14"/>
        <v>37</v>
      </c>
      <c r="BM7" s="65">
        <f t="shared" si="14"/>
        <v>40.200000000000003</v>
      </c>
      <c r="BN7" s="65">
        <f t="shared" si="14"/>
        <v>43.1</v>
      </c>
      <c r="BO7" s="65">
        <f t="shared" si="14"/>
        <v>42.8</v>
      </c>
      <c r="BP7" s="62"/>
      <c r="BQ7" s="66">
        <f>BQ8</f>
        <v>20779</v>
      </c>
      <c r="BR7" s="66">
        <f t="shared" ref="BR7:BZ7" si="15">BR8</f>
        <v>20873</v>
      </c>
      <c r="BS7" s="66">
        <f t="shared" si="15"/>
        <v>20864</v>
      </c>
      <c r="BT7" s="66">
        <f t="shared" si="15"/>
        <v>24866</v>
      </c>
      <c r="BU7" s="66">
        <f t="shared" si="15"/>
        <v>21699</v>
      </c>
      <c r="BV7" s="66">
        <f t="shared" si="15"/>
        <v>22849</v>
      </c>
      <c r="BW7" s="66">
        <f t="shared" si="15"/>
        <v>22692</v>
      </c>
      <c r="BX7" s="66">
        <f t="shared" si="15"/>
        <v>20190</v>
      </c>
      <c r="BY7" s="66">
        <f t="shared" si="15"/>
        <v>23532</v>
      </c>
      <c r="BZ7" s="66">
        <f t="shared" si="15"/>
        <v>24251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113</v>
      </c>
      <c r="CL7" s="62"/>
      <c r="CM7" s="64">
        <f>CM8</f>
        <v>293502</v>
      </c>
      <c r="CN7" s="64">
        <f>CN8</f>
        <v>232700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478.3</v>
      </c>
      <c r="DF7" s="65">
        <f t="shared" si="16"/>
        <v>218.9</v>
      </c>
      <c r="DG7" s="65">
        <f t="shared" si="16"/>
        <v>198.4</v>
      </c>
      <c r="DH7" s="65">
        <f t="shared" si="16"/>
        <v>166.3</v>
      </c>
      <c r="DI7" s="65">
        <f t="shared" si="16"/>
        <v>161.6</v>
      </c>
      <c r="DJ7" s="62"/>
      <c r="DK7" s="65">
        <f>DK8</f>
        <v>98.6</v>
      </c>
      <c r="DL7" s="65">
        <f t="shared" ref="DL7:DT7" si="17">DL8</f>
        <v>95.1</v>
      </c>
      <c r="DM7" s="65">
        <f t="shared" si="17"/>
        <v>96.6</v>
      </c>
      <c r="DN7" s="65">
        <f t="shared" si="17"/>
        <v>95.4</v>
      </c>
      <c r="DO7" s="65">
        <f t="shared" si="17"/>
        <v>97.4</v>
      </c>
      <c r="DP7" s="65">
        <f t="shared" si="17"/>
        <v>139.4</v>
      </c>
      <c r="DQ7" s="65">
        <f t="shared" si="17"/>
        <v>142.6</v>
      </c>
      <c r="DR7" s="65">
        <f t="shared" si="17"/>
        <v>138.5</v>
      </c>
      <c r="DS7" s="65">
        <f t="shared" si="17"/>
        <v>139.1</v>
      </c>
      <c r="DT7" s="65">
        <f t="shared" si="17"/>
        <v>137.1</v>
      </c>
      <c r="DU7" s="62"/>
    </row>
    <row r="8" spans="1:125" s="67" customFormat="1" x14ac:dyDescent="0.15">
      <c r="A8" s="50"/>
      <c r="B8" s="68">
        <v>2016</v>
      </c>
      <c r="C8" s="68">
        <v>352039</v>
      </c>
      <c r="D8" s="68">
        <v>47</v>
      </c>
      <c r="E8" s="68">
        <v>14</v>
      </c>
      <c r="F8" s="68">
        <v>0</v>
      </c>
      <c r="G8" s="68">
        <v>1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39</v>
      </c>
      <c r="S8" s="70" t="s">
        <v>123</v>
      </c>
      <c r="T8" s="70" t="s">
        <v>124</v>
      </c>
      <c r="U8" s="71">
        <v>6700</v>
      </c>
      <c r="V8" s="71">
        <v>350</v>
      </c>
      <c r="W8" s="71">
        <v>100</v>
      </c>
      <c r="X8" s="70" t="s">
        <v>125</v>
      </c>
      <c r="Y8" s="72">
        <v>217</v>
      </c>
      <c r="Z8" s="72">
        <v>208.3</v>
      </c>
      <c r="AA8" s="72">
        <v>231.6</v>
      </c>
      <c r="AB8" s="72">
        <v>253.8</v>
      </c>
      <c r="AC8" s="72">
        <v>233.3</v>
      </c>
      <c r="AD8" s="72">
        <v>522.6</v>
      </c>
      <c r="AE8" s="72">
        <v>167.5</v>
      </c>
      <c r="AF8" s="72">
        <v>161.30000000000001</v>
      </c>
      <c r="AG8" s="72">
        <v>184.6</v>
      </c>
      <c r="AH8" s="72">
        <v>208.2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12.9</v>
      </c>
      <c r="AP8" s="72">
        <v>12.3</v>
      </c>
      <c r="AQ8" s="72">
        <v>14.6</v>
      </c>
      <c r="AR8" s="72">
        <v>14.1</v>
      </c>
      <c r="AS8" s="72">
        <v>11.9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171</v>
      </c>
      <c r="BA8" s="73">
        <v>125</v>
      </c>
      <c r="BB8" s="73">
        <v>211</v>
      </c>
      <c r="BC8" s="73">
        <v>118</v>
      </c>
      <c r="BD8" s="73">
        <v>104</v>
      </c>
      <c r="BE8" s="73">
        <v>140</v>
      </c>
      <c r="BF8" s="72">
        <v>56.7</v>
      </c>
      <c r="BG8" s="72">
        <v>54.1</v>
      </c>
      <c r="BH8" s="72">
        <v>59.6</v>
      </c>
      <c r="BI8" s="72">
        <v>62.7</v>
      </c>
      <c r="BJ8" s="72">
        <v>62.8</v>
      </c>
      <c r="BK8" s="72">
        <v>35.799999999999997</v>
      </c>
      <c r="BL8" s="72">
        <v>37</v>
      </c>
      <c r="BM8" s="72">
        <v>40.200000000000003</v>
      </c>
      <c r="BN8" s="72">
        <v>43.1</v>
      </c>
      <c r="BO8" s="72">
        <v>42.8</v>
      </c>
      <c r="BP8" s="69">
        <v>45.2</v>
      </c>
      <c r="BQ8" s="73">
        <v>20779</v>
      </c>
      <c r="BR8" s="73">
        <v>20873</v>
      </c>
      <c r="BS8" s="73">
        <v>20864</v>
      </c>
      <c r="BT8" s="74">
        <v>24866</v>
      </c>
      <c r="BU8" s="74">
        <v>21699</v>
      </c>
      <c r="BV8" s="73">
        <v>22849</v>
      </c>
      <c r="BW8" s="73">
        <v>22692</v>
      </c>
      <c r="BX8" s="73">
        <v>20190</v>
      </c>
      <c r="BY8" s="73">
        <v>23532</v>
      </c>
      <c r="BZ8" s="73">
        <v>24251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293502</v>
      </c>
      <c r="CN8" s="71">
        <v>232700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478.3</v>
      </c>
      <c r="DF8" s="72">
        <v>218.9</v>
      </c>
      <c r="DG8" s="72">
        <v>198.4</v>
      </c>
      <c r="DH8" s="72">
        <v>166.3</v>
      </c>
      <c r="DI8" s="72">
        <v>161.6</v>
      </c>
      <c r="DJ8" s="69">
        <v>122.6</v>
      </c>
      <c r="DK8" s="72">
        <v>98.6</v>
      </c>
      <c r="DL8" s="72">
        <v>95.1</v>
      </c>
      <c r="DM8" s="72">
        <v>96.6</v>
      </c>
      <c r="DN8" s="72">
        <v>95.4</v>
      </c>
      <c r="DO8" s="72">
        <v>97.4</v>
      </c>
      <c r="DP8" s="72">
        <v>139.4</v>
      </c>
      <c r="DQ8" s="72">
        <v>142.6</v>
      </c>
      <c r="DR8" s="72">
        <v>138.5</v>
      </c>
      <c r="DS8" s="72">
        <v>139.1</v>
      </c>
      <c r="DT8" s="72">
        <v>137.1</v>
      </c>
      <c r="DU8" s="69">
        <v>194.5</v>
      </c>
    </row>
    <row r="9" spans="1:125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 x14ac:dyDescent="0.1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 x14ac:dyDescent="0.1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01467</cp:lastModifiedBy>
  <cp:lastPrinted>2018-03-12T08:01:19Z</cp:lastPrinted>
  <dcterms:created xsi:type="dcterms:W3CDTF">2018-02-09T01:52:22Z</dcterms:created>
  <dcterms:modified xsi:type="dcterms:W3CDTF">2018-03-12T08:01:20Z</dcterms:modified>
  <cp:category/>
</cp:coreProperties>
</file>