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・公共下水道（収支の状況）" sheetId="1" r:id="rId1"/>
    <sheet name="下水道・特環公共下水道（収支の状況）" sheetId="2" r:id="rId2"/>
    <sheet name="下水道・農業集落排水（収支の状況）" sheetId="3" r:id="rId3"/>
    <sheet name="下水道・漁業集落排水（収支の状況）" sheetId="4" r:id="rId4"/>
    <sheet name="下水道・林業集落排水（収支の状況）" sheetId="5" r:id="rId5"/>
    <sheet name="下水道・特定地域生活排水処理（収支の状況）" sheetId="6" r:id="rId6"/>
    <sheet name="下水道・個別排水処理（収支の状況）" sheetId="7" r:id="rId7"/>
  </sheets>
  <definedNames>
    <definedName name="_xlnm.Print_Area" localSheetId="3">'下水道・漁業集落排水（収支の状況）'!$C$1:$AD$33</definedName>
    <definedName name="_xlnm.Print_Area" localSheetId="6">'下水道・個別排水処理（収支の状況）'!$C$1:$P$30</definedName>
    <definedName name="_xlnm.Print_Area" localSheetId="0">'下水道・公共下水道（収支の状況）'!$C$1:$BF$20</definedName>
    <definedName name="_xlnm.Print_Area" localSheetId="1">'下水道・特環公共下水道（収支の状況）'!$C$1:$AD$26</definedName>
    <definedName name="_xlnm.Print_Area" localSheetId="5">'下水道・特定地域生活排水処理（収支の状況）'!$C$1:$P$34</definedName>
    <definedName name="_xlnm.Print_Area" localSheetId="2">'下水道・農業集落排水（収支の状況）'!$C$1:$BF$20</definedName>
    <definedName name="_xlnm.Print_Area" localSheetId="4">'下水道・林業集落排水（収支の状況）'!$C$1:$P$30</definedName>
    <definedName name="_xlnm.Print_Titles" localSheetId="3">'下水道・漁業集落排水（収支の状況）'!$B:$B</definedName>
    <definedName name="_xlnm.Print_Titles" localSheetId="6">'下水道・個別排水処理（収支の状況）'!$B:$B</definedName>
    <definedName name="_xlnm.Print_Titles" localSheetId="0">'下水道・公共下水道（収支の状況）'!$B:$B</definedName>
    <definedName name="_xlnm.Print_Titles" localSheetId="1">'下水道・特環公共下水道（収支の状況）'!$B:$B</definedName>
    <definedName name="_xlnm.Print_Titles" localSheetId="5">'下水道・特定地域生活排水処理（収支の状況）'!$B:$B</definedName>
    <definedName name="_xlnm.Print_Titles" localSheetId="2">'下水道・農業集落排水（収支の状況）'!$B:$B</definedName>
    <definedName name="_xlnm.Print_Titles" localSheetId="4">'下水道・林業集落排水（収支の状況）'!$B:$B</definedName>
  </definedNames>
  <calcPr fullCalcOnLoad="1"/>
</workbook>
</file>

<file path=xl/sharedStrings.xml><?xml version="1.0" encoding="utf-8"?>
<sst xmlns="http://schemas.openxmlformats.org/spreadsheetml/2006/main" count="1032" uniqueCount="144">
  <si>
    <t>項　目</t>
  </si>
  <si>
    <t>団体名</t>
  </si>
  <si>
    <t>下水道事業(公共下水道事業)</t>
  </si>
  <si>
    <t>下関市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</si>
  <si>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</si>
  <si>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</si>
  <si>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</si>
  <si>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</si>
  <si>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</si>
  <si>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</si>
  <si>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</si>
  <si>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</si>
  <si>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</si>
  <si>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</si>
  <si>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</si>
  <si>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</si>
  <si>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</si>
  <si>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</si>
  <si>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</si>
  <si>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</si>
  <si>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</si>
  <si>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</si>
  <si>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</si>
  <si>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</si>
  <si>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周防大島町</t>
  </si>
  <si>
    <t>萩市</t>
  </si>
  <si>
    <t>岩国市</t>
  </si>
  <si>
    <t>山陽小野田市</t>
  </si>
  <si>
    <t>周防大島町</t>
  </si>
  <si>
    <t>宇部・阿知須
公共下水道組合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</si>
  <si>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</si>
  <si>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</si>
  <si>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</si>
  <si>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</si>
  <si>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</si>
  <si>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</si>
  <si>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</si>
  <si>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</si>
  <si>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</si>
  <si>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</si>
  <si>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充てた地方債</t>
  </si>
  <si>
    <t>繰上充用金</t>
  </si>
  <si>
    <t>長期借入金</t>
  </si>
  <si>
    <t>収益的</t>
  </si>
  <si>
    <t>実質収支 (P)-(Q)</t>
  </si>
  <si>
    <t>翌年度に繰越</t>
  </si>
  <si>
    <t>形式収支</t>
  </si>
  <si>
    <t>収益的支出に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</si>
  <si>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</si>
  <si>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</si>
  <si>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</si>
  <si>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</si>
  <si>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</si>
  <si>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</si>
  <si>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</si>
  <si>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</si>
  <si>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</si>
  <si>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</si>
  <si>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（単位：千円、％）</t>
  </si>
  <si>
    <t>　　　第3-11表　収支の状況</t>
  </si>
  <si>
    <t>２　法非適用公営企業会計決算の状況</t>
  </si>
  <si>
    <t>岩国市</t>
  </si>
  <si>
    <t>萩市</t>
  </si>
  <si>
    <t>(B)</t>
  </si>
  <si>
    <t>（単位　千円、％）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</si>
  <si>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</si>
  <si>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</si>
  <si>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</si>
  <si>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</si>
  <si>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</si>
  <si>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</si>
  <si>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</si>
  <si>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</si>
  <si>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</si>
  <si>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</si>
  <si>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</si>
  <si>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</si>
  <si>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</si>
  <si>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</si>
  <si>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</si>
  <si>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</si>
  <si>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</si>
  <si>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</si>
  <si>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</si>
  <si>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</si>
  <si>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</si>
  <si>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</si>
  <si>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</si>
  <si>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</si>
  <si>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</si>
  <si>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</si>
  <si>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</si>
  <si>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</si>
  <si>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</si>
  <si>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</si>
  <si>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</si>
  <si>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</si>
  <si>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</si>
  <si>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</si>
  <si>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</si>
  <si>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</si>
  <si>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</si>
  <si>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</si>
  <si>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</si>
  <si>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</si>
  <si>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</si>
  <si>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</si>
  <si>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(L)-(M)+(N)</t>
  </si>
  <si>
    <t>特定財源</t>
  </si>
  <si>
    <t>赤　字(△)</t>
  </si>
  <si>
    <t>比　率</t>
  </si>
  <si>
    <t>(B)+(C) (A)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</si>
  <si>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</si>
  <si>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</si>
  <si>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</si>
  <si>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</si>
  <si>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</si>
  <si>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</si>
  <si>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</si>
  <si>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</si>
  <si>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</si>
  <si>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</si>
  <si>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</si>
  <si>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</si>
  <si>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</si>
  <si>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</si>
  <si>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</si>
  <si>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</si>
  <si>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</si>
  <si>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</si>
  <si>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雨水処理</t>
  </si>
  <si>
    <t>負 担 金</t>
  </si>
  <si>
    <t>内　　　訳</t>
  </si>
  <si>
    <t>（●→）</t>
  </si>
  <si>
    <t>（←●）</t>
  </si>
  <si>
    <t>（★→）</t>
  </si>
  <si>
    <t>（←★）</t>
  </si>
  <si>
    <t>　（10）下水道事業（公共下水道事業）</t>
  </si>
  <si>
    <t>　（10）下水道事業（特定環境保全公共下水道事業）</t>
  </si>
  <si>
    <t>　（10）下水道事業（農業集落排水事業）</t>
  </si>
  <si>
    <t>　（10）下水道事業（漁業集落排水事業）</t>
  </si>
  <si>
    <t>　（10）下水道事業（特定地域生活排水処理事業）</t>
  </si>
  <si>
    <t>　（10）下水道事業（個別排水処理事業）</t>
  </si>
  <si>
    <t>　（10）下水道事業（林業集落排水事業）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</si>
</sst>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49" fontId="8" fillId="0" borderId="10" xfId="52" applyNumberFormat="1" applyFont="1" applyFill="1" applyBorder="1" applyAlignment="1">
      <alignment horizontal="distributed" vertical="center" wrapText="1" shrinkToFi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8" fontId="7" fillId="0" borderId="12" xfId="0" applyNumberFormat="1" applyFont="1" applyBorder="1" applyAlignment="1">
      <alignment vertical="center" shrinkToFit="1"/>
    </xf>
    <xf numFmtId="198" fontId="7" fillId="0" borderId="13" xfId="0" applyNumberFormat="1" applyFont="1" applyBorder="1" applyAlignment="1">
      <alignment vertical="center" shrinkToFit="1"/>
    </xf>
    <xf numFmtId="197" fontId="6" fillId="0" borderId="13" xfId="52" applyNumberFormat="1" applyFont="1" applyFill="1" applyBorder="1" applyAlignment="1">
      <alignment vertical="center" shrinkToFit="1"/>
    </xf>
    <xf numFmtId="197" fontId="6" fillId="33" borderId="13" xfId="52" applyNumberFormat="1" applyFont="1" applyFill="1" applyBorder="1" applyAlignment="1">
      <alignment vertical="center" shrinkToFit="1"/>
    </xf>
    <xf numFmtId="197" fontId="7" fillId="0" borderId="14" xfId="51" applyNumberFormat="1" applyFont="1" applyFill="1" applyBorder="1" applyAlignment="1">
      <alignment vertical="center"/>
    </xf>
    <xf numFmtId="49" fontId="6" fillId="0" borderId="15" xfId="52" applyNumberFormat="1" applyFont="1" applyFill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9" fillId="0" borderId="0" xfId="52" applyNumberFormat="1" applyFont="1" applyAlignment="1">
      <alignment vertical="center"/>
    </xf>
    <xf numFmtId="198" fontId="7" fillId="0" borderId="0" xfId="0" applyNumberFormat="1" applyFont="1" applyBorder="1" applyAlignment="1">
      <alignment vertical="center" shrinkToFit="1"/>
    </xf>
    <xf numFmtId="197" fontId="6" fillId="0" borderId="0" xfId="52" applyNumberFormat="1" applyFont="1" applyFill="1" applyBorder="1" applyAlignment="1">
      <alignment vertical="center" shrinkToFit="1"/>
    </xf>
    <xf numFmtId="198" fontId="7" fillId="0" borderId="19" xfId="0" applyNumberFormat="1" applyFont="1" applyBorder="1" applyAlignment="1">
      <alignment vertical="center" shrinkToFit="1"/>
    </xf>
    <xf numFmtId="197" fontId="6" fillId="0" borderId="19" xfId="52" applyNumberFormat="1" applyFont="1" applyFill="1" applyBorder="1" applyAlignment="1">
      <alignment vertical="center" shrinkToFit="1"/>
    </xf>
    <xf numFmtId="49" fontId="6" fillId="0" borderId="19" xfId="52" applyNumberFormat="1" applyFont="1" applyFill="1" applyBorder="1" applyAlignment="1">
      <alignment horizontal="distributed" vertical="center" shrinkToFit="1"/>
    </xf>
    <xf numFmtId="198" fontId="7" fillId="0" borderId="20" xfId="0" applyNumberFormat="1" applyFont="1" applyBorder="1" applyAlignment="1">
      <alignment vertical="center" shrinkToFit="1"/>
    </xf>
    <xf numFmtId="198" fontId="7" fillId="0" borderId="16" xfId="0" applyNumberFormat="1" applyFont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/>
    </xf>
    <xf numFmtId="197" fontId="6" fillId="0" borderId="21" xfId="52" applyNumberFormat="1" applyFont="1" applyFill="1" applyBorder="1" applyAlignment="1">
      <alignment vertical="center" shrinkToFit="1"/>
    </xf>
    <xf numFmtId="197" fontId="6" fillId="33" borderId="16" xfId="52" applyNumberFormat="1" applyFont="1" applyFill="1" applyBorder="1" applyAlignment="1">
      <alignment vertical="center" shrinkToFit="1"/>
    </xf>
    <xf numFmtId="197" fontId="6" fillId="0" borderId="21" xfId="52" applyNumberFormat="1" applyFont="1" applyFill="1" applyBorder="1" applyAlignment="1">
      <alignment horizontal="center" vertical="center" shrinkToFit="1"/>
    </xf>
    <xf numFmtId="49" fontId="6" fillId="0" borderId="22" xfId="52" applyNumberFormat="1" applyFont="1" applyFill="1" applyBorder="1" applyAlignment="1">
      <alignment horizontal="left" vertical="center" shrinkToFit="1"/>
    </xf>
    <xf numFmtId="197" fontId="7" fillId="0" borderId="16" xfId="51" applyNumberFormat="1" applyFont="1" applyFill="1" applyBorder="1" applyAlignment="1">
      <alignment vertical="center"/>
    </xf>
    <xf numFmtId="197" fontId="6" fillId="0" borderId="16" xfId="52" applyNumberFormat="1" applyFont="1" applyFill="1" applyBorder="1" applyAlignment="1">
      <alignment vertical="center" shrinkToFit="1"/>
    </xf>
    <xf numFmtId="197" fontId="6" fillId="0" borderId="16" xfId="52" applyNumberFormat="1" applyFont="1" applyFill="1" applyBorder="1" applyAlignment="1">
      <alignment horizontal="center" vertical="center" shrinkToFit="1"/>
    </xf>
    <xf numFmtId="197" fontId="7" fillId="0" borderId="23" xfId="51" applyNumberFormat="1" applyFont="1" applyFill="1" applyBorder="1" applyAlignment="1">
      <alignment vertical="center"/>
    </xf>
    <xf numFmtId="197" fontId="6" fillId="0" borderId="0" xfId="52" applyNumberFormat="1" applyFont="1" applyBorder="1" applyAlignment="1">
      <alignment vertical="center"/>
    </xf>
    <xf numFmtId="49" fontId="6" fillId="0" borderId="24" xfId="52" applyNumberFormat="1" applyFont="1" applyFill="1" applyBorder="1" applyAlignment="1">
      <alignment horizontal="left" vertical="center" shrinkToFit="1"/>
    </xf>
    <xf numFmtId="49" fontId="7" fillId="0" borderId="16" xfId="0" applyNumberFormat="1" applyFont="1" applyBorder="1" applyAlignment="1" quotePrefix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7" xfId="63" applyNumberFormat="1" applyFont="1" applyBorder="1" applyAlignment="1">
      <alignment horizontal="center" vertical="center" shrinkToFit="1"/>
      <protection/>
    </xf>
    <xf numFmtId="49" fontId="7" fillId="0" borderId="17" xfId="63" applyNumberFormat="1" applyFont="1" applyBorder="1" applyAlignment="1">
      <alignment horizontal="center" vertical="center" wrapText="1" shrinkToFit="1"/>
      <protection/>
    </xf>
    <xf numFmtId="49" fontId="7" fillId="0" borderId="25" xfId="63" applyNumberFormat="1" applyFont="1" applyBorder="1" applyAlignment="1">
      <alignment horizontal="center" vertical="center" shrinkToFit="1"/>
      <protection/>
    </xf>
    <xf numFmtId="49" fontId="7" fillId="0" borderId="17" xfId="63" applyNumberFormat="1" applyFont="1" applyBorder="1" applyAlignment="1">
      <alignment vertical="center" shrinkToFit="1"/>
      <protection/>
    </xf>
    <xf numFmtId="49" fontId="7" fillId="0" borderId="26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wrapText="1" shrinkToFit="1"/>
      <protection/>
    </xf>
    <xf numFmtId="49" fontId="7" fillId="0" borderId="27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shrinkToFit="1"/>
      <protection/>
    </xf>
    <xf numFmtId="49" fontId="7" fillId="0" borderId="20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right" vertical="center" shrinkToFit="1"/>
      <protection/>
    </xf>
    <xf numFmtId="49" fontId="7" fillId="0" borderId="16" xfId="63" applyNumberFormat="1" applyFont="1" applyBorder="1" applyAlignment="1">
      <alignment horizontal="center" vertical="center" wrapText="1" shrinkToFit="1"/>
      <protection/>
    </xf>
    <xf numFmtId="49" fontId="6" fillId="0" borderId="28" xfId="52" applyNumberFormat="1" applyFont="1" applyFill="1" applyBorder="1" applyAlignment="1">
      <alignment horizontal="distributed" vertical="center" shrinkToFit="1"/>
    </xf>
    <xf numFmtId="197" fontId="6" fillId="0" borderId="23" xfId="52" applyNumberFormat="1" applyFont="1" applyFill="1" applyBorder="1" applyAlignment="1">
      <alignment horizontal="center" vertical="center" shrinkToFit="1"/>
    </xf>
    <xf numFmtId="197" fontId="6" fillId="0" borderId="23" xfId="52" applyNumberFormat="1" applyFont="1" applyFill="1" applyBorder="1" applyAlignment="1">
      <alignment vertical="center" shrinkToFit="1"/>
    </xf>
    <xf numFmtId="198" fontId="7" fillId="0" borderId="23" xfId="0" applyNumberFormat="1" applyFont="1" applyBorder="1" applyAlignment="1">
      <alignment vertical="center" shrinkToFit="1"/>
    </xf>
    <xf numFmtId="198" fontId="7" fillId="0" borderId="29" xfId="0" applyNumberFormat="1" applyFont="1" applyBorder="1" applyAlignment="1">
      <alignment vertical="center" shrinkToFit="1"/>
    </xf>
    <xf numFmtId="49" fontId="6" fillId="0" borderId="30" xfId="52" applyNumberFormat="1" applyFont="1" applyFill="1" applyBorder="1" applyAlignment="1">
      <alignment horizontal="distributed" vertical="center" shrinkToFit="1"/>
    </xf>
    <xf numFmtId="197" fontId="6" fillId="0" borderId="14" xfId="52" applyNumberFormat="1" applyFont="1" applyFill="1" applyBorder="1" applyAlignment="1">
      <alignment horizontal="center" vertical="center" shrinkToFit="1"/>
    </xf>
    <xf numFmtId="197" fontId="6" fillId="0" borderId="14" xfId="52" applyNumberFormat="1" applyFont="1" applyFill="1" applyBorder="1" applyAlignment="1">
      <alignment vertical="center" shrinkToFit="1"/>
    </xf>
    <xf numFmtId="198" fontId="7" fillId="0" borderId="14" xfId="0" applyNumberFormat="1" applyFont="1" applyBorder="1" applyAlignment="1">
      <alignment vertical="center" shrinkToFit="1"/>
    </xf>
    <xf numFmtId="198" fontId="7" fillId="0" borderId="31" xfId="0" applyNumberFormat="1" applyFont="1" applyBorder="1" applyAlignment="1">
      <alignment vertical="center" shrinkToFit="1"/>
    </xf>
    <xf numFmtId="197" fontId="6" fillId="33" borderId="23" xfId="52" applyNumberFormat="1" applyFont="1" applyFill="1" applyBorder="1" applyAlignment="1">
      <alignment vertical="center" shrinkToFit="1"/>
    </xf>
    <xf numFmtId="197" fontId="6" fillId="33" borderId="14" xfId="52" applyNumberFormat="1" applyFont="1" applyFill="1" applyBorder="1" applyAlignment="1">
      <alignment vertical="center" shrinkToFit="1"/>
    </xf>
    <xf numFmtId="197" fontId="7" fillId="0" borderId="16" xfId="51" applyNumberFormat="1" applyFont="1" applyFill="1" applyBorder="1" applyAlignment="1">
      <alignment vertical="center" shrinkToFit="1"/>
    </xf>
    <xf numFmtId="197" fontId="7" fillId="0" borderId="21" xfId="51" applyNumberFormat="1" applyFont="1" applyFill="1" applyBorder="1" applyAlignment="1">
      <alignment vertical="center" shrinkToFit="1"/>
    </xf>
    <xf numFmtId="197" fontId="7" fillId="0" borderId="23" xfId="51" applyNumberFormat="1" applyFont="1" applyFill="1" applyBorder="1" applyAlignment="1">
      <alignment vertical="center" shrinkToFit="1"/>
    </xf>
    <xf numFmtId="49" fontId="7" fillId="34" borderId="17" xfId="63" applyNumberFormat="1" applyFont="1" applyFill="1" applyBorder="1" applyAlignment="1">
      <alignment horizontal="center" vertical="center" wrapText="1" shrinkToFit="1"/>
      <protection/>
    </xf>
    <xf numFmtId="49" fontId="7" fillId="34" borderId="16" xfId="63" applyNumberFormat="1" applyFont="1" applyFill="1" applyBorder="1" applyAlignment="1">
      <alignment horizontal="center" vertical="center" shrinkToFit="1"/>
      <protection/>
    </xf>
    <xf numFmtId="49" fontId="7" fillId="34" borderId="16" xfId="63" applyNumberFormat="1" applyFont="1" applyFill="1" applyBorder="1" applyAlignment="1">
      <alignment horizontal="right" vertical="center" shrinkToFit="1"/>
      <protection/>
    </xf>
    <xf numFmtId="49" fontId="8" fillId="0" borderId="0" xfId="52" applyNumberFormat="1" applyFont="1" applyAlignment="1">
      <alignment horizontal="right" vertical="center" shrinkToFit="1"/>
    </xf>
    <xf numFmtId="49" fontId="8" fillId="0" borderId="0" xfId="52" applyNumberFormat="1" applyFont="1" applyAlignment="1">
      <alignment vertical="center" shrinkToFit="1"/>
    </xf>
    <xf numFmtId="49" fontId="8" fillId="0" borderId="0" xfId="52" applyNumberFormat="1" applyFont="1" applyAlignment="1">
      <alignment horizontal="left" vertical="center" shrinkToFit="1"/>
    </xf>
    <xf numFmtId="49" fontId="7" fillId="0" borderId="17" xfId="63" applyNumberFormat="1" applyFont="1" applyBorder="1" applyAlignment="1">
      <alignment horizontal="center" vertical="center" shrinkToFit="1"/>
      <protection/>
    </xf>
    <xf numFmtId="49" fontId="7" fillId="0" borderId="16" xfId="63" applyNumberFormat="1" applyFont="1" applyBorder="1" applyAlignment="1">
      <alignment horizontal="center" vertical="center" shrinkToFit="1"/>
      <protection/>
    </xf>
    <xf numFmtId="49" fontId="7" fillId="0" borderId="32" xfId="63" applyNumberFormat="1" applyFont="1" applyBorder="1" applyAlignment="1">
      <alignment horizontal="center" vertical="center" shrinkToFit="1"/>
      <protection/>
    </xf>
    <xf numFmtId="49" fontId="7" fillId="0" borderId="33" xfId="63" applyNumberFormat="1" applyFont="1" applyBorder="1" applyAlignment="1">
      <alignment horizontal="center" vertical="center" shrinkToFit="1"/>
      <protection/>
    </xf>
    <xf numFmtId="49" fontId="7" fillId="0" borderId="34" xfId="63" applyNumberFormat="1" applyFont="1" applyBorder="1" applyAlignment="1">
      <alignment horizontal="center" vertical="center" shrinkToFit="1"/>
      <protection/>
    </xf>
    <xf numFmtId="49" fontId="7" fillId="0" borderId="23" xfId="63" applyNumberFormat="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57531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71723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344805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57816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81153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38576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66198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31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93821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04900"/>
          <a:ext cx="1333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8100" y="338137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5715000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8100" y="8048625"/>
          <a:ext cx="1333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0"/>
  <sheetViews>
    <sheetView showGridLines="0" tabSelected="1" zoomScaleSheetLayoutView="75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58" width="15.875" style="6" customWidth="1"/>
    <col min="59" max="16384" width="12.00390625" style="6" customWidth="1"/>
  </cols>
  <sheetData>
    <row r="1" ht="22.5" customHeight="1">
      <c r="C1" s="21" t="s">
        <v>60</v>
      </c>
    </row>
    <row r="2" s="7" customFormat="1" ht="22.5" customHeight="1">
      <c r="C2" s="21" t="s">
        <v>137</v>
      </c>
    </row>
    <row r="3" spans="3:58" s="7" customFormat="1" ht="22.5" customHeight="1">
      <c r="C3" s="21" t="s">
        <v>59</v>
      </c>
      <c r="BF3" s="20"/>
    </row>
    <row r="4" spans="3:58" s="7" customFormat="1" ht="22.5" customHeight="1" thickBot="1">
      <c r="C4" s="21"/>
      <c r="BF4" s="20" t="s">
        <v>64</v>
      </c>
    </row>
    <row r="5" spans="2:58" s="7" customFormat="1" ht="22.5" customHeight="1">
      <c r="B5" s="19" t="s">
        <v>0</v>
      </c>
      <c r="C5" s="75" t="s">
        <v>57</v>
      </c>
      <c r="D5" s="75" t="s">
        <v>56</v>
      </c>
      <c r="E5" s="75" t="s">
        <v>55</v>
      </c>
      <c r="F5" s="43" t="s">
        <v>130</v>
      </c>
      <c r="G5" s="43" t="s">
        <v>65</v>
      </c>
      <c r="H5" s="75" t="s">
        <v>37</v>
      </c>
      <c r="I5" s="43" t="s">
        <v>66</v>
      </c>
      <c r="J5" s="43" t="s">
        <v>67</v>
      </c>
      <c r="K5" s="43" t="s">
        <v>68</v>
      </c>
      <c r="L5" s="43" t="s">
        <v>69</v>
      </c>
      <c r="M5" s="75" t="s">
        <v>37</v>
      </c>
      <c r="N5" s="75" t="s">
        <v>54</v>
      </c>
      <c r="O5" s="43" t="s">
        <v>70</v>
      </c>
      <c r="P5" s="43" t="s">
        <v>71</v>
      </c>
      <c r="Q5" s="43" t="s">
        <v>72</v>
      </c>
      <c r="R5" s="75" t="s">
        <v>37</v>
      </c>
      <c r="S5" s="43" t="s">
        <v>73</v>
      </c>
      <c r="T5" s="43" t="s">
        <v>74</v>
      </c>
      <c r="U5" s="77" t="s">
        <v>53</v>
      </c>
      <c r="V5" s="78"/>
      <c r="W5" s="75" t="s">
        <v>37</v>
      </c>
      <c r="X5" s="75" t="s">
        <v>52</v>
      </c>
      <c r="Y5" s="43" t="s">
        <v>75</v>
      </c>
      <c r="Z5" s="75" t="s">
        <v>51</v>
      </c>
      <c r="AA5" s="43" t="s">
        <v>49</v>
      </c>
      <c r="AB5" s="43" t="s">
        <v>49</v>
      </c>
      <c r="AC5" s="43" t="s">
        <v>76</v>
      </c>
      <c r="AD5" s="43" t="s">
        <v>67</v>
      </c>
      <c r="AE5" s="43" t="s">
        <v>68</v>
      </c>
      <c r="AF5" s="43" t="s">
        <v>77</v>
      </c>
      <c r="AG5" s="75" t="s">
        <v>37</v>
      </c>
      <c r="AH5" s="43" t="s">
        <v>75</v>
      </c>
      <c r="AI5" s="43" t="s">
        <v>78</v>
      </c>
      <c r="AJ5" s="77" t="s">
        <v>79</v>
      </c>
      <c r="AK5" s="78"/>
      <c r="AL5" s="43" t="s">
        <v>38</v>
      </c>
      <c r="AM5" s="42" t="s">
        <v>50</v>
      </c>
      <c r="AN5" s="42" t="s">
        <v>49</v>
      </c>
      <c r="AO5" s="75" t="s">
        <v>37</v>
      </c>
      <c r="AP5" s="43" t="s">
        <v>80</v>
      </c>
      <c r="AQ5" s="43" t="s">
        <v>80</v>
      </c>
      <c r="AR5" s="75" t="s">
        <v>48</v>
      </c>
      <c r="AS5" s="42" t="s">
        <v>81</v>
      </c>
      <c r="AT5" s="44" t="s">
        <v>82</v>
      </c>
      <c r="AU5" s="42" t="s">
        <v>83</v>
      </c>
      <c r="AV5" s="18" t="s">
        <v>47</v>
      </c>
      <c r="AW5" s="18" t="s">
        <v>46</v>
      </c>
      <c r="AX5" s="43" t="s">
        <v>84</v>
      </c>
      <c r="AY5" s="79" t="s">
        <v>132</v>
      </c>
      <c r="AZ5" s="79"/>
      <c r="BA5" s="78"/>
      <c r="BB5" s="45" t="s">
        <v>45</v>
      </c>
      <c r="BC5" s="77" t="s">
        <v>44</v>
      </c>
      <c r="BD5" s="78"/>
      <c r="BE5" s="42" t="s">
        <v>43</v>
      </c>
      <c r="BF5" s="46" t="s">
        <v>85</v>
      </c>
    </row>
    <row r="6" spans="2:58" s="7" customFormat="1" ht="22.5" customHeight="1">
      <c r="B6" s="17"/>
      <c r="C6" s="76"/>
      <c r="D6" s="76"/>
      <c r="E6" s="76"/>
      <c r="F6" s="47" t="s">
        <v>131</v>
      </c>
      <c r="G6" s="47" t="s">
        <v>86</v>
      </c>
      <c r="H6" s="76"/>
      <c r="I6" s="47" t="s">
        <v>87</v>
      </c>
      <c r="J6" s="47" t="s">
        <v>88</v>
      </c>
      <c r="K6" s="47" t="s">
        <v>88</v>
      </c>
      <c r="L6" s="47" t="s">
        <v>89</v>
      </c>
      <c r="M6" s="76"/>
      <c r="N6" s="76"/>
      <c r="O6" s="47" t="s">
        <v>90</v>
      </c>
      <c r="P6" s="47" t="s">
        <v>91</v>
      </c>
      <c r="Q6" s="47" t="s">
        <v>92</v>
      </c>
      <c r="R6" s="76"/>
      <c r="S6" s="47" t="s">
        <v>90</v>
      </c>
      <c r="T6" s="47" t="s">
        <v>93</v>
      </c>
      <c r="U6" s="48" t="s">
        <v>38</v>
      </c>
      <c r="V6" s="48" t="s">
        <v>94</v>
      </c>
      <c r="W6" s="76"/>
      <c r="X6" s="76"/>
      <c r="Y6" s="47" t="s">
        <v>95</v>
      </c>
      <c r="Z6" s="76"/>
      <c r="AA6" s="47" t="s">
        <v>88</v>
      </c>
      <c r="AB6" s="47" t="s">
        <v>96</v>
      </c>
      <c r="AC6" s="47" t="s">
        <v>97</v>
      </c>
      <c r="AD6" s="47" t="s">
        <v>88</v>
      </c>
      <c r="AE6" s="47" t="s">
        <v>88</v>
      </c>
      <c r="AF6" s="47" t="s">
        <v>98</v>
      </c>
      <c r="AG6" s="76"/>
      <c r="AH6" s="47" t="s">
        <v>99</v>
      </c>
      <c r="AI6" s="47" t="s">
        <v>100</v>
      </c>
      <c r="AJ6" s="48" t="s">
        <v>101</v>
      </c>
      <c r="AK6" s="48" t="s">
        <v>78</v>
      </c>
      <c r="AL6" s="47" t="s">
        <v>102</v>
      </c>
      <c r="AM6" s="47" t="s">
        <v>42</v>
      </c>
      <c r="AN6" s="47" t="s">
        <v>103</v>
      </c>
      <c r="AO6" s="76"/>
      <c r="AP6" s="47" t="s">
        <v>104</v>
      </c>
      <c r="AQ6" s="47" t="s">
        <v>105</v>
      </c>
      <c r="AR6" s="76"/>
      <c r="AS6" s="47" t="s">
        <v>106</v>
      </c>
      <c r="AT6" s="47" t="s">
        <v>38</v>
      </c>
      <c r="AU6" s="47" t="s">
        <v>41</v>
      </c>
      <c r="AV6" s="15" t="s">
        <v>40</v>
      </c>
      <c r="AW6" s="16" t="s">
        <v>107</v>
      </c>
      <c r="AX6" s="49" t="s">
        <v>108</v>
      </c>
      <c r="AY6" s="50" t="s">
        <v>39</v>
      </c>
      <c r="AZ6" s="80" t="s">
        <v>38</v>
      </c>
      <c r="BA6" s="80" t="s">
        <v>37</v>
      </c>
      <c r="BB6" s="47" t="s">
        <v>36</v>
      </c>
      <c r="BC6" s="47" t="s">
        <v>35</v>
      </c>
      <c r="BD6" s="47" t="s">
        <v>109</v>
      </c>
      <c r="BE6" s="47" t="s">
        <v>34</v>
      </c>
      <c r="BF6" s="51" t="s">
        <v>110</v>
      </c>
    </row>
    <row r="7" spans="2:58" s="7" customFormat="1" ht="22.5" customHeight="1">
      <c r="B7" s="41" t="s">
        <v>1</v>
      </c>
      <c r="C7" s="52" t="s">
        <v>111</v>
      </c>
      <c r="D7" s="52" t="s">
        <v>63</v>
      </c>
      <c r="E7" s="52"/>
      <c r="F7" s="52"/>
      <c r="G7" s="52"/>
      <c r="H7" s="52"/>
      <c r="I7" s="52" t="s">
        <v>112</v>
      </c>
      <c r="J7" s="52"/>
      <c r="K7" s="52"/>
      <c r="L7" s="52"/>
      <c r="M7" s="52"/>
      <c r="N7" s="52" t="s">
        <v>113</v>
      </c>
      <c r="O7" s="52" t="s">
        <v>114</v>
      </c>
      <c r="P7" s="52"/>
      <c r="Q7" s="52"/>
      <c r="R7" s="52"/>
      <c r="S7" s="52" t="s">
        <v>115</v>
      </c>
      <c r="T7" s="52"/>
      <c r="U7" s="47" t="s">
        <v>93</v>
      </c>
      <c r="V7" s="47" t="s">
        <v>116</v>
      </c>
      <c r="W7" s="47"/>
      <c r="X7" s="52" t="s">
        <v>117</v>
      </c>
      <c r="Y7" s="52" t="s">
        <v>118</v>
      </c>
      <c r="Z7" s="52"/>
      <c r="AA7" s="52"/>
      <c r="AB7" s="52"/>
      <c r="AC7" s="52"/>
      <c r="AD7" s="52"/>
      <c r="AE7" s="52"/>
      <c r="AF7" s="52"/>
      <c r="AG7" s="52"/>
      <c r="AH7" s="52" t="s">
        <v>119</v>
      </c>
      <c r="AI7" s="52"/>
      <c r="AJ7" s="53" t="s">
        <v>91</v>
      </c>
      <c r="AK7" s="53" t="s">
        <v>93</v>
      </c>
      <c r="AL7" s="52" t="s">
        <v>120</v>
      </c>
      <c r="AM7" s="47" t="s">
        <v>33</v>
      </c>
      <c r="AN7" s="47" t="s">
        <v>32</v>
      </c>
      <c r="AO7" s="47"/>
      <c r="AP7" s="52" t="s">
        <v>121</v>
      </c>
      <c r="AQ7" s="52" t="s">
        <v>122</v>
      </c>
      <c r="AR7" s="52" t="s">
        <v>123</v>
      </c>
      <c r="AS7" s="52" t="s">
        <v>124</v>
      </c>
      <c r="AT7" s="47"/>
      <c r="AU7" s="52" t="s">
        <v>125</v>
      </c>
      <c r="AV7" s="16" t="s">
        <v>126</v>
      </c>
      <c r="AW7" s="40" t="s">
        <v>127</v>
      </c>
      <c r="AX7" s="47"/>
      <c r="AY7" s="47" t="s">
        <v>128</v>
      </c>
      <c r="AZ7" s="76"/>
      <c r="BA7" s="76"/>
      <c r="BB7" s="52" t="s">
        <v>129</v>
      </c>
      <c r="BC7" s="47"/>
      <c r="BD7" s="47"/>
      <c r="BE7" s="47" t="s">
        <v>31</v>
      </c>
      <c r="BF7" s="51"/>
    </row>
    <row r="8" spans="1:58" s="8" customFormat="1" ht="33.75" customHeight="1">
      <c r="A8" s="14" t="s">
        <v>2</v>
      </c>
      <c r="B8" s="54" t="s">
        <v>5</v>
      </c>
      <c r="C8" s="56">
        <v>842027</v>
      </c>
      <c r="D8" s="37">
        <v>439829</v>
      </c>
      <c r="E8" s="37">
        <v>382258</v>
      </c>
      <c r="F8" s="37">
        <v>57571</v>
      </c>
      <c r="G8" s="37">
        <v>0</v>
      </c>
      <c r="H8" s="37">
        <v>0</v>
      </c>
      <c r="I8" s="37">
        <v>402198</v>
      </c>
      <c r="J8" s="37">
        <v>0</v>
      </c>
      <c r="K8" s="37">
        <v>0</v>
      </c>
      <c r="L8" s="37">
        <v>392249</v>
      </c>
      <c r="M8" s="37">
        <v>9949</v>
      </c>
      <c r="N8" s="56">
        <f aca="true" t="shared" si="0" ref="N8:N18">O8+S8</f>
        <v>426686</v>
      </c>
      <c r="O8" s="37">
        <v>272415</v>
      </c>
      <c r="P8" s="37">
        <v>65488</v>
      </c>
      <c r="Q8" s="37">
        <v>0</v>
      </c>
      <c r="R8" s="37">
        <v>206927</v>
      </c>
      <c r="S8" s="37">
        <v>154271</v>
      </c>
      <c r="T8" s="56">
        <f aca="true" t="shared" si="1" ref="T8:T18">U8+V8</f>
        <v>154271</v>
      </c>
      <c r="U8" s="37">
        <v>154271</v>
      </c>
      <c r="V8" s="37">
        <v>0</v>
      </c>
      <c r="W8" s="37">
        <v>0</v>
      </c>
      <c r="X8" s="56">
        <f aca="true" t="shared" si="2" ref="X8:X18">C8-N8</f>
        <v>415341</v>
      </c>
      <c r="Y8" s="37">
        <v>502439</v>
      </c>
      <c r="Z8" s="37">
        <v>249200</v>
      </c>
      <c r="AA8" s="37">
        <v>63942</v>
      </c>
      <c r="AB8" s="37">
        <v>0</v>
      </c>
      <c r="AC8" s="37">
        <v>0</v>
      </c>
      <c r="AD8" s="37">
        <v>177400</v>
      </c>
      <c r="AE8" s="37">
        <v>0</v>
      </c>
      <c r="AF8" s="37">
        <v>11897</v>
      </c>
      <c r="AG8" s="37">
        <v>0</v>
      </c>
      <c r="AH8" s="37">
        <v>983180</v>
      </c>
      <c r="AI8" s="37">
        <v>477096</v>
      </c>
      <c r="AJ8" s="37">
        <v>29242</v>
      </c>
      <c r="AK8" s="37">
        <v>0</v>
      </c>
      <c r="AL8" s="37">
        <v>506084</v>
      </c>
      <c r="AM8" s="37">
        <v>0</v>
      </c>
      <c r="AN8" s="37">
        <v>0</v>
      </c>
      <c r="AO8" s="37">
        <v>0</v>
      </c>
      <c r="AP8" s="56">
        <f aca="true" t="shared" si="3" ref="AP8:AP18">Y8-AH8</f>
        <v>-480741</v>
      </c>
      <c r="AQ8" s="56">
        <f aca="true" t="shared" si="4" ref="AQ8:AQ18">X8+AP8</f>
        <v>-65400</v>
      </c>
      <c r="AR8" s="37">
        <v>0</v>
      </c>
      <c r="AS8" s="37">
        <v>0</v>
      </c>
      <c r="AT8" s="37">
        <v>0</v>
      </c>
      <c r="AU8" s="37">
        <v>0</v>
      </c>
      <c r="AV8" s="37">
        <v>65400</v>
      </c>
      <c r="AW8" s="56">
        <f aca="true" t="shared" si="5" ref="AW8:AW18">AQ8-AR8+AS8-AU8+AV8</f>
        <v>0</v>
      </c>
      <c r="AX8" s="56">
        <f aca="true" t="shared" si="6" ref="AX8:AX18">SUM(AY8:BA8)</f>
        <v>143000</v>
      </c>
      <c r="AY8" s="37">
        <v>70000</v>
      </c>
      <c r="AZ8" s="37">
        <v>72900</v>
      </c>
      <c r="BA8" s="37">
        <v>100</v>
      </c>
      <c r="BB8" s="37">
        <v>0</v>
      </c>
      <c r="BC8" s="37">
        <v>0</v>
      </c>
      <c r="BD8" s="37">
        <v>0</v>
      </c>
      <c r="BE8" s="57">
        <f aca="true" t="shared" si="7" ref="BE8:BE19">IF(C8&gt;0,C8/(N8+AL8)*100,0)</f>
        <v>90.27166396860963</v>
      </c>
      <c r="BF8" s="58">
        <f aca="true" t="shared" si="8" ref="BF8:BF19">IF(BD8&gt;0,BD8/(D8-G8)*100,0)</f>
        <v>0</v>
      </c>
    </row>
    <row r="9" spans="1:58" s="8" customFormat="1" ht="33.75" customHeight="1">
      <c r="A9" s="14" t="s">
        <v>2</v>
      </c>
      <c r="B9" s="2" t="s">
        <v>7</v>
      </c>
      <c r="C9" s="35">
        <v>848532</v>
      </c>
      <c r="D9" s="34">
        <v>754484</v>
      </c>
      <c r="E9" s="34">
        <v>533913</v>
      </c>
      <c r="F9" s="34">
        <v>220571</v>
      </c>
      <c r="G9" s="34">
        <v>0</v>
      </c>
      <c r="H9" s="34">
        <v>0</v>
      </c>
      <c r="I9" s="34">
        <v>94048</v>
      </c>
      <c r="J9" s="34">
        <v>0</v>
      </c>
      <c r="K9" s="34">
        <v>0</v>
      </c>
      <c r="L9" s="34">
        <v>92312</v>
      </c>
      <c r="M9" s="34">
        <v>1736</v>
      </c>
      <c r="N9" s="35">
        <f t="shared" si="0"/>
        <v>531365</v>
      </c>
      <c r="O9" s="34">
        <v>382594</v>
      </c>
      <c r="P9" s="34">
        <v>42572</v>
      </c>
      <c r="Q9" s="34">
        <v>0</v>
      </c>
      <c r="R9" s="34">
        <v>340022</v>
      </c>
      <c r="S9" s="34">
        <v>148771</v>
      </c>
      <c r="T9" s="35">
        <f t="shared" si="1"/>
        <v>148566</v>
      </c>
      <c r="U9" s="34">
        <v>148566</v>
      </c>
      <c r="V9" s="34">
        <v>0</v>
      </c>
      <c r="W9" s="34">
        <v>205</v>
      </c>
      <c r="X9" s="35">
        <f t="shared" si="2"/>
        <v>317167</v>
      </c>
      <c r="Y9" s="34">
        <v>631928</v>
      </c>
      <c r="Z9" s="34">
        <v>409200</v>
      </c>
      <c r="AA9" s="34">
        <v>12117</v>
      </c>
      <c r="AB9" s="34">
        <v>0</v>
      </c>
      <c r="AC9" s="34">
        <v>0</v>
      </c>
      <c r="AD9" s="34">
        <v>177911</v>
      </c>
      <c r="AE9" s="34">
        <v>0</v>
      </c>
      <c r="AF9" s="34">
        <v>32683</v>
      </c>
      <c r="AG9" s="34">
        <v>17</v>
      </c>
      <c r="AH9" s="34">
        <v>794935</v>
      </c>
      <c r="AI9" s="34">
        <v>440607</v>
      </c>
      <c r="AJ9" s="34">
        <v>33619</v>
      </c>
      <c r="AK9" s="34">
        <v>0</v>
      </c>
      <c r="AL9" s="34">
        <v>354328</v>
      </c>
      <c r="AM9" s="34">
        <v>0</v>
      </c>
      <c r="AN9" s="34">
        <v>0</v>
      </c>
      <c r="AO9" s="34">
        <v>0</v>
      </c>
      <c r="AP9" s="35">
        <f t="shared" si="3"/>
        <v>-163007</v>
      </c>
      <c r="AQ9" s="35">
        <f t="shared" si="4"/>
        <v>154160</v>
      </c>
      <c r="AR9" s="34">
        <v>0</v>
      </c>
      <c r="AS9" s="34">
        <v>25176</v>
      </c>
      <c r="AT9" s="34">
        <v>18</v>
      </c>
      <c r="AU9" s="34">
        <v>0</v>
      </c>
      <c r="AV9" s="34">
        <v>0</v>
      </c>
      <c r="AW9" s="35">
        <f t="shared" si="5"/>
        <v>179336</v>
      </c>
      <c r="AX9" s="35">
        <f t="shared" si="6"/>
        <v>0</v>
      </c>
      <c r="AY9" s="34">
        <v>0</v>
      </c>
      <c r="AZ9" s="34">
        <v>0</v>
      </c>
      <c r="BA9" s="34">
        <v>0</v>
      </c>
      <c r="BB9" s="34">
        <v>0</v>
      </c>
      <c r="BC9" s="34">
        <v>179336</v>
      </c>
      <c r="BD9" s="34">
        <v>0</v>
      </c>
      <c r="BE9" s="28">
        <f t="shared" si="7"/>
        <v>95.80430239371881</v>
      </c>
      <c r="BF9" s="27">
        <f t="shared" si="8"/>
        <v>0</v>
      </c>
    </row>
    <row r="10" spans="1:58" s="8" customFormat="1" ht="33.75" customHeight="1">
      <c r="A10" s="14" t="s">
        <v>2</v>
      </c>
      <c r="B10" s="2" t="s">
        <v>8</v>
      </c>
      <c r="C10" s="35">
        <v>1874312</v>
      </c>
      <c r="D10" s="34">
        <v>1140711</v>
      </c>
      <c r="E10" s="34">
        <v>779972</v>
      </c>
      <c r="F10" s="34">
        <v>360060</v>
      </c>
      <c r="G10" s="34">
        <v>0</v>
      </c>
      <c r="H10" s="34">
        <v>679</v>
      </c>
      <c r="I10" s="34">
        <v>733601</v>
      </c>
      <c r="J10" s="34">
        <v>0</v>
      </c>
      <c r="K10" s="34">
        <v>0</v>
      </c>
      <c r="L10" s="34">
        <v>732224</v>
      </c>
      <c r="M10" s="34">
        <v>1377</v>
      </c>
      <c r="N10" s="35">
        <f t="shared" si="0"/>
        <v>1048344</v>
      </c>
      <c r="O10" s="34">
        <v>601682</v>
      </c>
      <c r="P10" s="34">
        <v>73100</v>
      </c>
      <c r="Q10" s="34">
        <v>0</v>
      </c>
      <c r="R10" s="34">
        <v>528582</v>
      </c>
      <c r="S10" s="34">
        <v>446662</v>
      </c>
      <c r="T10" s="35">
        <f t="shared" si="1"/>
        <v>436924</v>
      </c>
      <c r="U10" s="34">
        <v>436924</v>
      </c>
      <c r="V10" s="34">
        <v>0</v>
      </c>
      <c r="W10" s="34">
        <v>9738</v>
      </c>
      <c r="X10" s="35">
        <f t="shared" si="2"/>
        <v>825968</v>
      </c>
      <c r="Y10" s="34">
        <v>1545546</v>
      </c>
      <c r="Z10" s="34">
        <v>607000</v>
      </c>
      <c r="AA10" s="34">
        <v>253440</v>
      </c>
      <c r="AB10" s="34">
        <v>0</v>
      </c>
      <c r="AC10" s="34"/>
      <c r="AD10" s="34">
        <v>607699</v>
      </c>
      <c r="AE10" s="34">
        <v>0</v>
      </c>
      <c r="AF10" s="34">
        <v>77383</v>
      </c>
      <c r="AG10" s="34">
        <v>24</v>
      </c>
      <c r="AH10" s="34">
        <v>2362458</v>
      </c>
      <c r="AI10" s="34">
        <v>1357963</v>
      </c>
      <c r="AJ10" s="34">
        <v>38509</v>
      </c>
      <c r="AK10" s="34">
        <v>0</v>
      </c>
      <c r="AL10" s="34">
        <v>1004495</v>
      </c>
      <c r="AM10" s="34">
        <v>0</v>
      </c>
      <c r="AN10" s="34">
        <v>0</v>
      </c>
      <c r="AO10" s="34">
        <v>0</v>
      </c>
      <c r="AP10" s="35">
        <f t="shared" si="3"/>
        <v>-816912</v>
      </c>
      <c r="AQ10" s="35">
        <f t="shared" si="4"/>
        <v>9056</v>
      </c>
      <c r="AR10" s="34">
        <v>0</v>
      </c>
      <c r="AS10" s="34">
        <v>20171</v>
      </c>
      <c r="AT10" s="34">
        <v>0</v>
      </c>
      <c r="AU10" s="34">
        <v>0</v>
      </c>
      <c r="AV10" s="34">
        <v>0</v>
      </c>
      <c r="AW10" s="35">
        <f t="shared" si="5"/>
        <v>29227</v>
      </c>
      <c r="AX10" s="35">
        <f t="shared" si="6"/>
        <v>385298</v>
      </c>
      <c r="AY10" s="34">
        <v>206698</v>
      </c>
      <c r="AZ10" s="34">
        <v>178600</v>
      </c>
      <c r="BA10" s="34">
        <v>0</v>
      </c>
      <c r="BB10" s="34">
        <v>28104</v>
      </c>
      <c r="BC10" s="34">
        <v>1123</v>
      </c>
      <c r="BD10" s="34">
        <v>0</v>
      </c>
      <c r="BE10" s="28">
        <f t="shared" si="7"/>
        <v>91.30340957084312</v>
      </c>
      <c r="BF10" s="27">
        <f t="shared" si="8"/>
        <v>0</v>
      </c>
    </row>
    <row r="11" spans="1:58" s="8" customFormat="1" ht="33.75" customHeight="1">
      <c r="A11" s="14" t="s">
        <v>2</v>
      </c>
      <c r="B11" s="2" t="s">
        <v>9</v>
      </c>
      <c r="C11" s="35">
        <v>1488847</v>
      </c>
      <c r="D11" s="34">
        <v>748736</v>
      </c>
      <c r="E11" s="34">
        <v>737428</v>
      </c>
      <c r="F11" s="34">
        <v>11308</v>
      </c>
      <c r="G11" s="34">
        <v>0</v>
      </c>
      <c r="H11" s="34">
        <v>0</v>
      </c>
      <c r="I11" s="34">
        <v>740111</v>
      </c>
      <c r="J11" s="34">
        <v>0</v>
      </c>
      <c r="K11" s="34">
        <v>0</v>
      </c>
      <c r="L11" s="34">
        <v>739640</v>
      </c>
      <c r="M11" s="34">
        <v>471</v>
      </c>
      <c r="N11" s="35">
        <f t="shared" si="0"/>
        <v>838337</v>
      </c>
      <c r="O11" s="34">
        <v>567039</v>
      </c>
      <c r="P11" s="34">
        <v>50150</v>
      </c>
      <c r="Q11" s="34">
        <v>0</v>
      </c>
      <c r="R11" s="34">
        <v>516889</v>
      </c>
      <c r="S11" s="34">
        <v>271298</v>
      </c>
      <c r="T11" s="35">
        <f t="shared" si="1"/>
        <v>244121</v>
      </c>
      <c r="U11" s="34">
        <v>243800</v>
      </c>
      <c r="V11" s="34">
        <v>321</v>
      </c>
      <c r="W11" s="34">
        <v>27177</v>
      </c>
      <c r="X11" s="35">
        <f t="shared" si="2"/>
        <v>650510</v>
      </c>
      <c r="Y11" s="34">
        <v>678806</v>
      </c>
      <c r="Z11" s="34">
        <v>180400</v>
      </c>
      <c r="AA11" s="34">
        <v>449052</v>
      </c>
      <c r="AB11" s="34">
        <v>0</v>
      </c>
      <c r="AC11" s="34">
        <v>0</v>
      </c>
      <c r="AD11" s="34">
        <v>40700</v>
      </c>
      <c r="AE11" s="34">
        <v>0</v>
      </c>
      <c r="AF11" s="34">
        <v>8654</v>
      </c>
      <c r="AG11" s="34">
        <v>0</v>
      </c>
      <c r="AH11" s="34">
        <v>1113913</v>
      </c>
      <c r="AI11" s="34">
        <v>250060</v>
      </c>
      <c r="AJ11" s="34">
        <v>29296</v>
      </c>
      <c r="AK11" s="34">
        <v>0</v>
      </c>
      <c r="AL11" s="34">
        <v>863853</v>
      </c>
      <c r="AM11" s="34">
        <v>0</v>
      </c>
      <c r="AN11" s="34">
        <v>0</v>
      </c>
      <c r="AO11" s="34">
        <v>0</v>
      </c>
      <c r="AP11" s="35">
        <f t="shared" si="3"/>
        <v>-435107</v>
      </c>
      <c r="AQ11" s="35">
        <f t="shared" si="4"/>
        <v>215403</v>
      </c>
      <c r="AR11" s="34">
        <v>0</v>
      </c>
      <c r="AS11" s="34">
        <v>3188</v>
      </c>
      <c r="AT11" s="34">
        <v>0</v>
      </c>
      <c r="AU11" s="34">
        <v>2260881</v>
      </c>
      <c r="AV11" s="34">
        <v>0</v>
      </c>
      <c r="AW11" s="35">
        <f t="shared" si="5"/>
        <v>-2042290</v>
      </c>
      <c r="AX11" s="35">
        <f t="shared" si="6"/>
        <v>70100</v>
      </c>
      <c r="AY11" s="34">
        <v>27300</v>
      </c>
      <c r="AZ11" s="34">
        <v>42800</v>
      </c>
      <c r="BA11" s="34">
        <v>0</v>
      </c>
      <c r="BB11" s="34">
        <v>91</v>
      </c>
      <c r="BC11" s="34">
        <v>0</v>
      </c>
      <c r="BD11" s="34">
        <v>2042381</v>
      </c>
      <c r="BE11" s="28">
        <f t="shared" si="7"/>
        <v>87.46655778732104</v>
      </c>
      <c r="BF11" s="27">
        <f t="shared" si="8"/>
        <v>272.7771871527481</v>
      </c>
    </row>
    <row r="12" spans="1:58" s="8" customFormat="1" ht="33.75" customHeight="1">
      <c r="A12" s="14" t="s">
        <v>2</v>
      </c>
      <c r="B12" s="2" t="s">
        <v>10</v>
      </c>
      <c r="C12" s="35">
        <v>638556</v>
      </c>
      <c r="D12" s="34">
        <v>424397</v>
      </c>
      <c r="E12" s="34">
        <v>311174</v>
      </c>
      <c r="F12" s="34">
        <v>51670</v>
      </c>
      <c r="G12" s="34">
        <v>0</v>
      </c>
      <c r="H12" s="34">
        <v>61553</v>
      </c>
      <c r="I12" s="34">
        <v>214159</v>
      </c>
      <c r="J12" s="34">
        <v>0</v>
      </c>
      <c r="K12" s="34">
        <v>0</v>
      </c>
      <c r="L12" s="34">
        <v>213723</v>
      </c>
      <c r="M12" s="34">
        <v>436</v>
      </c>
      <c r="N12" s="35">
        <f t="shared" si="0"/>
        <v>338994</v>
      </c>
      <c r="O12" s="34">
        <v>241249</v>
      </c>
      <c r="P12" s="34">
        <v>75208</v>
      </c>
      <c r="Q12" s="34">
        <v>0</v>
      </c>
      <c r="R12" s="34">
        <v>166041</v>
      </c>
      <c r="S12" s="34">
        <v>97745</v>
      </c>
      <c r="T12" s="35">
        <f t="shared" si="1"/>
        <v>82876</v>
      </c>
      <c r="U12" s="34">
        <v>82876</v>
      </c>
      <c r="V12" s="34">
        <v>0</v>
      </c>
      <c r="W12" s="34">
        <v>14869</v>
      </c>
      <c r="X12" s="35">
        <f t="shared" si="2"/>
        <v>299562</v>
      </c>
      <c r="Y12" s="34">
        <v>531862</v>
      </c>
      <c r="Z12" s="34">
        <v>251100</v>
      </c>
      <c r="AA12" s="34">
        <v>27571</v>
      </c>
      <c r="AB12" s="34">
        <v>0</v>
      </c>
      <c r="AC12" s="34">
        <v>0</v>
      </c>
      <c r="AD12" s="34">
        <v>250652</v>
      </c>
      <c r="AE12" s="34">
        <v>0</v>
      </c>
      <c r="AF12" s="34">
        <v>2539</v>
      </c>
      <c r="AG12" s="34">
        <v>0</v>
      </c>
      <c r="AH12" s="34">
        <v>828768</v>
      </c>
      <c r="AI12" s="34">
        <v>534686</v>
      </c>
      <c r="AJ12" s="34">
        <v>26252</v>
      </c>
      <c r="AK12" s="34">
        <v>0</v>
      </c>
      <c r="AL12" s="34">
        <v>294082</v>
      </c>
      <c r="AM12" s="34">
        <v>0</v>
      </c>
      <c r="AN12" s="34">
        <v>0</v>
      </c>
      <c r="AO12" s="34">
        <v>0</v>
      </c>
      <c r="AP12" s="35">
        <f t="shared" si="3"/>
        <v>-296906</v>
      </c>
      <c r="AQ12" s="35">
        <f t="shared" si="4"/>
        <v>2656</v>
      </c>
      <c r="AR12" s="34">
        <v>0</v>
      </c>
      <c r="AS12" s="34">
        <v>74</v>
      </c>
      <c r="AT12" s="34">
        <v>0</v>
      </c>
      <c r="AU12" s="34">
        <v>0</v>
      </c>
      <c r="AV12" s="34">
        <v>0</v>
      </c>
      <c r="AW12" s="35">
        <f t="shared" si="5"/>
        <v>2730</v>
      </c>
      <c r="AX12" s="35">
        <f t="shared" si="6"/>
        <v>102917</v>
      </c>
      <c r="AY12" s="34">
        <v>53717</v>
      </c>
      <c r="AZ12" s="34">
        <v>49200</v>
      </c>
      <c r="BA12" s="34">
        <v>0</v>
      </c>
      <c r="BB12" s="34">
        <v>2730</v>
      </c>
      <c r="BC12" s="34">
        <v>0</v>
      </c>
      <c r="BD12" s="34">
        <v>0</v>
      </c>
      <c r="BE12" s="28">
        <f t="shared" si="7"/>
        <v>100.86561487088439</v>
      </c>
      <c r="BF12" s="27">
        <f t="shared" si="8"/>
        <v>0</v>
      </c>
    </row>
    <row r="13" spans="1:58" s="8" customFormat="1" ht="33.75" customHeight="1">
      <c r="A13" s="14" t="s">
        <v>2</v>
      </c>
      <c r="B13" s="2" t="s">
        <v>11</v>
      </c>
      <c r="C13" s="35">
        <v>574372</v>
      </c>
      <c r="D13" s="34">
        <v>223380</v>
      </c>
      <c r="E13" s="34">
        <v>134459</v>
      </c>
      <c r="F13" s="34">
        <v>88921</v>
      </c>
      <c r="G13" s="34">
        <v>0</v>
      </c>
      <c r="H13" s="34">
        <v>0</v>
      </c>
      <c r="I13" s="34">
        <v>350992</v>
      </c>
      <c r="J13" s="34">
        <v>0</v>
      </c>
      <c r="K13" s="34">
        <v>0</v>
      </c>
      <c r="L13" s="34">
        <v>350958</v>
      </c>
      <c r="M13" s="34">
        <v>34</v>
      </c>
      <c r="N13" s="35">
        <f t="shared" si="0"/>
        <v>293615</v>
      </c>
      <c r="O13" s="34">
        <v>117166</v>
      </c>
      <c r="P13" s="34">
        <v>29767</v>
      </c>
      <c r="Q13" s="34">
        <v>0</v>
      </c>
      <c r="R13" s="34">
        <v>87399</v>
      </c>
      <c r="S13" s="34">
        <v>176449</v>
      </c>
      <c r="T13" s="35">
        <f t="shared" si="1"/>
        <v>176428</v>
      </c>
      <c r="U13" s="34">
        <v>176403</v>
      </c>
      <c r="V13" s="34">
        <v>25</v>
      </c>
      <c r="W13" s="34">
        <v>21</v>
      </c>
      <c r="X13" s="35">
        <f t="shared" si="2"/>
        <v>280757</v>
      </c>
      <c r="Y13" s="34">
        <v>693853</v>
      </c>
      <c r="Z13" s="34">
        <v>154600</v>
      </c>
      <c r="AA13" s="34">
        <v>178512</v>
      </c>
      <c r="AB13" s="34">
        <v>0</v>
      </c>
      <c r="AC13" s="34">
        <v>247270</v>
      </c>
      <c r="AD13" s="34">
        <v>67880</v>
      </c>
      <c r="AE13" s="34">
        <v>0</v>
      </c>
      <c r="AF13" s="34">
        <v>45585</v>
      </c>
      <c r="AG13" s="34">
        <v>6</v>
      </c>
      <c r="AH13" s="34">
        <v>1026111</v>
      </c>
      <c r="AI13" s="34">
        <v>210526</v>
      </c>
      <c r="AJ13" s="34">
        <v>13552</v>
      </c>
      <c r="AK13" s="34">
        <v>0</v>
      </c>
      <c r="AL13" s="34">
        <v>691950</v>
      </c>
      <c r="AM13" s="34">
        <v>0</v>
      </c>
      <c r="AN13" s="34">
        <v>0</v>
      </c>
      <c r="AO13" s="34">
        <v>123635</v>
      </c>
      <c r="AP13" s="35">
        <f t="shared" si="3"/>
        <v>-332258</v>
      </c>
      <c r="AQ13" s="35">
        <f t="shared" si="4"/>
        <v>-51501</v>
      </c>
      <c r="AR13" s="34">
        <v>0</v>
      </c>
      <c r="AS13" s="34">
        <v>457</v>
      </c>
      <c r="AT13" s="34">
        <v>0</v>
      </c>
      <c r="AU13" s="34">
        <v>0</v>
      </c>
      <c r="AV13" s="34">
        <v>57000</v>
      </c>
      <c r="AW13" s="35">
        <f t="shared" si="5"/>
        <v>5956</v>
      </c>
      <c r="AX13" s="35">
        <f t="shared" si="6"/>
        <v>122430</v>
      </c>
      <c r="AY13" s="34">
        <v>59630</v>
      </c>
      <c r="AZ13" s="34">
        <v>62800</v>
      </c>
      <c r="BA13" s="34">
        <v>0</v>
      </c>
      <c r="BB13" s="34">
        <v>5956</v>
      </c>
      <c r="BC13" s="34">
        <v>0</v>
      </c>
      <c r="BD13" s="34">
        <v>0</v>
      </c>
      <c r="BE13" s="28">
        <f t="shared" si="7"/>
        <v>58.278449417339296</v>
      </c>
      <c r="BF13" s="27">
        <f t="shared" si="8"/>
        <v>0</v>
      </c>
    </row>
    <row r="14" spans="1:58" s="8" customFormat="1" ht="33.75" customHeight="1">
      <c r="A14" s="14" t="s">
        <v>2</v>
      </c>
      <c r="B14" s="2" t="s">
        <v>27</v>
      </c>
      <c r="C14" s="35">
        <v>1376662</v>
      </c>
      <c r="D14" s="34">
        <v>692657</v>
      </c>
      <c r="E14" s="34">
        <v>539138</v>
      </c>
      <c r="F14" s="34">
        <v>152443</v>
      </c>
      <c r="G14" s="34">
        <v>0</v>
      </c>
      <c r="H14" s="34">
        <v>1076</v>
      </c>
      <c r="I14" s="34">
        <v>684005</v>
      </c>
      <c r="J14" s="34">
        <v>0</v>
      </c>
      <c r="K14" s="34">
        <v>0</v>
      </c>
      <c r="L14" s="34">
        <v>676663</v>
      </c>
      <c r="M14" s="34">
        <v>7342</v>
      </c>
      <c r="N14" s="35">
        <f t="shared" si="0"/>
        <v>744763</v>
      </c>
      <c r="O14" s="34">
        <v>309881</v>
      </c>
      <c r="P14" s="34">
        <v>32684</v>
      </c>
      <c r="Q14" s="34">
        <v>0</v>
      </c>
      <c r="R14" s="34">
        <v>277197</v>
      </c>
      <c r="S14" s="34">
        <v>434882</v>
      </c>
      <c r="T14" s="35">
        <f t="shared" si="1"/>
        <v>434882</v>
      </c>
      <c r="U14" s="34">
        <v>434882</v>
      </c>
      <c r="V14" s="34">
        <v>0</v>
      </c>
      <c r="W14" s="34">
        <v>0</v>
      </c>
      <c r="X14" s="35">
        <f t="shared" si="2"/>
        <v>631899</v>
      </c>
      <c r="Y14" s="34">
        <v>1198618</v>
      </c>
      <c r="Z14" s="34">
        <v>750600</v>
      </c>
      <c r="AA14" s="34">
        <v>122894</v>
      </c>
      <c r="AB14" s="34">
        <v>0</v>
      </c>
      <c r="AC14" s="34">
        <v>0</v>
      </c>
      <c r="AD14" s="34">
        <v>280320</v>
      </c>
      <c r="AE14" s="34">
        <v>0</v>
      </c>
      <c r="AF14" s="34">
        <v>36912</v>
      </c>
      <c r="AG14" s="34">
        <v>7892</v>
      </c>
      <c r="AH14" s="34">
        <v>1947953</v>
      </c>
      <c r="AI14" s="34">
        <v>708268</v>
      </c>
      <c r="AJ14" s="34">
        <v>78799</v>
      </c>
      <c r="AK14" s="34">
        <v>0</v>
      </c>
      <c r="AL14" s="34">
        <v>1239685</v>
      </c>
      <c r="AM14" s="34">
        <v>0</v>
      </c>
      <c r="AN14" s="34">
        <v>0</v>
      </c>
      <c r="AO14" s="34">
        <v>0</v>
      </c>
      <c r="AP14" s="35">
        <f t="shared" si="3"/>
        <v>-749335</v>
      </c>
      <c r="AQ14" s="35">
        <f t="shared" si="4"/>
        <v>-117436</v>
      </c>
      <c r="AR14" s="34">
        <v>0</v>
      </c>
      <c r="AS14" s="34">
        <v>17938</v>
      </c>
      <c r="AT14" s="34">
        <v>0</v>
      </c>
      <c r="AU14" s="34">
        <v>0</v>
      </c>
      <c r="AV14" s="34">
        <v>127700</v>
      </c>
      <c r="AW14" s="35">
        <f t="shared" si="5"/>
        <v>28202</v>
      </c>
      <c r="AX14" s="35">
        <f t="shared" si="6"/>
        <v>419187</v>
      </c>
      <c r="AY14" s="34">
        <v>204995</v>
      </c>
      <c r="AZ14" s="34">
        <v>206300</v>
      </c>
      <c r="BA14" s="34">
        <v>7892</v>
      </c>
      <c r="BB14" s="34">
        <v>26632</v>
      </c>
      <c r="BC14" s="34">
        <v>1570</v>
      </c>
      <c r="BD14" s="34">
        <v>0</v>
      </c>
      <c r="BE14" s="28">
        <f t="shared" si="7"/>
        <v>69.37254087786629</v>
      </c>
      <c r="BF14" s="27">
        <f t="shared" si="8"/>
        <v>0</v>
      </c>
    </row>
    <row r="15" spans="1:58" s="8" customFormat="1" ht="33.75" customHeight="1">
      <c r="A15" s="14" t="s">
        <v>2</v>
      </c>
      <c r="B15" s="2" t="s">
        <v>13</v>
      </c>
      <c r="C15" s="35">
        <v>211860</v>
      </c>
      <c r="D15" s="34">
        <v>172732</v>
      </c>
      <c r="E15" s="34">
        <v>91702</v>
      </c>
      <c r="F15" s="34">
        <v>81030</v>
      </c>
      <c r="G15" s="34">
        <v>0</v>
      </c>
      <c r="H15" s="34">
        <v>0</v>
      </c>
      <c r="I15" s="34">
        <v>39128</v>
      </c>
      <c r="J15" s="34">
        <v>0</v>
      </c>
      <c r="K15" s="34">
        <v>0</v>
      </c>
      <c r="L15" s="34">
        <v>807</v>
      </c>
      <c r="M15" s="34">
        <v>38321</v>
      </c>
      <c r="N15" s="35">
        <f t="shared" si="0"/>
        <v>143194</v>
      </c>
      <c r="O15" s="34">
        <v>128657</v>
      </c>
      <c r="P15" s="34">
        <v>0</v>
      </c>
      <c r="Q15" s="34">
        <v>0</v>
      </c>
      <c r="R15" s="34">
        <v>128657</v>
      </c>
      <c r="S15" s="34">
        <v>14537</v>
      </c>
      <c r="T15" s="35">
        <f t="shared" si="1"/>
        <v>14537</v>
      </c>
      <c r="U15" s="34">
        <v>14537</v>
      </c>
      <c r="V15" s="34">
        <v>0</v>
      </c>
      <c r="W15" s="34">
        <v>0</v>
      </c>
      <c r="X15" s="35">
        <f t="shared" si="2"/>
        <v>68666</v>
      </c>
      <c r="Y15" s="34">
        <v>37682</v>
      </c>
      <c r="Z15" s="34">
        <v>33200</v>
      </c>
      <c r="AA15" s="34">
        <v>4038</v>
      </c>
      <c r="AB15" s="34">
        <v>0</v>
      </c>
      <c r="AC15" s="34">
        <v>0</v>
      </c>
      <c r="AD15" s="34">
        <v>0</v>
      </c>
      <c r="AE15" s="34">
        <v>0</v>
      </c>
      <c r="AF15" s="34">
        <v>444</v>
      </c>
      <c r="AG15" s="34">
        <v>0</v>
      </c>
      <c r="AH15" s="34">
        <v>90027</v>
      </c>
      <c r="AI15" s="34">
        <v>39690</v>
      </c>
      <c r="AJ15" s="34">
        <v>0</v>
      </c>
      <c r="AK15" s="34">
        <v>0</v>
      </c>
      <c r="AL15" s="34">
        <v>50337</v>
      </c>
      <c r="AM15" s="34">
        <v>0</v>
      </c>
      <c r="AN15" s="34">
        <v>0</v>
      </c>
      <c r="AO15" s="34">
        <v>0</v>
      </c>
      <c r="AP15" s="35">
        <f t="shared" si="3"/>
        <v>-52345</v>
      </c>
      <c r="AQ15" s="35">
        <f t="shared" si="4"/>
        <v>16321</v>
      </c>
      <c r="AR15" s="34">
        <v>0</v>
      </c>
      <c r="AS15" s="34">
        <v>8431</v>
      </c>
      <c r="AT15" s="34">
        <v>0</v>
      </c>
      <c r="AU15" s="34">
        <v>0</v>
      </c>
      <c r="AV15" s="34">
        <v>0</v>
      </c>
      <c r="AW15" s="35">
        <f t="shared" si="5"/>
        <v>24752</v>
      </c>
      <c r="AX15" s="35">
        <f t="shared" si="6"/>
        <v>91100</v>
      </c>
      <c r="AY15" s="34">
        <v>0</v>
      </c>
      <c r="AZ15" s="34">
        <v>91100</v>
      </c>
      <c r="BA15" s="34">
        <v>0</v>
      </c>
      <c r="BB15" s="34">
        <v>10325</v>
      </c>
      <c r="BC15" s="34">
        <v>14427</v>
      </c>
      <c r="BD15" s="34">
        <v>0</v>
      </c>
      <c r="BE15" s="28">
        <f t="shared" si="7"/>
        <v>109.47083412993268</v>
      </c>
      <c r="BF15" s="27">
        <f t="shared" si="8"/>
        <v>0</v>
      </c>
    </row>
    <row r="16" spans="1:58" s="8" customFormat="1" ht="33.75" customHeight="1">
      <c r="A16" s="14" t="s">
        <v>2</v>
      </c>
      <c r="B16" s="2" t="s">
        <v>14</v>
      </c>
      <c r="C16" s="35">
        <v>390229</v>
      </c>
      <c r="D16" s="34">
        <v>128195</v>
      </c>
      <c r="E16" s="34">
        <v>114957</v>
      </c>
      <c r="F16" s="34">
        <v>13238</v>
      </c>
      <c r="G16" s="34">
        <v>0</v>
      </c>
      <c r="H16" s="34">
        <v>0</v>
      </c>
      <c r="I16" s="34">
        <v>262034</v>
      </c>
      <c r="J16" s="34">
        <v>0</v>
      </c>
      <c r="K16" s="34">
        <v>0</v>
      </c>
      <c r="L16" s="34">
        <v>251828</v>
      </c>
      <c r="M16" s="34">
        <v>10206</v>
      </c>
      <c r="N16" s="35">
        <f t="shared" si="0"/>
        <v>236853</v>
      </c>
      <c r="O16" s="34">
        <v>120233</v>
      </c>
      <c r="P16" s="34">
        <v>10787</v>
      </c>
      <c r="Q16" s="34">
        <v>0</v>
      </c>
      <c r="R16" s="34">
        <v>109446</v>
      </c>
      <c r="S16" s="34">
        <v>116620</v>
      </c>
      <c r="T16" s="35">
        <f t="shared" si="1"/>
        <v>116620</v>
      </c>
      <c r="U16" s="34">
        <v>116620</v>
      </c>
      <c r="V16" s="34">
        <v>0</v>
      </c>
      <c r="W16" s="34">
        <v>0</v>
      </c>
      <c r="X16" s="35">
        <f t="shared" si="2"/>
        <v>153376</v>
      </c>
      <c r="Y16" s="34">
        <v>292365</v>
      </c>
      <c r="Z16" s="34">
        <v>188046</v>
      </c>
      <c r="AA16" s="34">
        <v>41434</v>
      </c>
      <c r="AB16" s="34">
        <v>0</v>
      </c>
      <c r="AC16" s="34">
        <v>0</v>
      </c>
      <c r="AD16" s="34">
        <v>51360</v>
      </c>
      <c r="AE16" s="34">
        <v>0</v>
      </c>
      <c r="AF16" s="34">
        <v>11525</v>
      </c>
      <c r="AG16" s="34">
        <v>0</v>
      </c>
      <c r="AH16" s="34">
        <v>489908</v>
      </c>
      <c r="AI16" s="34">
        <v>166171</v>
      </c>
      <c r="AJ16" s="34">
        <v>25152</v>
      </c>
      <c r="AK16" s="34">
        <v>0</v>
      </c>
      <c r="AL16" s="34">
        <v>323737</v>
      </c>
      <c r="AM16" s="34">
        <v>0</v>
      </c>
      <c r="AN16" s="34">
        <v>0</v>
      </c>
      <c r="AO16" s="34">
        <v>0</v>
      </c>
      <c r="AP16" s="35">
        <f t="shared" si="3"/>
        <v>-197543</v>
      </c>
      <c r="AQ16" s="35">
        <f t="shared" si="4"/>
        <v>-44167</v>
      </c>
      <c r="AR16" s="34">
        <v>0</v>
      </c>
      <c r="AS16" s="34">
        <v>784</v>
      </c>
      <c r="AT16" s="34">
        <v>0</v>
      </c>
      <c r="AU16" s="34">
        <v>0</v>
      </c>
      <c r="AV16" s="34">
        <v>44154</v>
      </c>
      <c r="AW16" s="35">
        <f t="shared" si="5"/>
        <v>771</v>
      </c>
      <c r="AX16" s="35">
        <f t="shared" si="6"/>
        <v>33140</v>
      </c>
      <c r="AY16" s="34">
        <v>15640</v>
      </c>
      <c r="AZ16" s="34">
        <v>17500</v>
      </c>
      <c r="BA16" s="34">
        <v>0</v>
      </c>
      <c r="BB16" s="34">
        <v>131</v>
      </c>
      <c r="BC16" s="34">
        <v>640</v>
      </c>
      <c r="BD16" s="34">
        <v>0</v>
      </c>
      <c r="BE16" s="28">
        <f t="shared" si="7"/>
        <v>69.61041046040779</v>
      </c>
      <c r="BF16" s="27">
        <f t="shared" si="8"/>
        <v>0</v>
      </c>
    </row>
    <row r="17" spans="1:58" s="8" customFormat="1" ht="33.75" customHeight="1">
      <c r="A17" s="14" t="s">
        <v>2</v>
      </c>
      <c r="B17" s="2" t="s">
        <v>15</v>
      </c>
      <c r="C17" s="35">
        <v>318969</v>
      </c>
      <c r="D17" s="34">
        <v>132956</v>
      </c>
      <c r="E17" s="34">
        <v>121740</v>
      </c>
      <c r="F17" s="34">
        <v>11216</v>
      </c>
      <c r="G17" s="34">
        <v>0</v>
      </c>
      <c r="H17" s="34">
        <v>0</v>
      </c>
      <c r="I17" s="34">
        <v>186013</v>
      </c>
      <c r="J17" s="34">
        <v>0</v>
      </c>
      <c r="K17" s="34">
        <v>0</v>
      </c>
      <c r="L17" s="34">
        <v>175515</v>
      </c>
      <c r="M17" s="34">
        <v>10498</v>
      </c>
      <c r="N17" s="35">
        <f t="shared" si="0"/>
        <v>225161</v>
      </c>
      <c r="O17" s="34">
        <v>113683</v>
      </c>
      <c r="P17" s="34">
        <v>8641</v>
      </c>
      <c r="Q17" s="34">
        <v>0</v>
      </c>
      <c r="R17" s="34">
        <v>105042</v>
      </c>
      <c r="S17" s="34">
        <v>111478</v>
      </c>
      <c r="T17" s="35">
        <f t="shared" si="1"/>
        <v>106696</v>
      </c>
      <c r="U17" s="34">
        <v>106632</v>
      </c>
      <c r="V17" s="34">
        <v>64</v>
      </c>
      <c r="W17" s="34">
        <v>4782</v>
      </c>
      <c r="X17" s="35">
        <f t="shared" si="2"/>
        <v>93808</v>
      </c>
      <c r="Y17" s="34">
        <v>278451</v>
      </c>
      <c r="Z17" s="34">
        <v>158600</v>
      </c>
      <c r="AA17" s="34">
        <v>72878</v>
      </c>
      <c r="AB17" s="34">
        <v>0</v>
      </c>
      <c r="AC17" s="34">
        <v>0</v>
      </c>
      <c r="AD17" s="34">
        <v>44000</v>
      </c>
      <c r="AE17" s="34">
        <v>0</v>
      </c>
      <c r="AF17" s="34">
        <v>2973</v>
      </c>
      <c r="AG17" s="34">
        <v>0</v>
      </c>
      <c r="AH17" s="34">
        <v>425277</v>
      </c>
      <c r="AI17" s="34">
        <v>147700</v>
      </c>
      <c r="AJ17" s="34">
        <v>21870</v>
      </c>
      <c r="AK17" s="34">
        <v>0</v>
      </c>
      <c r="AL17" s="34">
        <v>277577</v>
      </c>
      <c r="AM17" s="34">
        <v>0</v>
      </c>
      <c r="AN17" s="34">
        <v>0</v>
      </c>
      <c r="AO17" s="34">
        <v>0</v>
      </c>
      <c r="AP17" s="35">
        <f t="shared" si="3"/>
        <v>-146826</v>
      </c>
      <c r="AQ17" s="35">
        <f t="shared" si="4"/>
        <v>-53018</v>
      </c>
      <c r="AR17" s="34">
        <v>0</v>
      </c>
      <c r="AS17" s="34">
        <v>0</v>
      </c>
      <c r="AT17" s="34">
        <v>0</v>
      </c>
      <c r="AU17" s="34">
        <v>0</v>
      </c>
      <c r="AV17" s="34">
        <v>54000</v>
      </c>
      <c r="AW17" s="35">
        <f t="shared" si="5"/>
        <v>982</v>
      </c>
      <c r="AX17" s="35">
        <f t="shared" si="6"/>
        <v>17700</v>
      </c>
      <c r="AY17" s="34">
        <v>9000</v>
      </c>
      <c r="AZ17" s="34">
        <v>8700</v>
      </c>
      <c r="BA17" s="34">
        <v>0</v>
      </c>
      <c r="BB17" s="34">
        <v>982</v>
      </c>
      <c r="BC17" s="34">
        <v>0</v>
      </c>
      <c r="BD17" s="34">
        <v>0</v>
      </c>
      <c r="BE17" s="28">
        <f t="shared" si="7"/>
        <v>63.44636769052667</v>
      </c>
      <c r="BF17" s="27">
        <f t="shared" si="8"/>
        <v>0</v>
      </c>
    </row>
    <row r="18" spans="1:58" s="8" customFormat="1" ht="33.75" customHeight="1">
      <c r="A18" s="14" t="s">
        <v>2</v>
      </c>
      <c r="B18" s="5" t="s">
        <v>29</v>
      </c>
      <c r="C18" s="30">
        <v>681952</v>
      </c>
      <c r="D18" s="29">
        <v>191671</v>
      </c>
      <c r="E18" s="29">
        <v>191671</v>
      </c>
      <c r="F18" s="29">
        <v>0</v>
      </c>
      <c r="G18" s="29">
        <v>0</v>
      </c>
      <c r="H18" s="29">
        <v>0</v>
      </c>
      <c r="I18" s="29">
        <v>490281</v>
      </c>
      <c r="J18" s="29">
        <v>0</v>
      </c>
      <c r="K18" s="29">
        <v>0</v>
      </c>
      <c r="L18" s="29">
        <v>489469</v>
      </c>
      <c r="M18" s="29">
        <v>812</v>
      </c>
      <c r="N18" s="30">
        <f t="shared" si="0"/>
        <v>358621</v>
      </c>
      <c r="O18" s="29">
        <v>170575</v>
      </c>
      <c r="P18" s="29">
        <v>35455</v>
      </c>
      <c r="Q18" s="29">
        <v>0</v>
      </c>
      <c r="R18" s="29">
        <v>135120</v>
      </c>
      <c r="S18" s="29">
        <v>188046</v>
      </c>
      <c r="T18" s="30">
        <f t="shared" si="1"/>
        <v>188046</v>
      </c>
      <c r="U18" s="29">
        <v>186942</v>
      </c>
      <c r="V18" s="29">
        <v>1104</v>
      </c>
      <c r="W18" s="29">
        <v>0</v>
      </c>
      <c r="X18" s="30">
        <f t="shared" si="2"/>
        <v>323331</v>
      </c>
      <c r="Y18" s="29">
        <v>761206</v>
      </c>
      <c r="Z18" s="29">
        <v>372400</v>
      </c>
      <c r="AA18" s="29">
        <v>27738</v>
      </c>
      <c r="AB18" s="29">
        <v>0</v>
      </c>
      <c r="AC18" s="29">
        <v>0</v>
      </c>
      <c r="AD18" s="29">
        <v>341876</v>
      </c>
      <c r="AE18" s="29">
        <v>0</v>
      </c>
      <c r="AF18" s="29">
        <v>19192</v>
      </c>
      <c r="AG18" s="29">
        <v>0</v>
      </c>
      <c r="AH18" s="29">
        <v>1085618</v>
      </c>
      <c r="AI18" s="29">
        <v>746637</v>
      </c>
      <c r="AJ18" s="29">
        <v>28586</v>
      </c>
      <c r="AK18" s="29">
        <v>0</v>
      </c>
      <c r="AL18" s="29">
        <v>338981</v>
      </c>
      <c r="AM18" s="29">
        <v>0</v>
      </c>
      <c r="AN18" s="29">
        <v>0</v>
      </c>
      <c r="AO18" s="29">
        <v>0</v>
      </c>
      <c r="AP18" s="30">
        <f t="shared" si="3"/>
        <v>-324412</v>
      </c>
      <c r="AQ18" s="35">
        <f t="shared" si="4"/>
        <v>-1081</v>
      </c>
      <c r="AR18" s="29">
        <v>0</v>
      </c>
      <c r="AS18" s="29">
        <v>1086</v>
      </c>
      <c r="AT18" s="29">
        <v>0</v>
      </c>
      <c r="AU18" s="29">
        <v>0</v>
      </c>
      <c r="AV18" s="29">
        <v>0</v>
      </c>
      <c r="AW18" s="30">
        <f t="shared" si="5"/>
        <v>5</v>
      </c>
      <c r="AX18" s="30">
        <f t="shared" si="6"/>
        <v>295575</v>
      </c>
      <c r="AY18" s="29">
        <v>151175</v>
      </c>
      <c r="AZ18" s="29">
        <v>144400</v>
      </c>
      <c r="BA18" s="29">
        <v>0</v>
      </c>
      <c r="BB18" s="29">
        <v>5</v>
      </c>
      <c r="BC18" s="29">
        <v>0</v>
      </c>
      <c r="BD18" s="29">
        <v>0</v>
      </c>
      <c r="BE18" s="28">
        <f t="shared" si="7"/>
        <v>97.75660046846197</v>
      </c>
      <c r="BF18" s="27">
        <f t="shared" si="8"/>
        <v>0</v>
      </c>
    </row>
    <row r="19" spans="1:58" s="8" customFormat="1" ht="33.75" customHeight="1" thickBot="1">
      <c r="A19" s="14"/>
      <c r="B19" s="3" t="s">
        <v>30</v>
      </c>
      <c r="C19" s="11">
        <f aca="true" t="shared" si="9" ref="C19:BD19">SUM(C8:C18)</f>
        <v>9246318</v>
      </c>
      <c r="D19" s="11">
        <f t="shared" si="9"/>
        <v>5049748</v>
      </c>
      <c r="E19" s="11">
        <f t="shared" si="9"/>
        <v>3938412</v>
      </c>
      <c r="F19" s="11">
        <f t="shared" si="9"/>
        <v>1048028</v>
      </c>
      <c r="G19" s="11">
        <f t="shared" si="9"/>
        <v>0</v>
      </c>
      <c r="H19" s="11">
        <f t="shared" si="9"/>
        <v>63308</v>
      </c>
      <c r="I19" s="11">
        <f t="shared" si="9"/>
        <v>4196570</v>
      </c>
      <c r="J19" s="11">
        <f t="shared" si="9"/>
        <v>0</v>
      </c>
      <c r="K19" s="11">
        <f t="shared" si="9"/>
        <v>0</v>
      </c>
      <c r="L19" s="11">
        <f t="shared" si="9"/>
        <v>4115388</v>
      </c>
      <c r="M19" s="11">
        <f t="shared" si="9"/>
        <v>81182</v>
      </c>
      <c r="N19" s="11">
        <f t="shared" si="9"/>
        <v>5185933</v>
      </c>
      <c r="O19" s="11">
        <f t="shared" si="9"/>
        <v>3025174</v>
      </c>
      <c r="P19" s="11">
        <f t="shared" si="9"/>
        <v>423852</v>
      </c>
      <c r="Q19" s="11">
        <f t="shared" si="9"/>
        <v>0</v>
      </c>
      <c r="R19" s="11">
        <f t="shared" si="9"/>
        <v>2601322</v>
      </c>
      <c r="S19" s="11">
        <f t="shared" si="9"/>
        <v>2160759</v>
      </c>
      <c r="T19" s="11">
        <f t="shared" si="9"/>
        <v>2103967</v>
      </c>
      <c r="U19" s="11">
        <f t="shared" si="9"/>
        <v>2102453</v>
      </c>
      <c r="V19" s="11">
        <f t="shared" si="9"/>
        <v>1514</v>
      </c>
      <c r="W19" s="11">
        <f t="shared" si="9"/>
        <v>56792</v>
      </c>
      <c r="X19" s="11">
        <f t="shared" si="9"/>
        <v>4060385</v>
      </c>
      <c r="Y19" s="11">
        <f t="shared" si="9"/>
        <v>7152756</v>
      </c>
      <c r="Z19" s="11">
        <f t="shared" si="9"/>
        <v>3354346</v>
      </c>
      <c r="AA19" s="11">
        <f t="shared" si="9"/>
        <v>1253616</v>
      </c>
      <c r="AB19" s="11">
        <f t="shared" si="9"/>
        <v>0</v>
      </c>
      <c r="AC19" s="11">
        <f t="shared" si="9"/>
        <v>247270</v>
      </c>
      <c r="AD19" s="11">
        <f t="shared" si="9"/>
        <v>2039798</v>
      </c>
      <c r="AE19" s="11">
        <f t="shared" si="9"/>
        <v>0</v>
      </c>
      <c r="AF19" s="11">
        <f t="shared" si="9"/>
        <v>249787</v>
      </c>
      <c r="AG19" s="11">
        <f t="shared" si="9"/>
        <v>7939</v>
      </c>
      <c r="AH19" s="11">
        <f t="shared" si="9"/>
        <v>11148148</v>
      </c>
      <c r="AI19" s="11">
        <f t="shared" si="9"/>
        <v>5079404</v>
      </c>
      <c r="AJ19" s="11">
        <f t="shared" si="9"/>
        <v>324877</v>
      </c>
      <c r="AK19" s="11">
        <f t="shared" si="9"/>
        <v>0</v>
      </c>
      <c r="AL19" s="11">
        <f t="shared" si="9"/>
        <v>5945109</v>
      </c>
      <c r="AM19" s="11">
        <f t="shared" si="9"/>
        <v>0</v>
      </c>
      <c r="AN19" s="11">
        <f t="shared" si="9"/>
        <v>0</v>
      </c>
      <c r="AO19" s="11">
        <f t="shared" si="9"/>
        <v>123635</v>
      </c>
      <c r="AP19" s="11">
        <f t="shared" si="9"/>
        <v>-3995392</v>
      </c>
      <c r="AQ19" s="11">
        <f t="shared" si="9"/>
        <v>64993</v>
      </c>
      <c r="AR19" s="11">
        <f t="shared" si="9"/>
        <v>0</v>
      </c>
      <c r="AS19" s="11">
        <f t="shared" si="9"/>
        <v>77305</v>
      </c>
      <c r="AT19" s="11">
        <f t="shared" si="9"/>
        <v>18</v>
      </c>
      <c r="AU19" s="11">
        <f t="shared" si="9"/>
        <v>2260881</v>
      </c>
      <c r="AV19" s="11">
        <f t="shared" si="9"/>
        <v>348254</v>
      </c>
      <c r="AW19" s="11">
        <f t="shared" si="9"/>
        <v>-1770329</v>
      </c>
      <c r="AX19" s="11">
        <f t="shared" si="9"/>
        <v>1680447</v>
      </c>
      <c r="AY19" s="11">
        <f t="shared" si="9"/>
        <v>798155</v>
      </c>
      <c r="AZ19" s="11">
        <f t="shared" si="9"/>
        <v>874300</v>
      </c>
      <c r="BA19" s="11">
        <f t="shared" si="9"/>
        <v>7992</v>
      </c>
      <c r="BB19" s="11">
        <f t="shared" si="9"/>
        <v>74956</v>
      </c>
      <c r="BC19" s="11">
        <f t="shared" si="9"/>
        <v>197096</v>
      </c>
      <c r="BD19" s="11">
        <f t="shared" si="9"/>
        <v>2042381</v>
      </c>
      <c r="BE19" s="10">
        <f t="shared" si="7"/>
        <v>83.06785654029515</v>
      </c>
      <c r="BF19" s="9">
        <f t="shared" si="8"/>
        <v>40.44520637465474</v>
      </c>
    </row>
    <row r="20" spans="1:58" s="8" customFormat="1" ht="18" customHeight="1">
      <c r="A20" s="14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4"/>
      <c r="BF20" s="24"/>
    </row>
  </sheetData>
  <sheetProtection/>
  <mergeCells count="19">
    <mergeCell ref="AJ5:AK5"/>
    <mergeCell ref="AO5:AO6"/>
    <mergeCell ref="AR5:AR6"/>
    <mergeCell ref="AY5:BA5"/>
    <mergeCell ref="BC5:BD5"/>
    <mergeCell ref="AZ6:AZ7"/>
    <mergeCell ref="BA6:BA7"/>
    <mergeCell ref="R5:R6"/>
    <mergeCell ref="U5:V5"/>
    <mergeCell ref="W5:W6"/>
    <mergeCell ref="X5:X6"/>
    <mergeCell ref="Z5:Z6"/>
    <mergeCell ref="AG5:AG6"/>
    <mergeCell ref="C5:C6"/>
    <mergeCell ref="D5:D6"/>
    <mergeCell ref="E5:E6"/>
    <mergeCell ref="H5:H6"/>
    <mergeCell ref="M5:M6"/>
    <mergeCell ref="N5:N6"/>
  </mergeCells>
  <printOptions/>
  <pageMargins left="0.7874015748031497" right="0.3937007874015748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6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30" width="15.875" style="6" customWidth="1"/>
    <col min="31" max="16384" width="12.00390625" style="6" customWidth="1"/>
  </cols>
  <sheetData>
    <row r="1" spans="1:30" s="8" customFormat="1" ht="22.5" customHeight="1">
      <c r="A1" s="1"/>
      <c r="B1" s="4"/>
      <c r="C1" s="21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="7" customFormat="1" ht="22.5" customHeight="1">
      <c r="C2" s="21" t="s">
        <v>138</v>
      </c>
    </row>
    <row r="3" s="7" customFormat="1" ht="22.5" customHeight="1">
      <c r="C3" s="21" t="s">
        <v>59</v>
      </c>
    </row>
    <row r="4" spans="3:17" s="7" customFormat="1" ht="22.5" customHeight="1" thickBot="1">
      <c r="C4" s="21"/>
      <c r="P4" s="72" t="s">
        <v>133</v>
      </c>
      <c r="Q4" s="73" t="s">
        <v>134</v>
      </c>
    </row>
    <row r="5" spans="2:30" s="7" customFormat="1" ht="22.5" customHeight="1">
      <c r="B5" s="19" t="s">
        <v>0</v>
      </c>
      <c r="C5" s="75" t="s">
        <v>57</v>
      </c>
      <c r="D5" s="75" t="s">
        <v>56</v>
      </c>
      <c r="E5" s="75" t="s">
        <v>55</v>
      </c>
      <c r="F5" s="43" t="s">
        <v>130</v>
      </c>
      <c r="G5" s="43" t="s">
        <v>65</v>
      </c>
      <c r="H5" s="75" t="s">
        <v>37</v>
      </c>
      <c r="I5" s="43" t="s">
        <v>66</v>
      </c>
      <c r="J5" s="43" t="s">
        <v>67</v>
      </c>
      <c r="K5" s="43" t="s">
        <v>68</v>
      </c>
      <c r="L5" s="43" t="s">
        <v>69</v>
      </c>
      <c r="M5" s="75" t="s">
        <v>37</v>
      </c>
      <c r="N5" s="75" t="s">
        <v>54</v>
      </c>
      <c r="O5" s="43" t="s">
        <v>70</v>
      </c>
      <c r="P5" s="43" t="s">
        <v>71</v>
      </c>
      <c r="Q5" s="43" t="s">
        <v>72</v>
      </c>
      <c r="R5" s="75" t="s">
        <v>37</v>
      </c>
      <c r="S5" s="43" t="s">
        <v>73</v>
      </c>
      <c r="T5" s="43" t="s">
        <v>74</v>
      </c>
      <c r="U5" s="77" t="s">
        <v>53</v>
      </c>
      <c r="V5" s="78"/>
      <c r="W5" s="75" t="s">
        <v>37</v>
      </c>
      <c r="X5" s="75" t="s">
        <v>52</v>
      </c>
      <c r="Y5" s="43" t="s">
        <v>75</v>
      </c>
      <c r="Z5" s="75" t="s">
        <v>51</v>
      </c>
      <c r="AA5" s="43" t="s">
        <v>49</v>
      </c>
      <c r="AB5" s="43" t="s">
        <v>49</v>
      </c>
      <c r="AC5" s="43" t="s">
        <v>76</v>
      </c>
      <c r="AD5" s="43" t="s">
        <v>67</v>
      </c>
    </row>
    <row r="6" spans="2:30" s="7" customFormat="1" ht="22.5" customHeight="1">
      <c r="B6" s="17"/>
      <c r="C6" s="76"/>
      <c r="D6" s="76"/>
      <c r="E6" s="76"/>
      <c r="F6" s="47" t="s">
        <v>131</v>
      </c>
      <c r="G6" s="47" t="s">
        <v>86</v>
      </c>
      <c r="H6" s="76"/>
      <c r="I6" s="47" t="s">
        <v>87</v>
      </c>
      <c r="J6" s="47" t="s">
        <v>88</v>
      </c>
      <c r="K6" s="47" t="s">
        <v>88</v>
      </c>
      <c r="L6" s="47" t="s">
        <v>89</v>
      </c>
      <c r="M6" s="76"/>
      <c r="N6" s="76"/>
      <c r="O6" s="47" t="s">
        <v>90</v>
      </c>
      <c r="P6" s="47" t="s">
        <v>91</v>
      </c>
      <c r="Q6" s="47" t="s">
        <v>92</v>
      </c>
      <c r="R6" s="76"/>
      <c r="S6" s="47" t="s">
        <v>90</v>
      </c>
      <c r="T6" s="47" t="s">
        <v>93</v>
      </c>
      <c r="U6" s="48" t="s">
        <v>38</v>
      </c>
      <c r="V6" s="48" t="s">
        <v>94</v>
      </c>
      <c r="W6" s="76"/>
      <c r="X6" s="76"/>
      <c r="Y6" s="47" t="s">
        <v>95</v>
      </c>
      <c r="Z6" s="76"/>
      <c r="AA6" s="47" t="s">
        <v>88</v>
      </c>
      <c r="AB6" s="47" t="s">
        <v>96</v>
      </c>
      <c r="AC6" s="47" t="s">
        <v>97</v>
      </c>
      <c r="AD6" s="47" t="s">
        <v>88</v>
      </c>
    </row>
    <row r="7" spans="2:30" s="7" customFormat="1" ht="22.5" customHeight="1">
      <c r="B7" s="41" t="s">
        <v>1</v>
      </c>
      <c r="C7" s="52" t="s">
        <v>111</v>
      </c>
      <c r="D7" s="52" t="s">
        <v>63</v>
      </c>
      <c r="E7" s="52"/>
      <c r="F7" s="52"/>
      <c r="G7" s="52"/>
      <c r="H7" s="52"/>
      <c r="I7" s="52" t="s">
        <v>112</v>
      </c>
      <c r="J7" s="52"/>
      <c r="K7" s="52"/>
      <c r="L7" s="52"/>
      <c r="M7" s="52"/>
      <c r="N7" s="52" t="s">
        <v>113</v>
      </c>
      <c r="O7" s="52" t="s">
        <v>114</v>
      </c>
      <c r="P7" s="52"/>
      <c r="Q7" s="52"/>
      <c r="R7" s="52"/>
      <c r="S7" s="52" t="s">
        <v>115</v>
      </c>
      <c r="T7" s="52"/>
      <c r="U7" s="47" t="s">
        <v>93</v>
      </c>
      <c r="V7" s="47" t="s">
        <v>116</v>
      </c>
      <c r="W7" s="47"/>
      <c r="X7" s="52" t="s">
        <v>117</v>
      </c>
      <c r="Y7" s="52" t="s">
        <v>118</v>
      </c>
      <c r="Z7" s="52"/>
      <c r="AA7" s="52"/>
      <c r="AB7" s="52"/>
      <c r="AC7" s="52"/>
      <c r="AD7" s="52"/>
    </row>
    <row r="8" spans="1:30" s="8" customFormat="1" ht="33.75" customHeight="1">
      <c r="A8" s="14" t="s">
        <v>16</v>
      </c>
      <c r="B8" s="54" t="s">
        <v>62</v>
      </c>
      <c r="C8" s="56">
        <v>65180</v>
      </c>
      <c r="D8" s="68">
        <v>18352</v>
      </c>
      <c r="E8" s="68">
        <v>18352</v>
      </c>
      <c r="F8" s="68">
        <v>0</v>
      </c>
      <c r="G8" s="68">
        <v>0</v>
      </c>
      <c r="H8" s="68">
        <v>0</v>
      </c>
      <c r="I8" s="68">
        <v>46828</v>
      </c>
      <c r="J8" s="68">
        <v>0</v>
      </c>
      <c r="K8" s="68">
        <v>0</v>
      </c>
      <c r="L8" s="68">
        <v>42448</v>
      </c>
      <c r="M8" s="68">
        <v>4380</v>
      </c>
      <c r="N8" s="56">
        <f>O8+S8</f>
        <v>35250</v>
      </c>
      <c r="O8" s="68">
        <v>29657</v>
      </c>
      <c r="P8" s="68">
        <v>10246</v>
      </c>
      <c r="Q8" s="68">
        <v>0</v>
      </c>
      <c r="R8" s="68">
        <v>19411</v>
      </c>
      <c r="S8" s="68">
        <v>5593</v>
      </c>
      <c r="T8" s="56">
        <f>U8+V8</f>
        <v>5593</v>
      </c>
      <c r="U8" s="68">
        <v>5593</v>
      </c>
      <c r="V8" s="68">
        <v>0</v>
      </c>
      <c r="W8" s="68">
        <v>0</v>
      </c>
      <c r="X8" s="56">
        <f>C8-N8</f>
        <v>29930</v>
      </c>
      <c r="Y8" s="68">
        <v>130798</v>
      </c>
      <c r="Z8" s="68">
        <v>30200</v>
      </c>
      <c r="AA8" s="68">
        <v>47129</v>
      </c>
      <c r="AB8" s="68">
        <v>0</v>
      </c>
      <c r="AC8" s="68">
        <v>0</v>
      </c>
      <c r="AD8" s="68">
        <v>53391</v>
      </c>
    </row>
    <row r="9" spans="1:30" s="8" customFormat="1" ht="33.75" customHeight="1">
      <c r="A9" s="14" t="s">
        <v>16</v>
      </c>
      <c r="B9" s="2" t="s">
        <v>61</v>
      </c>
      <c r="C9" s="35">
        <v>90197</v>
      </c>
      <c r="D9" s="66">
        <v>30188</v>
      </c>
      <c r="E9" s="66">
        <v>30178</v>
      </c>
      <c r="F9" s="66">
        <v>0</v>
      </c>
      <c r="G9" s="66">
        <v>0</v>
      </c>
      <c r="H9" s="66">
        <v>10</v>
      </c>
      <c r="I9" s="66">
        <v>60009</v>
      </c>
      <c r="J9" s="66">
        <v>0</v>
      </c>
      <c r="K9" s="66">
        <v>0</v>
      </c>
      <c r="L9" s="66">
        <v>60009</v>
      </c>
      <c r="M9" s="66">
        <v>0</v>
      </c>
      <c r="N9" s="35">
        <f>O9+S9</f>
        <v>53373</v>
      </c>
      <c r="O9" s="66">
        <v>38358</v>
      </c>
      <c r="P9" s="66">
        <v>952</v>
      </c>
      <c r="Q9" s="66">
        <v>0</v>
      </c>
      <c r="R9" s="66">
        <v>37406</v>
      </c>
      <c r="S9" s="66">
        <v>15015</v>
      </c>
      <c r="T9" s="35">
        <f>U9+V9</f>
        <v>15015</v>
      </c>
      <c r="U9" s="66">
        <v>15015</v>
      </c>
      <c r="V9" s="66">
        <v>0</v>
      </c>
      <c r="W9" s="66">
        <v>0</v>
      </c>
      <c r="X9" s="35">
        <f>C9-N9</f>
        <v>36824</v>
      </c>
      <c r="Y9" s="66">
        <v>106588</v>
      </c>
      <c r="Z9" s="66">
        <v>29000</v>
      </c>
      <c r="AA9" s="66">
        <v>37922</v>
      </c>
      <c r="AB9" s="66">
        <v>0</v>
      </c>
      <c r="AC9" s="66">
        <v>0</v>
      </c>
      <c r="AD9" s="66">
        <v>39350</v>
      </c>
    </row>
    <row r="10" spans="1:30" s="8" customFormat="1" ht="33.75" customHeight="1">
      <c r="A10" s="14" t="s">
        <v>16</v>
      </c>
      <c r="B10" s="2" t="s">
        <v>10</v>
      </c>
      <c r="C10" s="35">
        <v>79409</v>
      </c>
      <c r="D10" s="66">
        <v>23372</v>
      </c>
      <c r="E10" s="66">
        <v>23372</v>
      </c>
      <c r="F10" s="66">
        <v>0</v>
      </c>
      <c r="G10" s="66">
        <v>0</v>
      </c>
      <c r="H10" s="66">
        <v>0</v>
      </c>
      <c r="I10" s="66">
        <v>56037</v>
      </c>
      <c r="J10" s="66">
        <v>0</v>
      </c>
      <c r="K10" s="66">
        <v>0</v>
      </c>
      <c r="L10" s="66">
        <v>56037</v>
      </c>
      <c r="M10" s="66">
        <v>0</v>
      </c>
      <c r="N10" s="35">
        <f>O10+S10</f>
        <v>41492</v>
      </c>
      <c r="O10" s="66">
        <v>18685</v>
      </c>
      <c r="P10" s="66">
        <v>1598</v>
      </c>
      <c r="Q10" s="66">
        <v>0</v>
      </c>
      <c r="R10" s="66">
        <v>17087</v>
      </c>
      <c r="S10" s="66">
        <v>22807</v>
      </c>
      <c r="T10" s="35">
        <f>U10+V10</f>
        <v>19203</v>
      </c>
      <c r="U10" s="66">
        <v>19203</v>
      </c>
      <c r="V10" s="66">
        <v>0</v>
      </c>
      <c r="W10" s="66">
        <v>3604</v>
      </c>
      <c r="X10" s="35">
        <f>C10-N10</f>
        <v>37917</v>
      </c>
      <c r="Y10" s="66">
        <v>26806</v>
      </c>
      <c r="Z10" s="66">
        <v>0</v>
      </c>
      <c r="AA10" s="66">
        <v>26623</v>
      </c>
      <c r="AB10" s="66">
        <v>0</v>
      </c>
      <c r="AC10" s="66">
        <v>0</v>
      </c>
      <c r="AD10" s="66">
        <v>0</v>
      </c>
    </row>
    <row r="11" spans="1:30" s="8" customFormat="1" ht="33.75" customHeight="1">
      <c r="A11" s="14" t="s">
        <v>16</v>
      </c>
      <c r="B11" s="2" t="s">
        <v>11</v>
      </c>
      <c r="C11" s="35">
        <v>74846</v>
      </c>
      <c r="D11" s="66">
        <v>34415</v>
      </c>
      <c r="E11" s="66">
        <v>34415</v>
      </c>
      <c r="F11" s="66">
        <v>0</v>
      </c>
      <c r="G11" s="66">
        <v>0</v>
      </c>
      <c r="H11" s="66">
        <v>0</v>
      </c>
      <c r="I11" s="66">
        <v>40431</v>
      </c>
      <c r="J11" s="66">
        <v>0</v>
      </c>
      <c r="K11" s="66">
        <v>0</v>
      </c>
      <c r="L11" s="66">
        <v>40423</v>
      </c>
      <c r="M11" s="66">
        <v>8</v>
      </c>
      <c r="N11" s="35">
        <f>O11+S11</f>
        <v>52663</v>
      </c>
      <c r="O11" s="66">
        <v>27695</v>
      </c>
      <c r="P11" s="66">
        <v>7946</v>
      </c>
      <c r="Q11" s="66">
        <v>0</v>
      </c>
      <c r="R11" s="66">
        <v>19749</v>
      </c>
      <c r="S11" s="66">
        <v>24968</v>
      </c>
      <c r="T11" s="35">
        <f>U11+V11</f>
        <v>24968</v>
      </c>
      <c r="U11" s="66">
        <v>24960</v>
      </c>
      <c r="V11" s="66">
        <v>8</v>
      </c>
      <c r="W11" s="66">
        <v>0</v>
      </c>
      <c r="X11" s="35">
        <f>C11-N11</f>
        <v>22183</v>
      </c>
      <c r="Y11" s="66">
        <v>105376</v>
      </c>
      <c r="Z11" s="66">
        <v>52400</v>
      </c>
      <c r="AA11" s="66">
        <v>42547</v>
      </c>
      <c r="AB11" s="66">
        <v>0</v>
      </c>
      <c r="AC11" s="66">
        <v>0</v>
      </c>
      <c r="AD11" s="66">
        <v>10280</v>
      </c>
    </row>
    <row r="12" spans="1:30" s="8" customFormat="1" ht="33.75" customHeight="1">
      <c r="A12" s="14" t="s">
        <v>16</v>
      </c>
      <c r="B12" s="2" t="s">
        <v>24</v>
      </c>
      <c r="C12" s="30">
        <v>205437</v>
      </c>
      <c r="D12" s="67">
        <v>67598</v>
      </c>
      <c r="E12" s="67">
        <v>67598</v>
      </c>
      <c r="F12" s="67">
        <v>0</v>
      </c>
      <c r="G12" s="67">
        <v>0</v>
      </c>
      <c r="H12" s="67">
        <v>0</v>
      </c>
      <c r="I12" s="67">
        <v>137839</v>
      </c>
      <c r="J12" s="67">
        <v>0</v>
      </c>
      <c r="K12" s="67">
        <v>0</v>
      </c>
      <c r="L12" s="67">
        <v>135822</v>
      </c>
      <c r="M12" s="67">
        <v>2017</v>
      </c>
      <c r="N12" s="30">
        <f>O12+S12</f>
        <v>205437</v>
      </c>
      <c r="O12" s="67">
        <v>168688</v>
      </c>
      <c r="P12" s="67">
        <v>61896</v>
      </c>
      <c r="Q12" s="67">
        <v>0</v>
      </c>
      <c r="R12" s="67">
        <v>106792</v>
      </c>
      <c r="S12" s="67">
        <v>36749</v>
      </c>
      <c r="T12" s="30">
        <f>U12+V12</f>
        <v>36749</v>
      </c>
      <c r="U12" s="67">
        <v>36749</v>
      </c>
      <c r="V12" s="67">
        <v>0</v>
      </c>
      <c r="W12" s="67">
        <v>0</v>
      </c>
      <c r="X12" s="30">
        <f>C12-N12</f>
        <v>0</v>
      </c>
      <c r="Y12" s="67">
        <v>166082</v>
      </c>
      <c r="Z12" s="67">
        <v>61900</v>
      </c>
      <c r="AA12" s="67">
        <v>101145</v>
      </c>
      <c r="AB12" s="67">
        <v>0</v>
      </c>
      <c r="AC12" s="67">
        <v>0</v>
      </c>
      <c r="AD12" s="67">
        <v>0</v>
      </c>
    </row>
    <row r="13" spans="1:30" s="8" customFormat="1" ht="33.75" customHeight="1" thickBot="1">
      <c r="A13" s="14"/>
      <c r="B13" s="3" t="s">
        <v>30</v>
      </c>
      <c r="C13" s="11">
        <f aca="true" t="shared" si="0" ref="C13:AD13">SUM(C8:C12)</f>
        <v>515069</v>
      </c>
      <c r="D13" s="11">
        <f t="shared" si="0"/>
        <v>173925</v>
      </c>
      <c r="E13" s="11">
        <f t="shared" si="0"/>
        <v>173915</v>
      </c>
      <c r="F13" s="11">
        <f t="shared" si="0"/>
        <v>0</v>
      </c>
      <c r="G13" s="11">
        <f t="shared" si="0"/>
        <v>0</v>
      </c>
      <c r="H13" s="11">
        <f t="shared" si="0"/>
        <v>10</v>
      </c>
      <c r="I13" s="11">
        <f t="shared" si="0"/>
        <v>341144</v>
      </c>
      <c r="J13" s="11">
        <f t="shared" si="0"/>
        <v>0</v>
      </c>
      <c r="K13" s="11">
        <f t="shared" si="0"/>
        <v>0</v>
      </c>
      <c r="L13" s="11">
        <f t="shared" si="0"/>
        <v>334739</v>
      </c>
      <c r="M13" s="11">
        <f t="shared" si="0"/>
        <v>6405</v>
      </c>
      <c r="N13" s="11">
        <f t="shared" si="0"/>
        <v>388215</v>
      </c>
      <c r="O13" s="11">
        <f t="shared" si="0"/>
        <v>283083</v>
      </c>
      <c r="P13" s="11">
        <f t="shared" si="0"/>
        <v>82638</v>
      </c>
      <c r="Q13" s="11">
        <f t="shared" si="0"/>
        <v>0</v>
      </c>
      <c r="R13" s="11">
        <f t="shared" si="0"/>
        <v>200445</v>
      </c>
      <c r="S13" s="11">
        <f t="shared" si="0"/>
        <v>105132</v>
      </c>
      <c r="T13" s="11">
        <f t="shared" si="0"/>
        <v>101528</v>
      </c>
      <c r="U13" s="11">
        <f t="shared" si="0"/>
        <v>101520</v>
      </c>
      <c r="V13" s="11">
        <f t="shared" si="0"/>
        <v>8</v>
      </c>
      <c r="W13" s="11">
        <f t="shared" si="0"/>
        <v>3604</v>
      </c>
      <c r="X13" s="11">
        <f t="shared" si="0"/>
        <v>126854</v>
      </c>
      <c r="Y13" s="11">
        <f t="shared" si="0"/>
        <v>535650</v>
      </c>
      <c r="Z13" s="11">
        <f t="shared" si="0"/>
        <v>173500</v>
      </c>
      <c r="AA13" s="11">
        <f t="shared" si="0"/>
        <v>255366</v>
      </c>
      <c r="AB13" s="11">
        <f t="shared" si="0"/>
        <v>0</v>
      </c>
      <c r="AC13" s="11">
        <f t="shared" si="0"/>
        <v>0</v>
      </c>
      <c r="AD13" s="11">
        <f t="shared" si="0"/>
        <v>103021</v>
      </c>
    </row>
    <row r="14" spans="1:30" s="8" customFormat="1" ht="23.25" customHeight="1">
      <c r="A14" s="14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ht="23.25" customHeight="1"/>
    <row r="16" ht="23.25" customHeight="1"/>
    <row r="17" spans="3:30" ht="23.25" customHeight="1" thickBo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2" t="s">
        <v>135</v>
      </c>
      <c r="Q17" s="73" t="s">
        <v>136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0" t="s">
        <v>64</v>
      </c>
    </row>
    <row r="18" spans="2:30" ht="23.25" customHeight="1">
      <c r="B18" s="19" t="s">
        <v>0</v>
      </c>
      <c r="C18" s="43" t="s">
        <v>68</v>
      </c>
      <c r="D18" s="43" t="s">
        <v>77</v>
      </c>
      <c r="E18" s="75" t="s">
        <v>37</v>
      </c>
      <c r="F18" s="43" t="s">
        <v>75</v>
      </c>
      <c r="G18" s="43" t="s">
        <v>78</v>
      </c>
      <c r="H18" s="77" t="s">
        <v>79</v>
      </c>
      <c r="I18" s="78"/>
      <c r="J18" s="43" t="s">
        <v>38</v>
      </c>
      <c r="K18" s="42" t="s">
        <v>50</v>
      </c>
      <c r="L18" s="42" t="s">
        <v>49</v>
      </c>
      <c r="M18" s="75" t="s">
        <v>37</v>
      </c>
      <c r="N18" s="43" t="s">
        <v>80</v>
      </c>
      <c r="O18" s="43" t="s">
        <v>80</v>
      </c>
      <c r="P18" s="75" t="s">
        <v>48</v>
      </c>
      <c r="Q18" s="42" t="s">
        <v>81</v>
      </c>
      <c r="R18" s="44" t="s">
        <v>82</v>
      </c>
      <c r="S18" s="42" t="s">
        <v>83</v>
      </c>
      <c r="T18" s="18" t="s">
        <v>47</v>
      </c>
      <c r="U18" s="18" t="s">
        <v>46</v>
      </c>
      <c r="V18" s="43" t="s">
        <v>84</v>
      </c>
      <c r="W18" s="79" t="s">
        <v>132</v>
      </c>
      <c r="X18" s="79"/>
      <c r="Y18" s="78"/>
      <c r="Z18" s="45" t="s">
        <v>45</v>
      </c>
      <c r="AA18" s="77" t="s">
        <v>44</v>
      </c>
      <c r="AB18" s="78"/>
      <c r="AC18" s="42" t="s">
        <v>43</v>
      </c>
      <c r="AD18" s="46" t="s">
        <v>85</v>
      </c>
    </row>
    <row r="19" spans="2:30" ht="23.25" customHeight="1">
      <c r="B19" s="17"/>
      <c r="C19" s="47" t="s">
        <v>88</v>
      </c>
      <c r="D19" s="47" t="s">
        <v>98</v>
      </c>
      <c r="E19" s="76"/>
      <c r="F19" s="47" t="s">
        <v>99</v>
      </c>
      <c r="G19" s="47" t="s">
        <v>100</v>
      </c>
      <c r="H19" s="48" t="s">
        <v>101</v>
      </c>
      <c r="I19" s="48" t="s">
        <v>78</v>
      </c>
      <c r="J19" s="47" t="s">
        <v>102</v>
      </c>
      <c r="K19" s="47" t="s">
        <v>42</v>
      </c>
      <c r="L19" s="47" t="s">
        <v>103</v>
      </c>
      <c r="M19" s="76"/>
      <c r="N19" s="47" t="s">
        <v>104</v>
      </c>
      <c r="O19" s="47" t="s">
        <v>105</v>
      </c>
      <c r="P19" s="76"/>
      <c r="Q19" s="47" t="s">
        <v>106</v>
      </c>
      <c r="R19" s="47" t="s">
        <v>38</v>
      </c>
      <c r="S19" s="47" t="s">
        <v>41</v>
      </c>
      <c r="T19" s="15" t="s">
        <v>40</v>
      </c>
      <c r="U19" s="16" t="s">
        <v>107</v>
      </c>
      <c r="V19" s="49" t="s">
        <v>108</v>
      </c>
      <c r="W19" s="50" t="s">
        <v>39</v>
      </c>
      <c r="X19" s="80" t="s">
        <v>38</v>
      </c>
      <c r="Y19" s="80" t="s">
        <v>37</v>
      </c>
      <c r="Z19" s="47" t="s">
        <v>36</v>
      </c>
      <c r="AA19" s="47" t="s">
        <v>35</v>
      </c>
      <c r="AB19" s="47" t="s">
        <v>109</v>
      </c>
      <c r="AC19" s="47" t="s">
        <v>34</v>
      </c>
      <c r="AD19" s="51" t="s">
        <v>110</v>
      </c>
    </row>
    <row r="20" spans="2:30" ht="23.25" customHeight="1">
      <c r="B20" s="41" t="s">
        <v>1</v>
      </c>
      <c r="C20" s="52"/>
      <c r="D20" s="52"/>
      <c r="E20" s="52"/>
      <c r="F20" s="52" t="s">
        <v>119</v>
      </c>
      <c r="G20" s="52"/>
      <c r="H20" s="53" t="s">
        <v>91</v>
      </c>
      <c r="I20" s="53" t="s">
        <v>93</v>
      </c>
      <c r="J20" s="52" t="s">
        <v>120</v>
      </c>
      <c r="K20" s="47" t="s">
        <v>33</v>
      </c>
      <c r="L20" s="47" t="s">
        <v>32</v>
      </c>
      <c r="M20" s="47"/>
      <c r="N20" s="52" t="s">
        <v>121</v>
      </c>
      <c r="O20" s="52" t="s">
        <v>122</v>
      </c>
      <c r="P20" s="52" t="s">
        <v>123</v>
      </c>
      <c r="Q20" s="52" t="s">
        <v>124</v>
      </c>
      <c r="R20" s="47"/>
      <c r="S20" s="52" t="s">
        <v>125</v>
      </c>
      <c r="T20" s="16" t="s">
        <v>126</v>
      </c>
      <c r="U20" s="40" t="s">
        <v>127</v>
      </c>
      <c r="V20" s="47"/>
      <c r="W20" s="47" t="s">
        <v>128</v>
      </c>
      <c r="X20" s="76"/>
      <c r="Y20" s="76"/>
      <c r="Z20" s="52" t="s">
        <v>129</v>
      </c>
      <c r="AA20" s="47"/>
      <c r="AB20" s="47"/>
      <c r="AC20" s="47" t="s">
        <v>31</v>
      </c>
      <c r="AD20" s="51"/>
    </row>
    <row r="21" spans="2:30" ht="33.75" customHeight="1">
      <c r="B21" s="54" t="s">
        <v>62</v>
      </c>
      <c r="C21" s="68">
        <v>0</v>
      </c>
      <c r="D21" s="68">
        <v>78</v>
      </c>
      <c r="E21" s="68">
        <v>0</v>
      </c>
      <c r="F21" s="68">
        <v>160728</v>
      </c>
      <c r="G21" s="68">
        <v>121623</v>
      </c>
      <c r="H21" s="68">
        <v>0</v>
      </c>
      <c r="I21" s="68">
        <v>0</v>
      </c>
      <c r="J21" s="68">
        <v>39105</v>
      </c>
      <c r="K21" s="68">
        <v>0</v>
      </c>
      <c r="L21" s="68">
        <v>0</v>
      </c>
      <c r="M21" s="68">
        <v>0</v>
      </c>
      <c r="N21" s="56">
        <f>Y8-F21</f>
        <v>-29930</v>
      </c>
      <c r="O21" s="56">
        <f>X8+N21</f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56">
        <f>O21-P21+Q21-S21+T21</f>
        <v>0</v>
      </c>
      <c r="V21" s="56">
        <f>SUM(W21:Y21)</f>
        <v>13460</v>
      </c>
      <c r="W21" s="68">
        <v>9044</v>
      </c>
      <c r="X21" s="68">
        <v>0</v>
      </c>
      <c r="Y21" s="68">
        <v>4416</v>
      </c>
      <c r="Z21" s="68">
        <v>0</v>
      </c>
      <c r="AA21" s="68">
        <v>0</v>
      </c>
      <c r="AB21" s="68">
        <v>0</v>
      </c>
      <c r="AC21" s="57">
        <f aca="true" t="shared" si="1" ref="AC21:AC26">IF(C8&gt;0,C8/(N8+J21)*100,0)</f>
        <v>87.66054737408379</v>
      </c>
      <c r="AD21" s="58">
        <f aca="true" t="shared" si="2" ref="AD21:AD26">IF(AB21&gt;0,AB21/(D8-G8)*100,0)</f>
        <v>0</v>
      </c>
    </row>
    <row r="22" spans="2:30" ht="33.75" customHeight="1">
      <c r="B22" s="2" t="s">
        <v>61</v>
      </c>
      <c r="C22" s="66">
        <v>0</v>
      </c>
      <c r="D22" s="66">
        <v>315</v>
      </c>
      <c r="E22" s="66">
        <v>1</v>
      </c>
      <c r="F22" s="66">
        <v>143370</v>
      </c>
      <c r="G22" s="66">
        <v>72000</v>
      </c>
      <c r="H22" s="66">
        <v>0</v>
      </c>
      <c r="I22" s="66">
        <v>0</v>
      </c>
      <c r="J22" s="66">
        <v>71370</v>
      </c>
      <c r="K22" s="66">
        <v>0</v>
      </c>
      <c r="L22" s="66">
        <v>0</v>
      </c>
      <c r="M22" s="66">
        <v>0</v>
      </c>
      <c r="N22" s="35">
        <f>Y9-F22</f>
        <v>-36782</v>
      </c>
      <c r="O22" s="35">
        <f>X9+N22</f>
        <v>42</v>
      </c>
      <c r="P22" s="66">
        <v>0</v>
      </c>
      <c r="Q22" s="66">
        <v>16</v>
      </c>
      <c r="R22" s="66">
        <v>0</v>
      </c>
      <c r="S22" s="66">
        <v>0</v>
      </c>
      <c r="T22" s="66">
        <v>0</v>
      </c>
      <c r="U22" s="35">
        <f>O22-P22+Q22-S22+T22</f>
        <v>58</v>
      </c>
      <c r="V22" s="35">
        <f>SUM(W22:Y22)</f>
        <v>0</v>
      </c>
      <c r="W22" s="66">
        <v>0</v>
      </c>
      <c r="X22" s="66">
        <v>0</v>
      </c>
      <c r="Y22" s="66">
        <v>0</v>
      </c>
      <c r="Z22" s="66">
        <v>0</v>
      </c>
      <c r="AA22" s="66">
        <v>58</v>
      </c>
      <c r="AB22" s="66">
        <v>0</v>
      </c>
      <c r="AC22" s="28">
        <f t="shared" si="1"/>
        <v>72.30626167400175</v>
      </c>
      <c r="AD22" s="27">
        <f t="shared" si="2"/>
        <v>0</v>
      </c>
    </row>
    <row r="23" spans="2:30" ht="33.75" customHeight="1">
      <c r="B23" s="2" t="s">
        <v>10</v>
      </c>
      <c r="C23" s="66">
        <v>0</v>
      </c>
      <c r="D23" s="66">
        <v>183</v>
      </c>
      <c r="E23" s="66">
        <v>0</v>
      </c>
      <c r="F23" s="66">
        <v>64723</v>
      </c>
      <c r="G23" s="66">
        <v>0</v>
      </c>
      <c r="H23" s="66">
        <v>0</v>
      </c>
      <c r="I23" s="66">
        <v>0</v>
      </c>
      <c r="J23" s="66">
        <v>64723</v>
      </c>
      <c r="K23" s="66">
        <v>0</v>
      </c>
      <c r="L23" s="66">
        <v>0</v>
      </c>
      <c r="M23" s="66">
        <v>0</v>
      </c>
      <c r="N23" s="35">
        <f>Y10-F23</f>
        <v>-37917</v>
      </c>
      <c r="O23" s="35">
        <f>X10+N23</f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35">
        <f>O23-P23+Q23-S23+T23</f>
        <v>0</v>
      </c>
      <c r="V23" s="35">
        <f>SUM(W23:Y23)</f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28">
        <f t="shared" si="1"/>
        <v>74.7625100032952</v>
      </c>
      <c r="AD23" s="27">
        <f t="shared" si="2"/>
        <v>0</v>
      </c>
    </row>
    <row r="24" spans="2:30" ht="33.75" customHeight="1">
      <c r="B24" s="2" t="s">
        <v>11</v>
      </c>
      <c r="C24" s="66">
        <v>0</v>
      </c>
      <c r="D24" s="66">
        <v>147</v>
      </c>
      <c r="E24" s="66">
        <v>2</v>
      </c>
      <c r="F24" s="66">
        <v>136269</v>
      </c>
      <c r="G24" s="66">
        <v>65681</v>
      </c>
      <c r="H24" s="66">
        <v>3827</v>
      </c>
      <c r="I24" s="66">
        <v>0</v>
      </c>
      <c r="J24" s="66">
        <v>70588</v>
      </c>
      <c r="K24" s="66">
        <v>0</v>
      </c>
      <c r="L24" s="66">
        <v>0</v>
      </c>
      <c r="M24" s="66">
        <v>0</v>
      </c>
      <c r="N24" s="35">
        <f>Y11-F24</f>
        <v>-30893</v>
      </c>
      <c r="O24" s="35">
        <f>X11+N24</f>
        <v>-8710</v>
      </c>
      <c r="P24" s="66">
        <v>0</v>
      </c>
      <c r="Q24" s="66">
        <v>0</v>
      </c>
      <c r="R24" s="66">
        <v>0</v>
      </c>
      <c r="S24" s="66">
        <v>0</v>
      </c>
      <c r="T24" s="66">
        <v>8800</v>
      </c>
      <c r="U24" s="35">
        <f>O24-P24+Q24-S24+T24</f>
        <v>90</v>
      </c>
      <c r="V24" s="35">
        <f>SUM(W24:Y24)</f>
        <v>2110</v>
      </c>
      <c r="W24" s="66">
        <v>1210</v>
      </c>
      <c r="X24" s="66">
        <v>900</v>
      </c>
      <c r="Y24" s="66">
        <v>0</v>
      </c>
      <c r="Z24" s="66">
        <v>90</v>
      </c>
      <c r="AA24" s="66">
        <v>0</v>
      </c>
      <c r="AB24" s="66">
        <v>0</v>
      </c>
      <c r="AC24" s="28">
        <f t="shared" si="1"/>
        <v>60.72648497780951</v>
      </c>
      <c r="AD24" s="27">
        <f t="shared" si="2"/>
        <v>0</v>
      </c>
    </row>
    <row r="25" spans="2:30" ht="33.75" customHeight="1">
      <c r="B25" s="2" t="s">
        <v>24</v>
      </c>
      <c r="C25" s="67">
        <v>0</v>
      </c>
      <c r="D25" s="67">
        <v>3037</v>
      </c>
      <c r="E25" s="67">
        <v>0</v>
      </c>
      <c r="F25" s="67">
        <v>166082</v>
      </c>
      <c r="G25" s="67">
        <v>25795</v>
      </c>
      <c r="H25" s="67">
        <v>0</v>
      </c>
      <c r="I25" s="67">
        <v>0</v>
      </c>
      <c r="J25" s="67">
        <v>140287</v>
      </c>
      <c r="K25" s="67">
        <v>0</v>
      </c>
      <c r="L25" s="67">
        <v>0</v>
      </c>
      <c r="M25" s="67">
        <v>0</v>
      </c>
      <c r="N25" s="35">
        <f>Y12-F25</f>
        <v>0</v>
      </c>
      <c r="O25" s="35">
        <f>X12+N25</f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30">
        <f>O25-P25+Q25-S25+T25</f>
        <v>0</v>
      </c>
      <c r="V25" s="30">
        <f>SUM(W25:Y25)</f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28">
        <f t="shared" si="1"/>
        <v>59.42225590355312</v>
      </c>
      <c r="AD25" s="27">
        <f t="shared" si="2"/>
        <v>0</v>
      </c>
    </row>
    <row r="26" spans="2:30" ht="33.75" customHeight="1" thickBot="1">
      <c r="B26" s="3" t="s">
        <v>30</v>
      </c>
      <c r="C26" s="11">
        <f aca="true" t="shared" si="3" ref="C26:AB26">SUM(C21:C25)</f>
        <v>0</v>
      </c>
      <c r="D26" s="11">
        <f t="shared" si="3"/>
        <v>3760</v>
      </c>
      <c r="E26" s="11">
        <f t="shared" si="3"/>
        <v>3</v>
      </c>
      <c r="F26" s="11">
        <f t="shared" si="3"/>
        <v>671172</v>
      </c>
      <c r="G26" s="11">
        <f t="shared" si="3"/>
        <v>285099</v>
      </c>
      <c r="H26" s="11">
        <f t="shared" si="3"/>
        <v>3827</v>
      </c>
      <c r="I26" s="11">
        <f t="shared" si="3"/>
        <v>0</v>
      </c>
      <c r="J26" s="11">
        <f t="shared" si="3"/>
        <v>386073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-135522</v>
      </c>
      <c r="O26" s="11">
        <f t="shared" si="3"/>
        <v>-8668</v>
      </c>
      <c r="P26" s="11">
        <f t="shared" si="3"/>
        <v>0</v>
      </c>
      <c r="Q26" s="11">
        <f t="shared" si="3"/>
        <v>16</v>
      </c>
      <c r="R26" s="11">
        <f t="shared" si="3"/>
        <v>0</v>
      </c>
      <c r="S26" s="11">
        <f t="shared" si="3"/>
        <v>0</v>
      </c>
      <c r="T26" s="11">
        <f t="shared" si="3"/>
        <v>8800</v>
      </c>
      <c r="U26" s="11">
        <f t="shared" si="3"/>
        <v>148</v>
      </c>
      <c r="V26" s="11">
        <f t="shared" si="3"/>
        <v>15570</v>
      </c>
      <c r="W26" s="11">
        <f t="shared" si="3"/>
        <v>10254</v>
      </c>
      <c r="X26" s="11">
        <f t="shared" si="3"/>
        <v>900</v>
      </c>
      <c r="Y26" s="11">
        <f t="shared" si="3"/>
        <v>4416</v>
      </c>
      <c r="Z26" s="11">
        <f t="shared" si="3"/>
        <v>90</v>
      </c>
      <c r="AA26" s="11">
        <f t="shared" si="3"/>
        <v>58</v>
      </c>
      <c r="AB26" s="11">
        <f t="shared" si="3"/>
        <v>0</v>
      </c>
      <c r="AC26" s="10">
        <f t="shared" si="1"/>
        <v>66.52163019444961</v>
      </c>
      <c r="AD26" s="9">
        <f t="shared" si="2"/>
        <v>0</v>
      </c>
    </row>
  </sheetData>
  <sheetProtection/>
  <mergeCells count="19">
    <mergeCell ref="Z5:Z6"/>
    <mergeCell ref="E18:E19"/>
    <mergeCell ref="H18:I18"/>
    <mergeCell ref="M18:M19"/>
    <mergeCell ref="N5:N6"/>
    <mergeCell ref="R5:R6"/>
    <mergeCell ref="U5:V5"/>
    <mergeCell ref="P18:P19"/>
    <mergeCell ref="W18:Y18"/>
    <mergeCell ref="AA18:AB18"/>
    <mergeCell ref="X19:X20"/>
    <mergeCell ref="Y19:Y20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3937007874015748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0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58" width="15.875" style="6" customWidth="1"/>
    <col min="59" max="16384" width="12.00390625" style="6" customWidth="1"/>
  </cols>
  <sheetData>
    <row r="1" spans="1:58" s="8" customFormat="1" ht="22.5" customHeight="1">
      <c r="A1" s="1"/>
      <c r="B1" s="4"/>
      <c r="C1" s="21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2"/>
      <c r="BF1" s="22"/>
    </row>
    <row r="2" s="7" customFormat="1" ht="22.5" customHeight="1">
      <c r="C2" s="21" t="s">
        <v>139</v>
      </c>
    </row>
    <row r="3" spans="3:58" s="7" customFormat="1" ht="22.5" customHeight="1">
      <c r="C3" s="21" t="s">
        <v>59</v>
      </c>
      <c r="BF3" s="20"/>
    </row>
    <row r="4" spans="3:58" s="7" customFormat="1" ht="22.5" customHeight="1" thickBot="1">
      <c r="C4" s="21"/>
      <c r="BF4" s="20" t="s">
        <v>58</v>
      </c>
    </row>
    <row r="5" spans="2:58" s="7" customFormat="1" ht="22.5" customHeight="1">
      <c r="B5" s="19" t="s">
        <v>0</v>
      </c>
      <c r="C5" s="75" t="s">
        <v>57</v>
      </c>
      <c r="D5" s="75" t="s">
        <v>56</v>
      </c>
      <c r="E5" s="75" t="s">
        <v>55</v>
      </c>
      <c r="F5" s="43" t="s">
        <v>130</v>
      </c>
      <c r="G5" s="43" t="s">
        <v>65</v>
      </c>
      <c r="H5" s="75" t="s">
        <v>37</v>
      </c>
      <c r="I5" s="43" t="s">
        <v>66</v>
      </c>
      <c r="J5" s="43" t="s">
        <v>67</v>
      </c>
      <c r="K5" s="43" t="s">
        <v>68</v>
      </c>
      <c r="L5" s="43" t="s">
        <v>69</v>
      </c>
      <c r="M5" s="75" t="s">
        <v>37</v>
      </c>
      <c r="N5" s="75" t="s">
        <v>54</v>
      </c>
      <c r="O5" s="43" t="s">
        <v>70</v>
      </c>
      <c r="P5" s="43" t="s">
        <v>71</v>
      </c>
      <c r="Q5" s="43" t="s">
        <v>72</v>
      </c>
      <c r="R5" s="75" t="s">
        <v>37</v>
      </c>
      <c r="S5" s="43" t="s">
        <v>73</v>
      </c>
      <c r="T5" s="43" t="s">
        <v>74</v>
      </c>
      <c r="U5" s="77" t="s">
        <v>53</v>
      </c>
      <c r="V5" s="78"/>
      <c r="W5" s="75" t="s">
        <v>37</v>
      </c>
      <c r="X5" s="75" t="s">
        <v>52</v>
      </c>
      <c r="Y5" s="43" t="s">
        <v>75</v>
      </c>
      <c r="Z5" s="75" t="s">
        <v>51</v>
      </c>
      <c r="AA5" s="43" t="s">
        <v>49</v>
      </c>
      <c r="AB5" s="43" t="s">
        <v>49</v>
      </c>
      <c r="AC5" s="43" t="s">
        <v>76</v>
      </c>
      <c r="AD5" s="43" t="s">
        <v>67</v>
      </c>
      <c r="AE5" s="43" t="s">
        <v>68</v>
      </c>
      <c r="AF5" s="43" t="s">
        <v>77</v>
      </c>
      <c r="AG5" s="75" t="s">
        <v>37</v>
      </c>
      <c r="AH5" s="43" t="s">
        <v>75</v>
      </c>
      <c r="AI5" s="43" t="s">
        <v>78</v>
      </c>
      <c r="AJ5" s="77" t="s">
        <v>79</v>
      </c>
      <c r="AK5" s="78"/>
      <c r="AL5" s="43" t="s">
        <v>38</v>
      </c>
      <c r="AM5" s="42" t="s">
        <v>50</v>
      </c>
      <c r="AN5" s="42" t="s">
        <v>49</v>
      </c>
      <c r="AO5" s="75" t="s">
        <v>37</v>
      </c>
      <c r="AP5" s="43" t="s">
        <v>80</v>
      </c>
      <c r="AQ5" s="43" t="s">
        <v>80</v>
      </c>
      <c r="AR5" s="75" t="s">
        <v>48</v>
      </c>
      <c r="AS5" s="42" t="s">
        <v>81</v>
      </c>
      <c r="AT5" s="44" t="s">
        <v>82</v>
      </c>
      <c r="AU5" s="42" t="s">
        <v>83</v>
      </c>
      <c r="AV5" s="18" t="s">
        <v>47</v>
      </c>
      <c r="AW5" s="18" t="s">
        <v>46</v>
      </c>
      <c r="AX5" s="43" t="s">
        <v>84</v>
      </c>
      <c r="AY5" s="79" t="s">
        <v>132</v>
      </c>
      <c r="AZ5" s="79"/>
      <c r="BA5" s="78"/>
      <c r="BB5" s="45" t="s">
        <v>45</v>
      </c>
      <c r="BC5" s="77" t="s">
        <v>44</v>
      </c>
      <c r="BD5" s="78"/>
      <c r="BE5" s="42" t="s">
        <v>43</v>
      </c>
      <c r="BF5" s="46" t="s">
        <v>85</v>
      </c>
    </row>
    <row r="6" spans="2:58" s="7" customFormat="1" ht="22.5" customHeight="1">
      <c r="B6" s="17"/>
      <c r="C6" s="76"/>
      <c r="D6" s="76"/>
      <c r="E6" s="76"/>
      <c r="F6" s="47" t="s">
        <v>131</v>
      </c>
      <c r="G6" s="47" t="s">
        <v>86</v>
      </c>
      <c r="H6" s="76"/>
      <c r="I6" s="47" t="s">
        <v>87</v>
      </c>
      <c r="J6" s="47" t="s">
        <v>88</v>
      </c>
      <c r="K6" s="47" t="s">
        <v>88</v>
      </c>
      <c r="L6" s="47" t="s">
        <v>89</v>
      </c>
      <c r="M6" s="76"/>
      <c r="N6" s="76"/>
      <c r="O6" s="47" t="s">
        <v>90</v>
      </c>
      <c r="P6" s="47" t="s">
        <v>91</v>
      </c>
      <c r="Q6" s="47" t="s">
        <v>92</v>
      </c>
      <c r="R6" s="76"/>
      <c r="S6" s="47" t="s">
        <v>90</v>
      </c>
      <c r="T6" s="47" t="s">
        <v>93</v>
      </c>
      <c r="U6" s="48" t="s">
        <v>38</v>
      </c>
      <c r="V6" s="48" t="s">
        <v>94</v>
      </c>
      <c r="W6" s="76"/>
      <c r="X6" s="76"/>
      <c r="Y6" s="47" t="s">
        <v>95</v>
      </c>
      <c r="Z6" s="76"/>
      <c r="AA6" s="47" t="s">
        <v>88</v>
      </c>
      <c r="AB6" s="47" t="s">
        <v>96</v>
      </c>
      <c r="AC6" s="47" t="s">
        <v>97</v>
      </c>
      <c r="AD6" s="47" t="s">
        <v>88</v>
      </c>
      <c r="AE6" s="47" t="s">
        <v>88</v>
      </c>
      <c r="AF6" s="47" t="s">
        <v>98</v>
      </c>
      <c r="AG6" s="76"/>
      <c r="AH6" s="47" t="s">
        <v>99</v>
      </c>
      <c r="AI6" s="47" t="s">
        <v>100</v>
      </c>
      <c r="AJ6" s="48" t="s">
        <v>101</v>
      </c>
      <c r="AK6" s="48" t="s">
        <v>78</v>
      </c>
      <c r="AL6" s="47" t="s">
        <v>102</v>
      </c>
      <c r="AM6" s="47" t="s">
        <v>42</v>
      </c>
      <c r="AN6" s="47" t="s">
        <v>103</v>
      </c>
      <c r="AO6" s="76"/>
      <c r="AP6" s="47" t="s">
        <v>104</v>
      </c>
      <c r="AQ6" s="47" t="s">
        <v>105</v>
      </c>
      <c r="AR6" s="76"/>
      <c r="AS6" s="47" t="s">
        <v>106</v>
      </c>
      <c r="AT6" s="47" t="s">
        <v>38</v>
      </c>
      <c r="AU6" s="47" t="s">
        <v>41</v>
      </c>
      <c r="AV6" s="15" t="s">
        <v>40</v>
      </c>
      <c r="AW6" s="16" t="s">
        <v>107</v>
      </c>
      <c r="AX6" s="49" t="s">
        <v>108</v>
      </c>
      <c r="AY6" s="50" t="s">
        <v>39</v>
      </c>
      <c r="AZ6" s="80" t="s">
        <v>38</v>
      </c>
      <c r="BA6" s="80" t="s">
        <v>37</v>
      </c>
      <c r="BB6" s="47" t="s">
        <v>36</v>
      </c>
      <c r="BC6" s="47" t="s">
        <v>35</v>
      </c>
      <c r="BD6" s="47" t="s">
        <v>109</v>
      </c>
      <c r="BE6" s="47" t="s">
        <v>34</v>
      </c>
      <c r="BF6" s="51" t="s">
        <v>110</v>
      </c>
    </row>
    <row r="7" spans="2:58" s="7" customFormat="1" ht="22.5" customHeight="1">
      <c r="B7" s="41" t="s">
        <v>1</v>
      </c>
      <c r="C7" s="52" t="s">
        <v>111</v>
      </c>
      <c r="D7" s="52" t="s">
        <v>63</v>
      </c>
      <c r="E7" s="52"/>
      <c r="F7" s="52"/>
      <c r="G7" s="52"/>
      <c r="H7" s="52"/>
      <c r="I7" s="52" t="s">
        <v>112</v>
      </c>
      <c r="J7" s="52"/>
      <c r="K7" s="52"/>
      <c r="L7" s="52"/>
      <c r="M7" s="52"/>
      <c r="N7" s="52" t="s">
        <v>113</v>
      </c>
      <c r="O7" s="52" t="s">
        <v>114</v>
      </c>
      <c r="P7" s="52"/>
      <c r="Q7" s="52"/>
      <c r="R7" s="52"/>
      <c r="S7" s="52" t="s">
        <v>115</v>
      </c>
      <c r="T7" s="52"/>
      <c r="U7" s="47" t="s">
        <v>93</v>
      </c>
      <c r="V7" s="47" t="s">
        <v>116</v>
      </c>
      <c r="W7" s="47"/>
      <c r="X7" s="52" t="s">
        <v>117</v>
      </c>
      <c r="Y7" s="52" t="s">
        <v>118</v>
      </c>
      <c r="Z7" s="52"/>
      <c r="AA7" s="52"/>
      <c r="AB7" s="52"/>
      <c r="AC7" s="52"/>
      <c r="AD7" s="52"/>
      <c r="AE7" s="52"/>
      <c r="AF7" s="52"/>
      <c r="AG7" s="52"/>
      <c r="AH7" s="52" t="s">
        <v>119</v>
      </c>
      <c r="AI7" s="52"/>
      <c r="AJ7" s="53" t="s">
        <v>91</v>
      </c>
      <c r="AK7" s="53" t="s">
        <v>93</v>
      </c>
      <c r="AL7" s="52" t="s">
        <v>120</v>
      </c>
      <c r="AM7" s="47" t="s">
        <v>33</v>
      </c>
      <c r="AN7" s="47" t="s">
        <v>32</v>
      </c>
      <c r="AO7" s="47"/>
      <c r="AP7" s="52" t="s">
        <v>121</v>
      </c>
      <c r="AQ7" s="52" t="s">
        <v>122</v>
      </c>
      <c r="AR7" s="52" t="s">
        <v>123</v>
      </c>
      <c r="AS7" s="52" t="s">
        <v>124</v>
      </c>
      <c r="AT7" s="47"/>
      <c r="AU7" s="52" t="s">
        <v>125</v>
      </c>
      <c r="AV7" s="16" t="s">
        <v>126</v>
      </c>
      <c r="AW7" s="40" t="s">
        <v>127</v>
      </c>
      <c r="AX7" s="47"/>
      <c r="AY7" s="47" t="s">
        <v>128</v>
      </c>
      <c r="AZ7" s="76"/>
      <c r="BA7" s="76"/>
      <c r="BB7" s="52" t="s">
        <v>129</v>
      </c>
      <c r="BC7" s="47"/>
      <c r="BD7" s="47"/>
      <c r="BE7" s="47" t="s">
        <v>31</v>
      </c>
      <c r="BF7" s="51"/>
    </row>
    <row r="8" spans="1:58" s="38" customFormat="1" ht="33.75" customHeight="1">
      <c r="A8" s="39" t="s">
        <v>17</v>
      </c>
      <c r="B8" s="54" t="s">
        <v>3</v>
      </c>
      <c r="C8" s="56">
        <v>237389</v>
      </c>
      <c r="D8" s="68">
        <v>103997</v>
      </c>
      <c r="E8" s="68">
        <v>103995</v>
      </c>
      <c r="F8" s="68">
        <v>0</v>
      </c>
      <c r="G8" s="68">
        <v>0</v>
      </c>
      <c r="H8" s="68">
        <v>2</v>
      </c>
      <c r="I8" s="68">
        <v>133392</v>
      </c>
      <c r="J8" s="68">
        <v>0</v>
      </c>
      <c r="K8" s="68">
        <v>0</v>
      </c>
      <c r="L8" s="68">
        <v>133392</v>
      </c>
      <c r="M8" s="68">
        <v>0</v>
      </c>
      <c r="N8" s="56">
        <f aca="true" t="shared" si="0" ref="N8:N18">O8+S8</f>
        <v>216242</v>
      </c>
      <c r="O8" s="68">
        <v>152813</v>
      </c>
      <c r="P8" s="68">
        <v>22808</v>
      </c>
      <c r="Q8" s="68">
        <v>0</v>
      </c>
      <c r="R8" s="68">
        <v>130005</v>
      </c>
      <c r="S8" s="68">
        <v>63429</v>
      </c>
      <c r="T8" s="56">
        <f aca="true" t="shared" si="1" ref="T8:T18">U8+V8</f>
        <v>63429</v>
      </c>
      <c r="U8" s="68">
        <v>63429</v>
      </c>
      <c r="V8" s="68">
        <v>0</v>
      </c>
      <c r="W8" s="68">
        <v>0</v>
      </c>
      <c r="X8" s="56">
        <f aca="true" t="shared" si="2" ref="X8:X18">C8-N8</f>
        <v>21147</v>
      </c>
      <c r="Y8" s="68">
        <v>122017</v>
      </c>
      <c r="Z8" s="68">
        <v>0</v>
      </c>
      <c r="AA8" s="68">
        <v>113665</v>
      </c>
      <c r="AB8" s="68">
        <v>0</v>
      </c>
      <c r="AC8" s="68">
        <v>0</v>
      </c>
      <c r="AD8" s="68">
        <v>0</v>
      </c>
      <c r="AE8" s="68">
        <v>0</v>
      </c>
      <c r="AF8" s="68">
        <v>1000</v>
      </c>
      <c r="AG8" s="68">
        <v>7352</v>
      </c>
      <c r="AH8" s="68">
        <v>153448</v>
      </c>
      <c r="AI8" s="68">
        <v>7665</v>
      </c>
      <c r="AJ8" s="68">
        <v>0</v>
      </c>
      <c r="AK8" s="68">
        <v>0</v>
      </c>
      <c r="AL8" s="68">
        <v>145783</v>
      </c>
      <c r="AM8" s="68">
        <v>0</v>
      </c>
      <c r="AN8" s="68">
        <v>0</v>
      </c>
      <c r="AO8" s="68">
        <v>0</v>
      </c>
      <c r="AP8" s="56">
        <f aca="true" t="shared" si="3" ref="AP8:AP18">Y8-AH8</f>
        <v>-31431</v>
      </c>
      <c r="AQ8" s="56">
        <f aca="true" t="shared" si="4" ref="AQ8:AQ18">X8+AP8</f>
        <v>-10284</v>
      </c>
      <c r="AR8" s="68">
        <v>0</v>
      </c>
      <c r="AS8" s="68">
        <v>21903</v>
      </c>
      <c r="AT8" s="68">
        <v>0</v>
      </c>
      <c r="AU8" s="68">
        <v>0</v>
      </c>
      <c r="AV8" s="68">
        <v>0</v>
      </c>
      <c r="AW8" s="56">
        <f aca="true" t="shared" si="5" ref="AW8:AW18">AQ8-AR8+AS8-AU8+AV8</f>
        <v>11619</v>
      </c>
      <c r="AX8" s="56">
        <f aca="true" t="shared" si="6" ref="AX8:AX18">SUM(AY8:BA8)</f>
        <v>0</v>
      </c>
      <c r="AY8" s="68">
        <v>0</v>
      </c>
      <c r="AZ8" s="68">
        <v>0</v>
      </c>
      <c r="BA8" s="68">
        <v>0</v>
      </c>
      <c r="BB8" s="68">
        <v>0</v>
      </c>
      <c r="BC8" s="68">
        <v>11619</v>
      </c>
      <c r="BD8" s="68">
        <v>0</v>
      </c>
      <c r="BE8" s="57">
        <f aca="true" t="shared" si="7" ref="BE8:BE19">IF(C8&gt;0,C8/(N8+AL8)*100,0)</f>
        <v>65.57254333264278</v>
      </c>
      <c r="BF8" s="58">
        <f aca="true" t="shared" si="8" ref="BF8:BF19">IF(BD8&gt;0,BD8/(D8-G8)*100,0)</f>
        <v>0</v>
      </c>
    </row>
    <row r="9" spans="1:58" s="8" customFormat="1" ht="33.75" customHeight="1">
      <c r="A9" s="14" t="s">
        <v>17</v>
      </c>
      <c r="B9" s="2" t="s">
        <v>4</v>
      </c>
      <c r="C9" s="35">
        <v>314759</v>
      </c>
      <c r="D9" s="66">
        <v>141096</v>
      </c>
      <c r="E9" s="66">
        <v>141066</v>
      </c>
      <c r="F9" s="66">
        <v>0</v>
      </c>
      <c r="G9" s="66">
        <v>0</v>
      </c>
      <c r="H9" s="66">
        <v>30</v>
      </c>
      <c r="I9" s="66">
        <v>173663</v>
      </c>
      <c r="J9" s="66">
        <v>0</v>
      </c>
      <c r="K9" s="66">
        <v>0</v>
      </c>
      <c r="L9" s="66">
        <v>172095</v>
      </c>
      <c r="M9" s="66">
        <v>1568</v>
      </c>
      <c r="N9" s="35">
        <f t="shared" si="0"/>
        <v>313192</v>
      </c>
      <c r="O9" s="66">
        <v>226241</v>
      </c>
      <c r="P9" s="66">
        <v>0</v>
      </c>
      <c r="Q9" s="66">
        <v>0</v>
      </c>
      <c r="R9" s="66">
        <v>226241</v>
      </c>
      <c r="S9" s="66">
        <v>86951</v>
      </c>
      <c r="T9" s="35">
        <f t="shared" si="1"/>
        <v>80063</v>
      </c>
      <c r="U9" s="66">
        <v>80063</v>
      </c>
      <c r="V9" s="66">
        <v>0</v>
      </c>
      <c r="W9" s="66">
        <v>6888</v>
      </c>
      <c r="X9" s="35">
        <f t="shared" si="2"/>
        <v>1567</v>
      </c>
      <c r="Y9" s="66">
        <v>207762</v>
      </c>
      <c r="Z9" s="66">
        <v>0</v>
      </c>
      <c r="AA9" s="66">
        <v>158766</v>
      </c>
      <c r="AB9" s="66">
        <v>0</v>
      </c>
      <c r="AC9" s="66">
        <v>0</v>
      </c>
      <c r="AD9" s="66">
        <v>29495</v>
      </c>
      <c r="AE9" s="66">
        <v>0</v>
      </c>
      <c r="AF9" s="66">
        <v>0</v>
      </c>
      <c r="AG9" s="66">
        <v>19501</v>
      </c>
      <c r="AH9" s="66">
        <v>217762</v>
      </c>
      <c r="AI9" s="66">
        <v>58996</v>
      </c>
      <c r="AJ9" s="66">
        <v>0</v>
      </c>
      <c r="AK9" s="66">
        <v>0</v>
      </c>
      <c r="AL9" s="66">
        <v>158766</v>
      </c>
      <c r="AM9" s="66">
        <v>0</v>
      </c>
      <c r="AN9" s="66">
        <v>0</v>
      </c>
      <c r="AO9" s="66">
        <v>0</v>
      </c>
      <c r="AP9" s="35">
        <f t="shared" si="3"/>
        <v>-10000</v>
      </c>
      <c r="AQ9" s="35">
        <f t="shared" si="4"/>
        <v>-8433</v>
      </c>
      <c r="AR9" s="66">
        <v>1567</v>
      </c>
      <c r="AS9" s="66">
        <v>10000</v>
      </c>
      <c r="AT9" s="66">
        <v>0</v>
      </c>
      <c r="AU9" s="66">
        <v>0</v>
      </c>
      <c r="AV9" s="66">
        <v>0</v>
      </c>
      <c r="AW9" s="35">
        <f t="shared" si="5"/>
        <v>0</v>
      </c>
      <c r="AX9" s="35">
        <f t="shared" si="6"/>
        <v>0</v>
      </c>
      <c r="AY9" s="66"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28">
        <f t="shared" si="7"/>
        <v>66.6921632857161</v>
      </c>
      <c r="BF9" s="27">
        <f t="shared" si="8"/>
        <v>0</v>
      </c>
    </row>
    <row r="10" spans="1:58" s="8" customFormat="1" ht="33.75" customHeight="1">
      <c r="A10" s="14" t="s">
        <v>17</v>
      </c>
      <c r="B10" s="2" t="s">
        <v>5</v>
      </c>
      <c r="C10" s="35">
        <v>399440</v>
      </c>
      <c r="D10" s="66">
        <v>88764</v>
      </c>
      <c r="E10" s="66">
        <v>88764</v>
      </c>
      <c r="F10" s="66">
        <v>0</v>
      </c>
      <c r="G10" s="66">
        <v>0</v>
      </c>
      <c r="H10" s="66">
        <v>0</v>
      </c>
      <c r="I10" s="66">
        <v>310676</v>
      </c>
      <c r="J10" s="66">
        <v>0</v>
      </c>
      <c r="K10" s="66">
        <v>0</v>
      </c>
      <c r="L10" s="66">
        <v>310597</v>
      </c>
      <c r="M10" s="66">
        <v>79</v>
      </c>
      <c r="N10" s="35">
        <f t="shared" si="0"/>
        <v>248306</v>
      </c>
      <c r="O10" s="66">
        <v>187577</v>
      </c>
      <c r="P10" s="66">
        <v>15039</v>
      </c>
      <c r="Q10" s="66">
        <v>0</v>
      </c>
      <c r="R10" s="66">
        <v>172538</v>
      </c>
      <c r="S10" s="66">
        <v>60729</v>
      </c>
      <c r="T10" s="35">
        <f t="shared" si="1"/>
        <v>60729</v>
      </c>
      <c r="U10" s="66">
        <v>60729</v>
      </c>
      <c r="V10" s="66">
        <v>0</v>
      </c>
      <c r="W10" s="66">
        <v>0</v>
      </c>
      <c r="X10" s="35">
        <f t="shared" si="2"/>
        <v>151134</v>
      </c>
      <c r="Y10" s="66">
        <v>286974</v>
      </c>
      <c r="Z10" s="66">
        <v>61000</v>
      </c>
      <c r="AA10" s="66">
        <v>138154</v>
      </c>
      <c r="AB10" s="66">
        <v>0</v>
      </c>
      <c r="AC10" s="66">
        <v>0</v>
      </c>
      <c r="AD10" s="66">
        <v>51670</v>
      </c>
      <c r="AE10" s="66">
        <v>32207</v>
      </c>
      <c r="AF10" s="66">
        <v>3943</v>
      </c>
      <c r="AG10" s="66">
        <v>0</v>
      </c>
      <c r="AH10" s="66">
        <v>438108</v>
      </c>
      <c r="AI10" s="66">
        <v>205878</v>
      </c>
      <c r="AJ10" s="66">
        <v>16694</v>
      </c>
      <c r="AK10" s="66">
        <v>0</v>
      </c>
      <c r="AL10" s="66">
        <v>232230</v>
      </c>
      <c r="AM10" s="66">
        <v>0</v>
      </c>
      <c r="AN10" s="66">
        <v>0</v>
      </c>
      <c r="AO10" s="66">
        <v>0</v>
      </c>
      <c r="AP10" s="35">
        <f t="shared" si="3"/>
        <v>-151134</v>
      </c>
      <c r="AQ10" s="35">
        <f t="shared" si="4"/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35">
        <f t="shared" si="5"/>
        <v>0</v>
      </c>
      <c r="AX10" s="35">
        <f t="shared" si="6"/>
        <v>46023</v>
      </c>
      <c r="AY10" s="66">
        <v>0</v>
      </c>
      <c r="AZ10" s="66">
        <v>0</v>
      </c>
      <c r="BA10" s="66">
        <v>46023</v>
      </c>
      <c r="BB10" s="66">
        <v>0</v>
      </c>
      <c r="BC10" s="66">
        <v>0</v>
      </c>
      <c r="BD10" s="66">
        <v>0</v>
      </c>
      <c r="BE10" s="28">
        <f t="shared" si="7"/>
        <v>83.12384503970566</v>
      </c>
      <c r="BF10" s="27">
        <f t="shared" si="8"/>
        <v>0</v>
      </c>
    </row>
    <row r="11" spans="1:58" s="8" customFormat="1" ht="33.75" customHeight="1">
      <c r="A11" s="14" t="s">
        <v>17</v>
      </c>
      <c r="B11" s="2" t="s">
        <v>8</v>
      </c>
      <c r="C11" s="35">
        <v>142329</v>
      </c>
      <c r="D11" s="66">
        <v>59829</v>
      </c>
      <c r="E11" s="66">
        <v>59718</v>
      </c>
      <c r="F11" s="66">
        <v>0</v>
      </c>
      <c r="G11" s="66">
        <v>0</v>
      </c>
      <c r="H11" s="66">
        <v>111</v>
      </c>
      <c r="I11" s="66">
        <v>82500</v>
      </c>
      <c r="J11" s="66">
        <v>0</v>
      </c>
      <c r="K11" s="66">
        <v>0</v>
      </c>
      <c r="L11" s="66">
        <v>82500</v>
      </c>
      <c r="M11" s="66">
        <v>0</v>
      </c>
      <c r="N11" s="35">
        <f t="shared" si="0"/>
        <v>106286</v>
      </c>
      <c r="O11" s="66">
        <v>76360</v>
      </c>
      <c r="P11" s="66">
        <v>7727</v>
      </c>
      <c r="Q11" s="66">
        <v>0</v>
      </c>
      <c r="R11" s="66">
        <v>68633</v>
      </c>
      <c r="S11" s="66">
        <v>29926</v>
      </c>
      <c r="T11" s="35">
        <f t="shared" si="1"/>
        <v>29926</v>
      </c>
      <c r="U11" s="66">
        <v>29926</v>
      </c>
      <c r="V11" s="66">
        <v>0</v>
      </c>
      <c r="W11" s="66">
        <v>0</v>
      </c>
      <c r="X11" s="35">
        <f t="shared" si="2"/>
        <v>36043</v>
      </c>
      <c r="Y11" s="66">
        <v>62595</v>
      </c>
      <c r="Z11" s="66">
        <v>5700</v>
      </c>
      <c r="AA11" s="66">
        <v>51152</v>
      </c>
      <c r="AB11" s="66">
        <v>0</v>
      </c>
      <c r="AC11" s="66">
        <v>0</v>
      </c>
      <c r="AD11" s="66">
        <v>4050</v>
      </c>
      <c r="AE11" s="66">
        <v>0</v>
      </c>
      <c r="AF11" s="66">
        <v>1693</v>
      </c>
      <c r="AG11" s="66">
        <v>0</v>
      </c>
      <c r="AH11" s="66">
        <v>98667</v>
      </c>
      <c r="AI11" s="66">
        <v>9847</v>
      </c>
      <c r="AJ11" s="66">
        <v>0</v>
      </c>
      <c r="AK11" s="66">
        <v>0</v>
      </c>
      <c r="AL11" s="66">
        <v>88820</v>
      </c>
      <c r="AM11" s="66">
        <v>0</v>
      </c>
      <c r="AN11" s="66">
        <v>0</v>
      </c>
      <c r="AO11" s="66">
        <v>0</v>
      </c>
      <c r="AP11" s="35">
        <f t="shared" si="3"/>
        <v>-36072</v>
      </c>
      <c r="AQ11" s="35">
        <f t="shared" si="4"/>
        <v>-29</v>
      </c>
      <c r="AR11" s="66">
        <v>0</v>
      </c>
      <c r="AS11" s="66">
        <v>104</v>
      </c>
      <c r="AT11" s="66">
        <v>0</v>
      </c>
      <c r="AU11" s="66">
        <v>0</v>
      </c>
      <c r="AV11" s="66">
        <v>0</v>
      </c>
      <c r="AW11" s="35">
        <f t="shared" si="5"/>
        <v>75</v>
      </c>
      <c r="AX11" s="35">
        <f t="shared" si="6"/>
        <v>6000</v>
      </c>
      <c r="AY11" s="66">
        <v>3000</v>
      </c>
      <c r="AZ11" s="66">
        <v>3000</v>
      </c>
      <c r="BA11" s="66">
        <v>0</v>
      </c>
      <c r="BB11" s="66">
        <v>0</v>
      </c>
      <c r="BC11" s="66">
        <v>75</v>
      </c>
      <c r="BD11" s="66">
        <v>0</v>
      </c>
      <c r="BE11" s="28">
        <f t="shared" si="7"/>
        <v>72.94957612784845</v>
      </c>
      <c r="BF11" s="27">
        <f t="shared" si="8"/>
        <v>0</v>
      </c>
    </row>
    <row r="12" spans="1:58" s="8" customFormat="1" ht="33.75" customHeight="1">
      <c r="A12" s="14" t="s">
        <v>17</v>
      </c>
      <c r="B12" s="2" t="s">
        <v>10</v>
      </c>
      <c r="C12" s="35">
        <v>359177</v>
      </c>
      <c r="D12" s="66">
        <v>129851</v>
      </c>
      <c r="E12" s="66">
        <v>128562</v>
      </c>
      <c r="F12" s="66">
        <v>0</v>
      </c>
      <c r="G12" s="66">
        <v>0</v>
      </c>
      <c r="H12" s="66">
        <v>1289</v>
      </c>
      <c r="I12" s="66">
        <v>229326</v>
      </c>
      <c r="J12" s="66">
        <v>0</v>
      </c>
      <c r="K12" s="66">
        <v>0</v>
      </c>
      <c r="L12" s="66">
        <v>229135</v>
      </c>
      <c r="M12" s="66">
        <v>191</v>
      </c>
      <c r="N12" s="35">
        <f t="shared" si="0"/>
        <v>275850</v>
      </c>
      <c r="O12" s="66">
        <v>194021</v>
      </c>
      <c r="P12" s="66">
        <v>20118</v>
      </c>
      <c r="Q12" s="66">
        <v>0</v>
      </c>
      <c r="R12" s="66">
        <v>173903</v>
      </c>
      <c r="S12" s="66">
        <v>81829</v>
      </c>
      <c r="T12" s="35">
        <f t="shared" si="1"/>
        <v>75974</v>
      </c>
      <c r="U12" s="66">
        <v>75974</v>
      </c>
      <c r="V12" s="66">
        <v>0</v>
      </c>
      <c r="W12" s="66">
        <v>5855</v>
      </c>
      <c r="X12" s="35">
        <f t="shared" si="2"/>
        <v>83327</v>
      </c>
      <c r="Y12" s="66">
        <v>196359</v>
      </c>
      <c r="Z12" s="66">
        <v>0</v>
      </c>
      <c r="AA12" s="66">
        <v>188064</v>
      </c>
      <c r="AB12" s="66">
        <v>0</v>
      </c>
      <c r="AC12" s="66">
        <v>0</v>
      </c>
      <c r="AD12" s="66">
        <v>0</v>
      </c>
      <c r="AE12" s="66">
        <v>0</v>
      </c>
      <c r="AF12" s="66">
        <v>512</v>
      </c>
      <c r="AG12" s="66">
        <v>7783</v>
      </c>
      <c r="AH12" s="66">
        <v>279686</v>
      </c>
      <c r="AI12" s="66">
        <v>7783</v>
      </c>
      <c r="AJ12" s="66">
        <v>0</v>
      </c>
      <c r="AK12" s="66">
        <v>0</v>
      </c>
      <c r="AL12" s="66">
        <v>271903</v>
      </c>
      <c r="AM12" s="66">
        <v>0</v>
      </c>
      <c r="AN12" s="66">
        <v>0</v>
      </c>
      <c r="AO12" s="66">
        <v>0</v>
      </c>
      <c r="AP12" s="35">
        <f t="shared" si="3"/>
        <v>-83327</v>
      </c>
      <c r="AQ12" s="35">
        <f t="shared" si="4"/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35">
        <f t="shared" si="5"/>
        <v>0</v>
      </c>
      <c r="AX12" s="35">
        <f t="shared" si="6"/>
        <v>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28">
        <f t="shared" si="7"/>
        <v>65.57280380025303</v>
      </c>
      <c r="BF12" s="27">
        <f t="shared" si="8"/>
        <v>0</v>
      </c>
    </row>
    <row r="13" spans="1:58" s="8" customFormat="1" ht="33.75" customHeight="1">
      <c r="A13" s="14" t="s">
        <v>17</v>
      </c>
      <c r="B13" s="2" t="s">
        <v>11</v>
      </c>
      <c r="C13" s="35">
        <v>176284</v>
      </c>
      <c r="D13" s="66">
        <v>54207</v>
      </c>
      <c r="E13" s="66">
        <v>54207</v>
      </c>
      <c r="F13" s="66">
        <v>0</v>
      </c>
      <c r="G13" s="66">
        <v>0</v>
      </c>
      <c r="H13" s="66">
        <v>0</v>
      </c>
      <c r="I13" s="66">
        <v>122077</v>
      </c>
      <c r="J13" s="66">
        <v>0</v>
      </c>
      <c r="K13" s="66">
        <v>0</v>
      </c>
      <c r="L13" s="66">
        <v>122077</v>
      </c>
      <c r="M13" s="66">
        <v>0</v>
      </c>
      <c r="N13" s="35">
        <f t="shared" si="0"/>
        <v>176284</v>
      </c>
      <c r="O13" s="66">
        <v>142846</v>
      </c>
      <c r="P13" s="66">
        <v>7235</v>
      </c>
      <c r="Q13" s="66">
        <v>0</v>
      </c>
      <c r="R13" s="66">
        <v>135611</v>
      </c>
      <c r="S13" s="66">
        <v>33438</v>
      </c>
      <c r="T13" s="35">
        <f t="shared" si="1"/>
        <v>33438</v>
      </c>
      <c r="U13" s="66">
        <v>33432</v>
      </c>
      <c r="V13" s="66">
        <v>6</v>
      </c>
      <c r="W13" s="66">
        <v>0</v>
      </c>
      <c r="X13" s="35">
        <f t="shared" si="2"/>
        <v>0</v>
      </c>
      <c r="Y13" s="66">
        <v>105675</v>
      </c>
      <c r="Z13" s="66">
        <v>0</v>
      </c>
      <c r="AA13" s="66">
        <v>105560</v>
      </c>
      <c r="AB13" s="66">
        <v>0</v>
      </c>
      <c r="AC13" s="66">
        <v>0</v>
      </c>
      <c r="AD13" s="66">
        <v>0</v>
      </c>
      <c r="AE13" s="66">
        <v>0</v>
      </c>
      <c r="AF13" s="66">
        <v>115</v>
      </c>
      <c r="AG13" s="66">
        <v>0</v>
      </c>
      <c r="AH13" s="66">
        <v>105675</v>
      </c>
      <c r="AI13" s="66">
        <v>0</v>
      </c>
      <c r="AJ13" s="66">
        <v>0</v>
      </c>
      <c r="AK13" s="66">
        <v>0</v>
      </c>
      <c r="AL13" s="66">
        <v>105675</v>
      </c>
      <c r="AM13" s="66">
        <v>0</v>
      </c>
      <c r="AN13" s="66">
        <v>0</v>
      </c>
      <c r="AO13" s="66">
        <v>0</v>
      </c>
      <c r="AP13" s="35">
        <f t="shared" si="3"/>
        <v>0</v>
      </c>
      <c r="AQ13" s="35">
        <f t="shared" si="4"/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35">
        <f t="shared" si="5"/>
        <v>0</v>
      </c>
      <c r="AX13" s="35">
        <f t="shared" si="6"/>
        <v>0</v>
      </c>
      <c r="AY13" s="66"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28">
        <f t="shared" si="7"/>
        <v>62.52114669154027</v>
      </c>
      <c r="BF13" s="27">
        <f t="shared" si="8"/>
        <v>0</v>
      </c>
    </row>
    <row r="14" spans="1:58" s="8" customFormat="1" ht="33.75" customHeight="1">
      <c r="A14" s="14" t="s">
        <v>17</v>
      </c>
      <c r="B14" s="2" t="s">
        <v>12</v>
      </c>
      <c r="C14" s="35">
        <v>167225</v>
      </c>
      <c r="D14" s="66">
        <v>43452</v>
      </c>
      <c r="E14" s="66">
        <v>43452</v>
      </c>
      <c r="F14" s="66">
        <v>0</v>
      </c>
      <c r="G14" s="66">
        <v>0</v>
      </c>
      <c r="H14" s="66">
        <v>0</v>
      </c>
      <c r="I14" s="66">
        <v>123773</v>
      </c>
      <c r="J14" s="66">
        <v>0</v>
      </c>
      <c r="K14" s="66">
        <v>0</v>
      </c>
      <c r="L14" s="66">
        <v>123665</v>
      </c>
      <c r="M14" s="66">
        <v>108</v>
      </c>
      <c r="N14" s="35">
        <f t="shared" si="0"/>
        <v>110800</v>
      </c>
      <c r="O14" s="66">
        <v>85935</v>
      </c>
      <c r="P14" s="66">
        <v>15503</v>
      </c>
      <c r="Q14" s="66">
        <v>0</v>
      </c>
      <c r="R14" s="66">
        <v>70432</v>
      </c>
      <c r="S14" s="66">
        <v>24865</v>
      </c>
      <c r="T14" s="35">
        <f t="shared" si="1"/>
        <v>24865</v>
      </c>
      <c r="U14" s="66">
        <v>24865</v>
      </c>
      <c r="V14" s="66">
        <v>0</v>
      </c>
      <c r="W14" s="66">
        <v>0</v>
      </c>
      <c r="X14" s="35">
        <f t="shared" si="2"/>
        <v>56425</v>
      </c>
      <c r="Y14" s="66">
        <v>60001</v>
      </c>
      <c r="Z14" s="66">
        <v>0</v>
      </c>
      <c r="AA14" s="66">
        <v>60001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116426</v>
      </c>
      <c r="AI14" s="66">
        <v>0</v>
      </c>
      <c r="AJ14" s="66">
        <v>0</v>
      </c>
      <c r="AK14" s="66">
        <v>0</v>
      </c>
      <c r="AL14" s="66">
        <v>116426</v>
      </c>
      <c r="AM14" s="66">
        <v>0</v>
      </c>
      <c r="AN14" s="66">
        <v>0</v>
      </c>
      <c r="AO14" s="66">
        <v>0</v>
      </c>
      <c r="AP14" s="35">
        <f t="shared" si="3"/>
        <v>-56425</v>
      </c>
      <c r="AQ14" s="35">
        <f t="shared" si="4"/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35">
        <f t="shared" si="5"/>
        <v>0</v>
      </c>
      <c r="AX14" s="35">
        <f t="shared" si="6"/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28">
        <f t="shared" si="7"/>
        <v>73.594130953324</v>
      </c>
      <c r="BF14" s="27">
        <f t="shared" si="8"/>
        <v>0</v>
      </c>
    </row>
    <row r="15" spans="1:58" s="8" customFormat="1" ht="33.75" customHeight="1">
      <c r="A15" s="14" t="s">
        <v>17</v>
      </c>
      <c r="B15" s="2" t="s">
        <v>27</v>
      </c>
      <c r="C15" s="35">
        <v>81645</v>
      </c>
      <c r="D15" s="66">
        <v>24107</v>
      </c>
      <c r="E15" s="66">
        <v>24103</v>
      </c>
      <c r="F15" s="66">
        <v>0</v>
      </c>
      <c r="G15" s="66">
        <v>0</v>
      </c>
      <c r="H15" s="66">
        <v>4</v>
      </c>
      <c r="I15" s="66">
        <v>57538</v>
      </c>
      <c r="J15" s="66">
        <v>0</v>
      </c>
      <c r="K15" s="66">
        <v>0</v>
      </c>
      <c r="L15" s="66">
        <v>57538</v>
      </c>
      <c r="M15" s="66">
        <v>0</v>
      </c>
      <c r="N15" s="35">
        <f t="shared" si="0"/>
        <v>39874</v>
      </c>
      <c r="O15" s="66">
        <v>21237</v>
      </c>
      <c r="P15" s="66">
        <v>0</v>
      </c>
      <c r="Q15" s="66">
        <v>0</v>
      </c>
      <c r="R15" s="66">
        <v>21237</v>
      </c>
      <c r="S15" s="66">
        <v>18637</v>
      </c>
      <c r="T15" s="35">
        <f t="shared" si="1"/>
        <v>18637</v>
      </c>
      <c r="U15" s="66">
        <v>18637</v>
      </c>
      <c r="V15" s="66">
        <v>0</v>
      </c>
      <c r="W15" s="66">
        <v>0</v>
      </c>
      <c r="X15" s="35">
        <f t="shared" si="2"/>
        <v>41771</v>
      </c>
      <c r="Y15" s="66">
        <v>3262</v>
      </c>
      <c r="Z15" s="66">
        <v>0</v>
      </c>
      <c r="AA15" s="66">
        <v>3262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46827</v>
      </c>
      <c r="AI15" s="66">
        <v>0</v>
      </c>
      <c r="AJ15" s="66">
        <v>0</v>
      </c>
      <c r="AK15" s="66">
        <v>0</v>
      </c>
      <c r="AL15" s="66">
        <v>46827</v>
      </c>
      <c r="AM15" s="66">
        <v>0</v>
      </c>
      <c r="AN15" s="66">
        <v>0</v>
      </c>
      <c r="AO15" s="66">
        <v>0</v>
      </c>
      <c r="AP15" s="35">
        <f t="shared" si="3"/>
        <v>-43565</v>
      </c>
      <c r="AQ15" s="35">
        <f t="shared" si="4"/>
        <v>-1794</v>
      </c>
      <c r="AR15" s="66">
        <v>0</v>
      </c>
      <c r="AS15" s="66">
        <v>32</v>
      </c>
      <c r="AT15" s="66">
        <v>0</v>
      </c>
      <c r="AU15" s="66">
        <v>0</v>
      </c>
      <c r="AV15" s="66">
        <v>1900</v>
      </c>
      <c r="AW15" s="35">
        <f t="shared" si="5"/>
        <v>138</v>
      </c>
      <c r="AX15" s="35">
        <f t="shared" si="6"/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138</v>
      </c>
      <c r="BD15" s="66">
        <v>0</v>
      </c>
      <c r="BE15" s="28">
        <f t="shared" si="7"/>
        <v>94.16846403155674</v>
      </c>
      <c r="BF15" s="27">
        <f t="shared" si="8"/>
        <v>0</v>
      </c>
    </row>
    <row r="16" spans="1:58" s="8" customFormat="1" ht="33.75" customHeight="1">
      <c r="A16" s="14" t="s">
        <v>17</v>
      </c>
      <c r="B16" s="2" t="s">
        <v>28</v>
      </c>
      <c r="C16" s="35">
        <v>164916</v>
      </c>
      <c r="D16" s="66">
        <v>50807</v>
      </c>
      <c r="E16" s="66">
        <v>50807</v>
      </c>
      <c r="F16" s="66">
        <v>0</v>
      </c>
      <c r="G16" s="66">
        <v>0</v>
      </c>
      <c r="H16" s="66">
        <v>0</v>
      </c>
      <c r="I16" s="66">
        <v>114109</v>
      </c>
      <c r="J16" s="66">
        <v>0</v>
      </c>
      <c r="K16" s="66">
        <v>0</v>
      </c>
      <c r="L16" s="66">
        <v>114062</v>
      </c>
      <c r="M16" s="66">
        <v>47</v>
      </c>
      <c r="N16" s="35">
        <f t="shared" si="0"/>
        <v>164916</v>
      </c>
      <c r="O16" s="66">
        <v>131049</v>
      </c>
      <c r="P16" s="66">
        <v>13240</v>
      </c>
      <c r="Q16" s="66">
        <v>0</v>
      </c>
      <c r="R16" s="66">
        <v>117809</v>
      </c>
      <c r="S16" s="66">
        <v>33867</v>
      </c>
      <c r="T16" s="35">
        <f t="shared" si="1"/>
        <v>33867</v>
      </c>
      <c r="U16" s="66">
        <v>33867</v>
      </c>
      <c r="V16" s="66">
        <v>0</v>
      </c>
      <c r="W16" s="66">
        <v>0</v>
      </c>
      <c r="X16" s="35">
        <f t="shared" si="2"/>
        <v>0</v>
      </c>
      <c r="Y16" s="66">
        <v>158285</v>
      </c>
      <c r="Z16" s="66">
        <v>98800</v>
      </c>
      <c r="AA16" s="66">
        <v>58120</v>
      </c>
      <c r="AB16" s="66">
        <v>0</v>
      </c>
      <c r="AC16" s="66">
        <v>0</v>
      </c>
      <c r="AD16" s="66">
        <v>0</v>
      </c>
      <c r="AE16" s="66">
        <v>0</v>
      </c>
      <c r="AF16" s="66">
        <v>1365</v>
      </c>
      <c r="AG16" s="66">
        <v>0</v>
      </c>
      <c r="AH16" s="66">
        <v>158285</v>
      </c>
      <c r="AI16" s="66">
        <v>735</v>
      </c>
      <c r="AJ16" s="66">
        <v>0</v>
      </c>
      <c r="AK16" s="66">
        <v>0</v>
      </c>
      <c r="AL16" s="66">
        <v>157550</v>
      </c>
      <c r="AM16" s="66">
        <v>0</v>
      </c>
      <c r="AN16" s="66">
        <v>0</v>
      </c>
      <c r="AO16" s="66">
        <v>0</v>
      </c>
      <c r="AP16" s="35">
        <f t="shared" si="3"/>
        <v>0</v>
      </c>
      <c r="AQ16" s="35">
        <f t="shared" si="4"/>
        <v>0</v>
      </c>
      <c r="AR16" s="66">
        <v>0</v>
      </c>
      <c r="AS16" s="66">
        <v>0</v>
      </c>
      <c r="AT16" s="66">
        <v>0</v>
      </c>
      <c r="AU16" s="66">
        <v>0</v>
      </c>
      <c r="AV16" s="66">
        <v>0</v>
      </c>
      <c r="AW16" s="35">
        <f t="shared" si="5"/>
        <v>0</v>
      </c>
      <c r="AX16" s="35">
        <f t="shared" si="6"/>
        <v>0</v>
      </c>
      <c r="AY16" s="66">
        <v>0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28">
        <f t="shared" si="7"/>
        <v>51.14213591510423</v>
      </c>
      <c r="BF16" s="27">
        <f t="shared" si="8"/>
        <v>0</v>
      </c>
    </row>
    <row r="17" spans="1:58" s="8" customFormat="1" ht="33.75" customHeight="1">
      <c r="A17" s="14" t="s">
        <v>17</v>
      </c>
      <c r="B17" s="2" t="s">
        <v>18</v>
      </c>
      <c r="C17" s="35">
        <v>10671</v>
      </c>
      <c r="D17" s="66">
        <v>2498</v>
      </c>
      <c r="E17" s="66">
        <v>2498</v>
      </c>
      <c r="F17" s="66">
        <v>0</v>
      </c>
      <c r="G17" s="66">
        <v>0</v>
      </c>
      <c r="H17" s="66">
        <v>0</v>
      </c>
      <c r="I17" s="66">
        <v>8173</v>
      </c>
      <c r="J17" s="66">
        <v>0</v>
      </c>
      <c r="K17" s="66">
        <v>0</v>
      </c>
      <c r="L17" s="66">
        <v>8173</v>
      </c>
      <c r="M17" s="66">
        <v>0</v>
      </c>
      <c r="N17" s="35">
        <f t="shared" si="0"/>
        <v>8252</v>
      </c>
      <c r="O17" s="66">
        <v>7333</v>
      </c>
      <c r="P17" s="66">
        <v>0</v>
      </c>
      <c r="Q17" s="66">
        <v>0</v>
      </c>
      <c r="R17" s="66">
        <v>7333</v>
      </c>
      <c r="S17" s="66">
        <v>919</v>
      </c>
      <c r="T17" s="35">
        <f t="shared" si="1"/>
        <v>919</v>
      </c>
      <c r="U17" s="66">
        <v>919</v>
      </c>
      <c r="V17" s="66">
        <v>0</v>
      </c>
      <c r="W17" s="66">
        <v>0</v>
      </c>
      <c r="X17" s="35">
        <f t="shared" si="2"/>
        <v>2419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2419</v>
      </c>
      <c r="AI17" s="66">
        <v>0</v>
      </c>
      <c r="AJ17" s="66">
        <v>0</v>
      </c>
      <c r="AK17" s="66">
        <v>0</v>
      </c>
      <c r="AL17" s="66">
        <v>2419</v>
      </c>
      <c r="AM17" s="66">
        <v>0</v>
      </c>
      <c r="AN17" s="66">
        <v>0</v>
      </c>
      <c r="AO17" s="66">
        <v>0</v>
      </c>
      <c r="AP17" s="35">
        <f t="shared" si="3"/>
        <v>-2419</v>
      </c>
      <c r="AQ17" s="35">
        <f t="shared" si="4"/>
        <v>0</v>
      </c>
      <c r="AR17" s="66">
        <v>0</v>
      </c>
      <c r="AS17" s="66">
        <v>10</v>
      </c>
      <c r="AT17" s="66">
        <v>0</v>
      </c>
      <c r="AU17" s="66">
        <v>0</v>
      </c>
      <c r="AV17" s="66">
        <v>0</v>
      </c>
      <c r="AW17" s="35">
        <f t="shared" si="5"/>
        <v>10</v>
      </c>
      <c r="AX17" s="35">
        <f t="shared" si="6"/>
        <v>0</v>
      </c>
      <c r="AY17" s="66">
        <v>0</v>
      </c>
      <c r="AZ17" s="66">
        <v>0</v>
      </c>
      <c r="BA17" s="66">
        <v>0</v>
      </c>
      <c r="BB17" s="66">
        <v>0</v>
      </c>
      <c r="BC17" s="66">
        <v>10</v>
      </c>
      <c r="BD17" s="66">
        <v>0</v>
      </c>
      <c r="BE17" s="28">
        <f t="shared" si="7"/>
        <v>100</v>
      </c>
      <c r="BF17" s="27">
        <f t="shared" si="8"/>
        <v>0</v>
      </c>
    </row>
    <row r="18" spans="1:58" s="8" customFormat="1" ht="33.75" customHeight="1">
      <c r="A18" s="14" t="s">
        <v>17</v>
      </c>
      <c r="B18" s="2" t="s">
        <v>19</v>
      </c>
      <c r="C18" s="35">
        <v>73369</v>
      </c>
      <c r="D18" s="67">
        <v>39169</v>
      </c>
      <c r="E18" s="67">
        <v>39169</v>
      </c>
      <c r="F18" s="67">
        <v>0</v>
      </c>
      <c r="G18" s="67">
        <v>0</v>
      </c>
      <c r="H18" s="67">
        <v>0</v>
      </c>
      <c r="I18" s="67">
        <v>34200</v>
      </c>
      <c r="J18" s="67">
        <v>0</v>
      </c>
      <c r="K18" s="67">
        <v>0</v>
      </c>
      <c r="L18" s="67">
        <v>34200</v>
      </c>
      <c r="M18" s="67">
        <v>0</v>
      </c>
      <c r="N18" s="35">
        <f t="shared" si="0"/>
        <v>41133</v>
      </c>
      <c r="O18" s="67">
        <v>29478</v>
      </c>
      <c r="P18" s="67">
        <v>0</v>
      </c>
      <c r="Q18" s="67">
        <v>0</v>
      </c>
      <c r="R18" s="67">
        <v>29478</v>
      </c>
      <c r="S18" s="67">
        <v>11655</v>
      </c>
      <c r="T18" s="35">
        <f t="shared" si="1"/>
        <v>11655</v>
      </c>
      <c r="U18" s="67">
        <v>11655</v>
      </c>
      <c r="V18" s="67">
        <v>0</v>
      </c>
      <c r="W18" s="67">
        <v>0</v>
      </c>
      <c r="X18" s="35">
        <f t="shared" si="2"/>
        <v>32236</v>
      </c>
      <c r="Y18" s="67">
        <v>1989</v>
      </c>
      <c r="Z18" s="67">
        <v>0</v>
      </c>
      <c r="AA18" s="67">
        <v>1989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34259</v>
      </c>
      <c r="AI18" s="67">
        <v>0</v>
      </c>
      <c r="AJ18" s="67">
        <v>0</v>
      </c>
      <c r="AK18" s="67">
        <v>0</v>
      </c>
      <c r="AL18" s="67">
        <v>34259</v>
      </c>
      <c r="AM18" s="67">
        <v>0</v>
      </c>
      <c r="AN18" s="67">
        <v>0</v>
      </c>
      <c r="AO18" s="67">
        <v>0</v>
      </c>
      <c r="AP18" s="35">
        <f t="shared" si="3"/>
        <v>-32270</v>
      </c>
      <c r="AQ18" s="35">
        <f t="shared" si="4"/>
        <v>-34</v>
      </c>
      <c r="AR18" s="67">
        <v>0</v>
      </c>
      <c r="AS18" s="67">
        <v>78</v>
      </c>
      <c r="AT18" s="67">
        <v>0</v>
      </c>
      <c r="AU18" s="67">
        <v>0</v>
      </c>
      <c r="AV18" s="67">
        <v>0</v>
      </c>
      <c r="AW18" s="35">
        <f t="shared" si="5"/>
        <v>44</v>
      </c>
      <c r="AX18" s="35">
        <f t="shared" si="6"/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44</v>
      </c>
      <c r="BD18" s="67">
        <v>0</v>
      </c>
      <c r="BE18" s="28">
        <f t="shared" si="7"/>
        <v>97.31669142614601</v>
      </c>
      <c r="BF18" s="27">
        <f t="shared" si="8"/>
        <v>0</v>
      </c>
    </row>
    <row r="19" spans="1:58" s="8" customFormat="1" ht="33.75" customHeight="1" thickBot="1">
      <c r="A19" s="14"/>
      <c r="B19" s="3" t="s">
        <v>30</v>
      </c>
      <c r="C19" s="11">
        <f aca="true" t="shared" si="9" ref="C19:BD19">SUM(C8:C18)</f>
        <v>2127204</v>
      </c>
      <c r="D19" s="11">
        <f t="shared" si="9"/>
        <v>737777</v>
      </c>
      <c r="E19" s="11">
        <f t="shared" si="9"/>
        <v>736341</v>
      </c>
      <c r="F19" s="11">
        <f t="shared" si="9"/>
        <v>0</v>
      </c>
      <c r="G19" s="11">
        <f t="shared" si="9"/>
        <v>0</v>
      </c>
      <c r="H19" s="11">
        <f t="shared" si="9"/>
        <v>1436</v>
      </c>
      <c r="I19" s="11">
        <f t="shared" si="9"/>
        <v>1389427</v>
      </c>
      <c r="J19" s="11">
        <f t="shared" si="9"/>
        <v>0</v>
      </c>
      <c r="K19" s="11">
        <f t="shared" si="9"/>
        <v>0</v>
      </c>
      <c r="L19" s="11">
        <f t="shared" si="9"/>
        <v>1387434</v>
      </c>
      <c r="M19" s="11">
        <f t="shared" si="9"/>
        <v>1993</v>
      </c>
      <c r="N19" s="11">
        <f t="shared" si="9"/>
        <v>1701135</v>
      </c>
      <c r="O19" s="11">
        <f t="shared" si="9"/>
        <v>1254890</v>
      </c>
      <c r="P19" s="11">
        <f t="shared" si="9"/>
        <v>101670</v>
      </c>
      <c r="Q19" s="11">
        <f t="shared" si="9"/>
        <v>0</v>
      </c>
      <c r="R19" s="11">
        <f t="shared" si="9"/>
        <v>1153220</v>
      </c>
      <c r="S19" s="11">
        <f t="shared" si="9"/>
        <v>446245</v>
      </c>
      <c r="T19" s="11">
        <f t="shared" si="9"/>
        <v>433502</v>
      </c>
      <c r="U19" s="11">
        <f t="shared" si="9"/>
        <v>433496</v>
      </c>
      <c r="V19" s="11">
        <f t="shared" si="9"/>
        <v>6</v>
      </c>
      <c r="W19" s="11">
        <f t="shared" si="9"/>
        <v>12743</v>
      </c>
      <c r="X19" s="11">
        <f t="shared" si="9"/>
        <v>426069</v>
      </c>
      <c r="Y19" s="11">
        <f t="shared" si="9"/>
        <v>1204919</v>
      </c>
      <c r="Z19" s="11">
        <f t="shared" si="9"/>
        <v>165500</v>
      </c>
      <c r="AA19" s="11">
        <f t="shared" si="9"/>
        <v>878733</v>
      </c>
      <c r="AB19" s="11">
        <f t="shared" si="9"/>
        <v>0</v>
      </c>
      <c r="AC19" s="11">
        <f t="shared" si="9"/>
        <v>0</v>
      </c>
      <c r="AD19" s="11">
        <f t="shared" si="9"/>
        <v>85215</v>
      </c>
      <c r="AE19" s="11">
        <f t="shared" si="9"/>
        <v>32207</v>
      </c>
      <c r="AF19" s="11">
        <f t="shared" si="9"/>
        <v>8628</v>
      </c>
      <c r="AG19" s="11">
        <f t="shared" si="9"/>
        <v>34636</v>
      </c>
      <c r="AH19" s="11">
        <f t="shared" si="9"/>
        <v>1651562</v>
      </c>
      <c r="AI19" s="11">
        <f t="shared" si="9"/>
        <v>290904</v>
      </c>
      <c r="AJ19" s="11">
        <f t="shared" si="9"/>
        <v>16694</v>
      </c>
      <c r="AK19" s="11">
        <f t="shared" si="9"/>
        <v>0</v>
      </c>
      <c r="AL19" s="11">
        <f t="shared" si="9"/>
        <v>1360658</v>
      </c>
      <c r="AM19" s="11">
        <f t="shared" si="9"/>
        <v>0</v>
      </c>
      <c r="AN19" s="11">
        <f t="shared" si="9"/>
        <v>0</v>
      </c>
      <c r="AO19" s="11">
        <f t="shared" si="9"/>
        <v>0</v>
      </c>
      <c r="AP19" s="11">
        <f t="shared" si="9"/>
        <v>-446643</v>
      </c>
      <c r="AQ19" s="11">
        <f t="shared" si="9"/>
        <v>-20574</v>
      </c>
      <c r="AR19" s="11">
        <f t="shared" si="9"/>
        <v>1567</v>
      </c>
      <c r="AS19" s="11">
        <f t="shared" si="9"/>
        <v>32127</v>
      </c>
      <c r="AT19" s="11">
        <f t="shared" si="9"/>
        <v>0</v>
      </c>
      <c r="AU19" s="11">
        <f t="shared" si="9"/>
        <v>0</v>
      </c>
      <c r="AV19" s="11">
        <f t="shared" si="9"/>
        <v>1900</v>
      </c>
      <c r="AW19" s="11">
        <f t="shared" si="9"/>
        <v>11886</v>
      </c>
      <c r="AX19" s="11">
        <f t="shared" si="9"/>
        <v>52023</v>
      </c>
      <c r="AY19" s="11">
        <f t="shared" si="9"/>
        <v>3000</v>
      </c>
      <c r="AZ19" s="11">
        <f t="shared" si="9"/>
        <v>3000</v>
      </c>
      <c r="BA19" s="11">
        <f t="shared" si="9"/>
        <v>46023</v>
      </c>
      <c r="BB19" s="11">
        <f t="shared" si="9"/>
        <v>0</v>
      </c>
      <c r="BC19" s="11">
        <f t="shared" si="9"/>
        <v>11886</v>
      </c>
      <c r="BD19" s="11">
        <f t="shared" si="9"/>
        <v>0</v>
      </c>
      <c r="BE19" s="10">
        <f t="shared" si="7"/>
        <v>69.47576142475994</v>
      </c>
      <c r="BF19" s="9">
        <f t="shared" si="8"/>
        <v>0</v>
      </c>
    </row>
    <row r="20" spans="1:58" s="8" customFormat="1" ht="18" customHeight="1">
      <c r="A20" s="14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4"/>
      <c r="BF20" s="24"/>
    </row>
  </sheetData>
  <sheetProtection/>
  <mergeCells count="19">
    <mergeCell ref="C5:C6"/>
    <mergeCell ref="D5:D6"/>
    <mergeCell ref="E5:E6"/>
    <mergeCell ref="H5:H6"/>
    <mergeCell ref="M5:M6"/>
    <mergeCell ref="N5:N6"/>
    <mergeCell ref="R5:R6"/>
    <mergeCell ref="U5:V5"/>
    <mergeCell ref="W5:W6"/>
    <mergeCell ref="X5:X6"/>
    <mergeCell ref="Z5:Z6"/>
    <mergeCell ref="AG5:AG6"/>
    <mergeCell ref="AJ5:AK5"/>
    <mergeCell ref="AO5:AO6"/>
    <mergeCell ref="AR5:AR6"/>
    <mergeCell ref="AY5:BA5"/>
    <mergeCell ref="BC5:BD5"/>
    <mergeCell ref="AZ6:AZ7"/>
    <mergeCell ref="BA6:BA7"/>
  </mergeCells>
  <printOptions/>
  <pageMargins left="0.7874015748031497" right="0.3937007874015748" top="0.7874015748031497" bottom="0.7874015748031497" header="0.5118110236220472" footer="0.5118110236220472"/>
  <pageSetup fitToHeight="5" fitToWidth="5" horizontalDpi="600" verticalDpi="600" orientation="landscape" pageOrder="overThenDown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3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30" width="15.875" style="6" customWidth="1"/>
    <col min="31" max="16384" width="12.00390625" style="6" customWidth="1"/>
  </cols>
  <sheetData>
    <row r="1" spans="1:30" s="8" customFormat="1" ht="22.5" customHeight="1">
      <c r="A1" s="1"/>
      <c r="B1" s="4"/>
      <c r="C1" s="21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="7" customFormat="1" ht="22.5" customHeight="1">
      <c r="C2" s="21" t="s">
        <v>140</v>
      </c>
    </row>
    <row r="3" s="7" customFormat="1" ht="22.5" customHeight="1">
      <c r="C3" s="21" t="s">
        <v>59</v>
      </c>
    </row>
    <row r="4" spans="3:20" s="7" customFormat="1" ht="22.5" customHeight="1" thickBot="1">
      <c r="C4" s="21"/>
      <c r="P4" s="72"/>
      <c r="Q4" s="74"/>
      <c r="S4" s="72" t="s">
        <v>133</v>
      </c>
      <c r="T4" s="74" t="s">
        <v>134</v>
      </c>
    </row>
    <row r="5" spans="2:30" s="7" customFormat="1" ht="22.5" customHeight="1">
      <c r="B5" s="19" t="s">
        <v>0</v>
      </c>
      <c r="C5" s="75" t="s">
        <v>57</v>
      </c>
      <c r="D5" s="75" t="s">
        <v>56</v>
      </c>
      <c r="E5" s="75" t="s">
        <v>55</v>
      </c>
      <c r="F5" s="43" t="s">
        <v>130</v>
      </c>
      <c r="G5" s="43" t="s">
        <v>65</v>
      </c>
      <c r="H5" s="75" t="s">
        <v>37</v>
      </c>
      <c r="I5" s="43" t="s">
        <v>66</v>
      </c>
      <c r="J5" s="43" t="s">
        <v>67</v>
      </c>
      <c r="K5" s="43" t="s">
        <v>68</v>
      </c>
      <c r="L5" s="43" t="s">
        <v>69</v>
      </c>
      <c r="M5" s="75" t="s">
        <v>37</v>
      </c>
      <c r="N5" s="75" t="s">
        <v>54</v>
      </c>
      <c r="O5" s="43" t="s">
        <v>70</v>
      </c>
      <c r="P5" s="43" t="s">
        <v>71</v>
      </c>
      <c r="Q5" s="43" t="s">
        <v>72</v>
      </c>
      <c r="R5" s="75" t="s">
        <v>37</v>
      </c>
      <c r="S5" s="43" t="s">
        <v>73</v>
      </c>
      <c r="T5" s="43" t="s">
        <v>74</v>
      </c>
      <c r="U5" s="77" t="s">
        <v>53</v>
      </c>
      <c r="V5" s="78"/>
      <c r="W5" s="75" t="s">
        <v>37</v>
      </c>
      <c r="X5" s="75" t="s">
        <v>52</v>
      </c>
      <c r="Y5" s="43" t="s">
        <v>75</v>
      </c>
      <c r="Z5" s="75" t="s">
        <v>51</v>
      </c>
      <c r="AA5" s="43" t="s">
        <v>49</v>
      </c>
      <c r="AB5" s="43" t="s">
        <v>49</v>
      </c>
      <c r="AC5" s="43" t="s">
        <v>76</v>
      </c>
      <c r="AD5" s="43" t="s">
        <v>67</v>
      </c>
    </row>
    <row r="6" spans="2:30" s="7" customFormat="1" ht="22.5" customHeight="1">
      <c r="B6" s="17"/>
      <c r="C6" s="76"/>
      <c r="D6" s="76"/>
      <c r="E6" s="76"/>
      <c r="F6" s="47" t="s">
        <v>131</v>
      </c>
      <c r="G6" s="47" t="s">
        <v>86</v>
      </c>
      <c r="H6" s="76"/>
      <c r="I6" s="47" t="s">
        <v>87</v>
      </c>
      <c r="J6" s="47" t="s">
        <v>88</v>
      </c>
      <c r="K6" s="47" t="s">
        <v>88</v>
      </c>
      <c r="L6" s="47" t="s">
        <v>89</v>
      </c>
      <c r="M6" s="76"/>
      <c r="N6" s="76"/>
      <c r="O6" s="47" t="s">
        <v>90</v>
      </c>
      <c r="P6" s="47" t="s">
        <v>91</v>
      </c>
      <c r="Q6" s="47" t="s">
        <v>92</v>
      </c>
      <c r="R6" s="76"/>
      <c r="S6" s="47" t="s">
        <v>90</v>
      </c>
      <c r="T6" s="47" t="s">
        <v>93</v>
      </c>
      <c r="U6" s="48" t="s">
        <v>38</v>
      </c>
      <c r="V6" s="48" t="s">
        <v>94</v>
      </c>
      <c r="W6" s="76"/>
      <c r="X6" s="76"/>
      <c r="Y6" s="47" t="s">
        <v>95</v>
      </c>
      <c r="Z6" s="76"/>
      <c r="AA6" s="47" t="s">
        <v>88</v>
      </c>
      <c r="AB6" s="47" t="s">
        <v>96</v>
      </c>
      <c r="AC6" s="47" t="s">
        <v>97</v>
      </c>
      <c r="AD6" s="47" t="s">
        <v>88</v>
      </c>
    </row>
    <row r="7" spans="2:30" s="7" customFormat="1" ht="22.5" customHeight="1">
      <c r="B7" s="41" t="s">
        <v>1</v>
      </c>
      <c r="C7" s="52" t="s">
        <v>111</v>
      </c>
      <c r="D7" s="52" t="s">
        <v>63</v>
      </c>
      <c r="E7" s="52"/>
      <c r="F7" s="52"/>
      <c r="G7" s="52"/>
      <c r="H7" s="52"/>
      <c r="I7" s="52" t="s">
        <v>112</v>
      </c>
      <c r="J7" s="52"/>
      <c r="K7" s="52"/>
      <c r="L7" s="52"/>
      <c r="M7" s="52"/>
      <c r="N7" s="52" t="s">
        <v>113</v>
      </c>
      <c r="O7" s="52" t="s">
        <v>114</v>
      </c>
      <c r="P7" s="52"/>
      <c r="Q7" s="52"/>
      <c r="R7" s="52"/>
      <c r="S7" s="52" t="s">
        <v>115</v>
      </c>
      <c r="T7" s="52"/>
      <c r="U7" s="47" t="s">
        <v>93</v>
      </c>
      <c r="V7" s="47" t="s">
        <v>116</v>
      </c>
      <c r="W7" s="47"/>
      <c r="X7" s="52" t="s">
        <v>117</v>
      </c>
      <c r="Y7" s="52" t="s">
        <v>118</v>
      </c>
      <c r="Z7" s="52"/>
      <c r="AA7" s="52"/>
      <c r="AB7" s="52"/>
      <c r="AC7" s="52"/>
      <c r="AD7" s="52"/>
    </row>
    <row r="8" spans="1:30" s="8" customFormat="1" ht="33.75" customHeight="1">
      <c r="A8" s="14" t="s">
        <v>20</v>
      </c>
      <c r="B8" s="54" t="s">
        <v>3</v>
      </c>
      <c r="C8" s="55">
        <v>7174</v>
      </c>
      <c r="D8" s="37">
        <v>1405</v>
      </c>
      <c r="E8" s="37">
        <v>1405</v>
      </c>
      <c r="F8" s="37">
        <v>0</v>
      </c>
      <c r="G8" s="37">
        <v>0</v>
      </c>
      <c r="H8" s="37">
        <v>0</v>
      </c>
      <c r="I8" s="37">
        <v>5769</v>
      </c>
      <c r="J8" s="37">
        <v>0</v>
      </c>
      <c r="K8" s="37">
        <v>0</v>
      </c>
      <c r="L8" s="37">
        <v>5769</v>
      </c>
      <c r="M8" s="37">
        <v>0</v>
      </c>
      <c r="N8" s="56">
        <f aca="true" t="shared" si="0" ref="N8:N16">O8+S8</f>
        <v>7174</v>
      </c>
      <c r="O8" s="37">
        <v>6372</v>
      </c>
      <c r="P8" s="37">
        <v>0</v>
      </c>
      <c r="Q8" s="37">
        <v>0</v>
      </c>
      <c r="R8" s="37">
        <v>6372</v>
      </c>
      <c r="S8" s="37">
        <v>802</v>
      </c>
      <c r="T8" s="56">
        <f aca="true" t="shared" si="1" ref="T8:T16">U8+V8</f>
        <v>802</v>
      </c>
      <c r="U8" s="37">
        <v>802</v>
      </c>
      <c r="V8" s="37">
        <v>0</v>
      </c>
      <c r="W8" s="37">
        <v>0</v>
      </c>
      <c r="X8" s="56">
        <f aca="true" t="shared" si="2" ref="X8:X16">C8-N8</f>
        <v>0</v>
      </c>
      <c r="Y8" s="37">
        <v>2231</v>
      </c>
      <c r="Z8" s="37">
        <v>0</v>
      </c>
      <c r="AA8" s="37">
        <v>2231</v>
      </c>
      <c r="AB8" s="37">
        <v>0</v>
      </c>
      <c r="AC8" s="37">
        <v>0</v>
      </c>
      <c r="AD8" s="37">
        <v>0</v>
      </c>
    </row>
    <row r="9" spans="1:30" s="8" customFormat="1" ht="33.75" customHeight="1">
      <c r="A9" s="14" t="s">
        <v>20</v>
      </c>
      <c r="B9" s="2" t="s">
        <v>4</v>
      </c>
      <c r="C9" s="36">
        <v>10703</v>
      </c>
      <c r="D9" s="34">
        <v>5155</v>
      </c>
      <c r="E9" s="34">
        <v>5154</v>
      </c>
      <c r="F9" s="34">
        <v>0</v>
      </c>
      <c r="G9" s="34">
        <v>0</v>
      </c>
      <c r="H9" s="34">
        <v>1</v>
      </c>
      <c r="I9" s="34">
        <v>5548</v>
      </c>
      <c r="J9" s="34">
        <v>0</v>
      </c>
      <c r="K9" s="34">
        <v>0</v>
      </c>
      <c r="L9" s="34">
        <v>5548</v>
      </c>
      <c r="M9" s="34">
        <v>0</v>
      </c>
      <c r="N9" s="35">
        <f t="shared" si="0"/>
        <v>8916</v>
      </c>
      <c r="O9" s="34">
        <v>6846</v>
      </c>
      <c r="P9" s="34">
        <v>0</v>
      </c>
      <c r="Q9" s="34">
        <v>0</v>
      </c>
      <c r="R9" s="34">
        <v>6846</v>
      </c>
      <c r="S9" s="34">
        <v>2070</v>
      </c>
      <c r="T9" s="35">
        <f t="shared" si="1"/>
        <v>2070</v>
      </c>
      <c r="U9" s="34">
        <v>2070</v>
      </c>
      <c r="V9" s="34">
        <v>0</v>
      </c>
      <c r="W9" s="34">
        <v>0</v>
      </c>
      <c r="X9" s="35">
        <f t="shared" si="2"/>
        <v>1787</v>
      </c>
      <c r="Y9" s="34">
        <v>4659</v>
      </c>
      <c r="Z9" s="34">
        <v>0</v>
      </c>
      <c r="AA9" s="34">
        <v>4659</v>
      </c>
      <c r="AB9" s="34">
        <v>0</v>
      </c>
      <c r="AC9" s="34">
        <v>0</v>
      </c>
      <c r="AD9" s="34">
        <v>0</v>
      </c>
    </row>
    <row r="10" spans="1:30" s="8" customFormat="1" ht="33.75" customHeight="1">
      <c r="A10" s="14" t="s">
        <v>20</v>
      </c>
      <c r="B10" s="2" t="s">
        <v>5</v>
      </c>
      <c r="C10" s="36">
        <v>244419</v>
      </c>
      <c r="D10" s="34">
        <v>86583</v>
      </c>
      <c r="E10" s="34">
        <v>85783</v>
      </c>
      <c r="F10" s="34">
        <v>800</v>
      </c>
      <c r="G10" s="34">
        <v>0</v>
      </c>
      <c r="H10" s="34">
        <v>0</v>
      </c>
      <c r="I10" s="34">
        <v>157836</v>
      </c>
      <c r="J10" s="34">
        <v>0</v>
      </c>
      <c r="K10" s="34">
        <v>0</v>
      </c>
      <c r="L10" s="34">
        <v>156440</v>
      </c>
      <c r="M10" s="34">
        <v>1396</v>
      </c>
      <c r="N10" s="35">
        <f t="shared" si="0"/>
        <v>181480</v>
      </c>
      <c r="O10" s="34">
        <v>151667</v>
      </c>
      <c r="P10" s="34">
        <v>19697</v>
      </c>
      <c r="Q10" s="34">
        <v>0</v>
      </c>
      <c r="R10" s="34">
        <v>131970</v>
      </c>
      <c r="S10" s="34">
        <v>29813</v>
      </c>
      <c r="T10" s="35">
        <f t="shared" si="1"/>
        <v>29813</v>
      </c>
      <c r="U10" s="34">
        <v>29813</v>
      </c>
      <c r="V10" s="34">
        <v>0</v>
      </c>
      <c r="W10" s="34">
        <v>0</v>
      </c>
      <c r="X10" s="35">
        <f t="shared" si="2"/>
        <v>62939</v>
      </c>
      <c r="Y10" s="34">
        <v>391486</v>
      </c>
      <c r="Z10" s="34">
        <v>161100</v>
      </c>
      <c r="AA10" s="34">
        <v>66658</v>
      </c>
      <c r="AB10" s="34">
        <v>0</v>
      </c>
      <c r="AC10" s="34">
        <v>0</v>
      </c>
      <c r="AD10" s="34">
        <v>108835</v>
      </c>
    </row>
    <row r="11" spans="1:30" s="8" customFormat="1" ht="33.75" customHeight="1">
      <c r="A11" s="14" t="s">
        <v>20</v>
      </c>
      <c r="B11" s="2" t="s">
        <v>6</v>
      </c>
      <c r="C11" s="36">
        <v>6641</v>
      </c>
      <c r="D11" s="34">
        <v>2325</v>
      </c>
      <c r="E11" s="34">
        <v>2325</v>
      </c>
      <c r="F11" s="34">
        <v>0</v>
      </c>
      <c r="G11" s="34">
        <v>0</v>
      </c>
      <c r="H11" s="34">
        <v>0</v>
      </c>
      <c r="I11" s="34">
        <v>4316</v>
      </c>
      <c r="J11" s="34">
        <v>0</v>
      </c>
      <c r="K11" s="34">
        <v>0</v>
      </c>
      <c r="L11" s="34">
        <v>4316</v>
      </c>
      <c r="M11" s="34">
        <v>0</v>
      </c>
      <c r="N11" s="35">
        <f t="shared" si="0"/>
        <v>6641</v>
      </c>
      <c r="O11" s="34">
        <v>6641</v>
      </c>
      <c r="P11" s="34">
        <v>0</v>
      </c>
      <c r="Q11" s="34">
        <v>0</v>
      </c>
      <c r="R11" s="34">
        <v>6641</v>
      </c>
      <c r="S11" s="34">
        <v>0</v>
      </c>
      <c r="T11" s="35">
        <f t="shared" si="1"/>
        <v>0</v>
      </c>
      <c r="U11" s="34">
        <v>0</v>
      </c>
      <c r="V11" s="34">
        <v>0</v>
      </c>
      <c r="W11" s="34">
        <v>0</v>
      </c>
      <c r="X11" s="35">
        <f t="shared" si="2"/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</row>
    <row r="12" spans="1:30" s="8" customFormat="1" ht="33.75" customHeight="1">
      <c r="A12" s="14" t="s">
        <v>20</v>
      </c>
      <c r="B12" s="2" t="s">
        <v>10</v>
      </c>
      <c r="C12" s="36">
        <v>63827</v>
      </c>
      <c r="D12" s="34">
        <v>26416</v>
      </c>
      <c r="E12" s="34">
        <v>26416</v>
      </c>
      <c r="F12" s="34">
        <v>0</v>
      </c>
      <c r="G12" s="34">
        <v>0</v>
      </c>
      <c r="H12" s="34">
        <v>0</v>
      </c>
      <c r="I12" s="34">
        <v>37411</v>
      </c>
      <c r="J12" s="34">
        <v>0</v>
      </c>
      <c r="K12" s="34">
        <v>0</v>
      </c>
      <c r="L12" s="34">
        <v>37411</v>
      </c>
      <c r="M12" s="34">
        <v>0</v>
      </c>
      <c r="N12" s="35">
        <f t="shared" si="0"/>
        <v>63827</v>
      </c>
      <c r="O12" s="34">
        <v>46949</v>
      </c>
      <c r="P12" s="34">
        <v>5151</v>
      </c>
      <c r="Q12" s="34">
        <v>0</v>
      </c>
      <c r="R12" s="34">
        <v>41798</v>
      </c>
      <c r="S12" s="34">
        <v>16878</v>
      </c>
      <c r="T12" s="35">
        <f t="shared" si="1"/>
        <v>15319</v>
      </c>
      <c r="U12" s="34">
        <v>15319</v>
      </c>
      <c r="V12" s="34">
        <v>0</v>
      </c>
      <c r="W12" s="34">
        <v>1559</v>
      </c>
      <c r="X12" s="35">
        <f t="shared" si="2"/>
        <v>0</v>
      </c>
      <c r="Y12" s="34">
        <v>38738</v>
      </c>
      <c r="Z12" s="34">
        <v>0</v>
      </c>
      <c r="AA12" s="34">
        <v>38738</v>
      </c>
      <c r="AB12" s="34">
        <v>0</v>
      </c>
      <c r="AC12" s="34">
        <v>0</v>
      </c>
      <c r="AD12" s="34">
        <v>0</v>
      </c>
    </row>
    <row r="13" spans="1:30" s="8" customFormat="1" ht="33.75" customHeight="1">
      <c r="A13" s="14" t="s">
        <v>20</v>
      </c>
      <c r="B13" s="2" t="s">
        <v>24</v>
      </c>
      <c r="C13" s="36">
        <v>19189</v>
      </c>
      <c r="D13" s="34">
        <v>3293</v>
      </c>
      <c r="E13" s="34">
        <v>3293</v>
      </c>
      <c r="F13" s="34">
        <v>0</v>
      </c>
      <c r="G13" s="34">
        <v>0</v>
      </c>
      <c r="H13" s="34">
        <v>0</v>
      </c>
      <c r="I13" s="34">
        <v>15896</v>
      </c>
      <c r="J13" s="34">
        <v>0</v>
      </c>
      <c r="K13" s="34">
        <v>0</v>
      </c>
      <c r="L13" s="34">
        <v>15891</v>
      </c>
      <c r="M13" s="34">
        <v>5</v>
      </c>
      <c r="N13" s="35">
        <f t="shared" si="0"/>
        <v>19189</v>
      </c>
      <c r="O13" s="34">
        <v>15736</v>
      </c>
      <c r="P13" s="34">
        <v>0</v>
      </c>
      <c r="Q13" s="34">
        <v>0</v>
      </c>
      <c r="R13" s="34">
        <v>15736</v>
      </c>
      <c r="S13" s="34">
        <v>3453</v>
      </c>
      <c r="T13" s="35">
        <f t="shared" si="1"/>
        <v>3453</v>
      </c>
      <c r="U13" s="34">
        <v>3453</v>
      </c>
      <c r="V13" s="34">
        <v>0</v>
      </c>
      <c r="W13" s="34">
        <v>0</v>
      </c>
      <c r="X13" s="35">
        <f t="shared" si="2"/>
        <v>0</v>
      </c>
      <c r="Y13" s="34">
        <v>13169</v>
      </c>
      <c r="Z13" s="34">
        <v>4400</v>
      </c>
      <c r="AA13" s="34">
        <v>8769</v>
      </c>
      <c r="AB13" s="34">
        <v>0</v>
      </c>
      <c r="AC13" s="34">
        <v>0</v>
      </c>
      <c r="AD13" s="34">
        <v>0</v>
      </c>
    </row>
    <row r="14" spans="1:30" s="8" customFormat="1" ht="33.75" customHeight="1">
      <c r="A14" s="14" t="s">
        <v>20</v>
      </c>
      <c r="B14" s="2" t="s">
        <v>18</v>
      </c>
      <c r="C14" s="36">
        <v>30630</v>
      </c>
      <c r="D14" s="34">
        <v>2802</v>
      </c>
      <c r="E14" s="34">
        <v>2802</v>
      </c>
      <c r="F14" s="34">
        <v>0</v>
      </c>
      <c r="G14" s="34">
        <v>0</v>
      </c>
      <c r="H14" s="34">
        <v>0</v>
      </c>
      <c r="I14" s="34">
        <v>27828</v>
      </c>
      <c r="J14" s="34">
        <v>0</v>
      </c>
      <c r="K14" s="34">
        <v>0</v>
      </c>
      <c r="L14" s="34">
        <v>27828</v>
      </c>
      <c r="M14" s="34">
        <v>0</v>
      </c>
      <c r="N14" s="35">
        <f t="shared" si="0"/>
        <v>17842</v>
      </c>
      <c r="O14" s="34">
        <v>15861</v>
      </c>
      <c r="P14" s="34">
        <v>5196</v>
      </c>
      <c r="Q14" s="34">
        <v>0</v>
      </c>
      <c r="R14" s="34">
        <v>10665</v>
      </c>
      <c r="S14" s="34">
        <v>1981</v>
      </c>
      <c r="T14" s="35">
        <f t="shared" si="1"/>
        <v>1981</v>
      </c>
      <c r="U14" s="34">
        <v>1981</v>
      </c>
      <c r="V14" s="34">
        <v>0</v>
      </c>
      <c r="W14" s="34">
        <v>0</v>
      </c>
      <c r="X14" s="35">
        <f t="shared" si="2"/>
        <v>12788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</row>
    <row r="15" spans="1:30" s="8" customFormat="1" ht="33.75" customHeight="1">
      <c r="A15" s="14" t="s">
        <v>20</v>
      </c>
      <c r="B15" s="2" t="s">
        <v>15</v>
      </c>
      <c r="C15" s="36">
        <v>45590</v>
      </c>
      <c r="D15" s="34">
        <v>15666</v>
      </c>
      <c r="E15" s="34">
        <v>15666</v>
      </c>
      <c r="F15" s="34">
        <v>0</v>
      </c>
      <c r="G15" s="34">
        <v>0</v>
      </c>
      <c r="H15" s="34">
        <v>0</v>
      </c>
      <c r="I15" s="34">
        <v>29924</v>
      </c>
      <c r="J15" s="34">
        <v>0</v>
      </c>
      <c r="K15" s="34">
        <v>0</v>
      </c>
      <c r="L15" s="34">
        <v>29923</v>
      </c>
      <c r="M15" s="34">
        <v>1</v>
      </c>
      <c r="N15" s="35">
        <f t="shared" si="0"/>
        <v>51790</v>
      </c>
      <c r="O15" s="34">
        <v>36993</v>
      </c>
      <c r="P15" s="34">
        <v>6019</v>
      </c>
      <c r="Q15" s="34">
        <v>0</v>
      </c>
      <c r="R15" s="34">
        <v>30974</v>
      </c>
      <c r="S15" s="34">
        <v>14797</v>
      </c>
      <c r="T15" s="35">
        <f t="shared" si="1"/>
        <v>13770</v>
      </c>
      <c r="U15" s="34">
        <v>13770</v>
      </c>
      <c r="V15" s="34">
        <v>0</v>
      </c>
      <c r="W15" s="34">
        <v>1027</v>
      </c>
      <c r="X15" s="35">
        <f t="shared" si="2"/>
        <v>-6200</v>
      </c>
      <c r="Y15" s="34">
        <v>37916</v>
      </c>
      <c r="Z15" s="34">
        <v>12100</v>
      </c>
      <c r="AA15" s="34">
        <v>25796</v>
      </c>
      <c r="AB15" s="34">
        <v>0</v>
      </c>
      <c r="AC15" s="34">
        <v>0</v>
      </c>
      <c r="AD15" s="34">
        <v>0</v>
      </c>
    </row>
    <row r="16" spans="1:30" s="8" customFormat="1" ht="33.75" customHeight="1">
      <c r="A16" s="14" t="s">
        <v>20</v>
      </c>
      <c r="B16" s="2" t="s">
        <v>19</v>
      </c>
      <c r="C16" s="32">
        <v>22362</v>
      </c>
      <c r="D16" s="29">
        <v>16742</v>
      </c>
      <c r="E16" s="29">
        <v>16742</v>
      </c>
      <c r="F16" s="29">
        <v>0</v>
      </c>
      <c r="G16" s="29">
        <v>0</v>
      </c>
      <c r="H16" s="29">
        <v>0</v>
      </c>
      <c r="I16" s="29">
        <v>5620</v>
      </c>
      <c r="J16" s="29">
        <v>0</v>
      </c>
      <c r="K16" s="29">
        <v>0</v>
      </c>
      <c r="L16" s="29">
        <v>5620</v>
      </c>
      <c r="M16" s="29">
        <v>0</v>
      </c>
      <c r="N16" s="30">
        <f t="shared" si="0"/>
        <v>17810</v>
      </c>
      <c r="O16" s="29">
        <v>15178</v>
      </c>
      <c r="P16" s="29">
        <v>0</v>
      </c>
      <c r="Q16" s="29">
        <v>0</v>
      </c>
      <c r="R16" s="29">
        <v>15178</v>
      </c>
      <c r="S16" s="29">
        <v>2632</v>
      </c>
      <c r="T16" s="30">
        <f t="shared" si="1"/>
        <v>2632</v>
      </c>
      <c r="U16" s="29">
        <v>2632</v>
      </c>
      <c r="V16" s="29">
        <v>0</v>
      </c>
      <c r="W16" s="29">
        <v>0</v>
      </c>
      <c r="X16" s="30">
        <f t="shared" si="2"/>
        <v>4552</v>
      </c>
      <c r="Y16" s="29">
        <v>1675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</row>
    <row r="17" spans="1:30" s="8" customFormat="1" ht="33.75" customHeight="1" thickBot="1">
      <c r="A17" s="14"/>
      <c r="B17" s="3" t="s">
        <v>30</v>
      </c>
      <c r="C17" s="11">
        <f aca="true" t="shared" si="3" ref="C17:AD17">SUM(C8:C16)</f>
        <v>450535</v>
      </c>
      <c r="D17" s="11">
        <f t="shared" si="3"/>
        <v>160387</v>
      </c>
      <c r="E17" s="11">
        <f t="shared" si="3"/>
        <v>159586</v>
      </c>
      <c r="F17" s="11">
        <f t="shared" si="3"/>
        <v>800</v>
      </c>
      <c r="G17" s="11">
        <f t="shared" si="3"/>
        <v>0</v>
      </c>
      <c r="H17" s="11">
        <f t="shared" si="3"/>
        <v>1</v>
      </c>
      <c r="I17" s="11">
        <f t="shared" si="3"/>
        <v>290148</v>
      </c>
      <c r="J17" s="11">
        <f t="shared" si="3"/>
        <v>0</v>
      </c>
      <c r="K17" s="11">
        <f t="shared" si="3"/>
        <v>0</v>
      </c>
      <c r="L17" s="11">
        <f t="shared" si="3"/>
        <v>288746</v>
      </c>
      <c r="M17" s="11">
        <f t="shared" si="3"/>
        <v>1402</v>
      </c>
      <c r="N17" s="11">
        <f t="shared" si="3"/>
        <v>374669</v>
      </c>
      <c r="O17" s="11">
        <f t="shared" si="3"/>
        <v>302243</v>
      </c>
      <c r="P17" s="11">
        <f t="shared" si="3"/>
        <v>36063</v>
      </c>
      <c r="Q17" s="11">
        <f t="shared" si="3"/>
        <v>0</v>
      </c>
      <c r="R17" s="11">
        <f t="shared" si="3"/>
        <v>266180</v>
      </c>
      <c r="S17" s="11">
        <f t="shared" si="3"/>
        <v>72426</v>
      </c>
      <c r="T17" s="11">
        <f t="shared" si="3"/>
        <v>69840</v>
      </c>
      <c r="U17" s="11">
        <f t="shared" si="3"/>
        <v>69840</v>
      </c>
      <c r="V17" s="11">
        <f t="shared" si="3"/>
        <v>0</v>
      </c>
      <c r="W17" s="11">
        <f t="shared" si="3"/>
        <v>2586</v>
      </c>
      <c r="X17" s="11">
        <f t="shared" si="3"/>
        <v>75866</v>
      </c>
      <c r="Y17" s="11">
        <f t="shared" si="3"/>
        <v>489874</v>
      </c>
      <c r="Z17" s="11">
        <f t="shared" si="3"/>
        <v>177600</v>
      </c>
      <c r="AA17" s="11">
        <f t="shared" si="3"/>
        <v>146851</v>
      </c>
      <c r="AB17" s="11">
        <f t="shared" si="3"/>
        <v>0</v>
      </c>
      <c r="AC17" s="11">
        <f t="shared" si="3"/>
        <v>0</v>
      </c>
      <c r="AD17" s="11">
        <f t="shared" si="3"/>
        <v>108835</v>
      </c>
    </row>
    <row r="18" ht="23.25" customHeight="1"/>
    <row r="19" ht="23.25" customHeight="1"/>
    <row r="20" spans="3:30" ht="23.25" customHeight="1" thickBo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2"/>
      <c r="Q20" s="74"/>
      <c r="R20" s="7"/>
      <c r="S20" s="72" t="s">
        <v>135</v>
      </c>
      <c r="T20" s="74" t="s">
        <v>136</v>
      </c>
      <c r="U20" s="7"/>
      <c r="V20" s="7"/>
      <c r="W20" s="7"/>
      <c r="X20" s="7"/>
      <c r="Y20" s="7"/>
      <c r="Z20" s="7"/>
      <c r="AA20" s="7"/>
      <c r="AB20" s="7"/>
      <c r="AC20" s="7"/>
      <c r="AD20" s="20" t="s">
        <v>58</v>
      </c>
    </row>
    <row r="21" spans="2:30" ht="23.25" customHeight="1">
      <c r="B21" s="19" t="s">
        <v>0</v>
      </c>
      <c r="C21" s="43" t="s">
        <v>68</v>
      </c>
      <c r="D21" s="43" t="s">
        <v>77</v>
      </c>
      <c r="E21" s="75" t="s">
        <v>37</v>
      </c>
      <c r="F21" s="43" t="s">
        <v>75</v>
      </c>
      <c r="G21" s="43" t="s">
        <v>78</v>
      </c>
      <c r="H21" s="77" t="s">
        <v>79</v>
      </c>
      <c r="I21" s="78"/>
      <c r="J21" s="43" t="s">
        <v>38</v>
      </c>
      <c r="K21" s="42" t="s">
        <v>50</v>
      </c>
      <c r="L21" s="42" t="s">
        <v>49</v>
      </c>
      <c r="M21" s="75" t="s">
        <v>37</v>
      </c>
      <c r="N21" s="43" t="s">
        <v>80</v>
      </c>
      <c r="O21" s="43" t="s">
        <v>80</v>
      </c>
      <c r="P21" s="75" t="s">
        <v>48</v>
      </c>
      <c r="Q21" s="42" t="s">
        <v>81</v>
      </c>
      <c r="R21" s="44" t="s">
        <v>82</v>
      </c>
      <c r="S21" s="42" t="s">
        <v>83</v>
      </c>
      <c r="T21" s="18" t="s">
        <v>47</v>
      </c>
      <c r="U21" s="18" t="s">
        <v>46</v>
      </c>
      <c r="V21" s="43" t="s">
        <v>84</v>
      </c>
      <c r="W21" s="79" t="s">
        <v>132</v>
      </c>
      <c r="X21" s="79"/>
      <c r="Y21" s="78"/>
      <c r="Z21" s="45" t="s">
        <v>45</v>
      </c>
      <c r="AA21" s="77" t="s">
        <v>44</v>
      </c>
      <c r="AB21" s="78"/>
      <c r="AC21" s="42" t="s">
        <v>43</v>
      </c>
      <c r="AD21" s="46" t="s">
        <v>85</v>
      </c>
    </row>
    <row r="22" spans="2:30" ht="23.25" customHeight="1">
      <c r="B22" s="17"/>
      <c r="C22" s="47" t="s">
        <v>88</v>
      </c>
      <c r="D22" s="47" t="s">
        <v>98</v>
      </c>
      <c r="E22" s="76"/>
      <c r="F22" s="47" t="s">
        <v>99</v>
      </c>
      <c r="G22" s="47" t="s">
        <v>100</v>
      </c>
      <c r="H22" s="48" t="s">
        <v>101</v>
      </c>
      <c r="I22" s="48" t="s">
        <v>78</v>
      </c>
      <c r="J22" s="47" t="s">
        <v>102</v>
      </c>
      <c r="K22" s="47" t="s">
        <v>42</v>
      </c>
      <c r="L22" s="47" t="s">
        <v>103</v>
      </c>
      <c r="M22" s="76"/>
      <c r="N22" s="47" t="s">
        <v>104</v>
      </c>
      <c r="O22" s="47" t="s">
        <v>105</v>
      </c>
      <c r="P22" s="76"/>
      <c r="Q22" s="47" t="s">
        <v>106</v>
      </c>
      <c r="R22" s="47" t="s">
        <v>38</v>
      </c>
      <c r="S22" s="47" t="s">
        <v>41</v>
      </c>
      <c r="T22" s="15" t="s">
        <v>40</v>
      </c>
      <c r="U22" s="16" t="s">
        <v>107</v>
      </c>
      <c r="V22" s="49" t="s">
        <v>108</v>
      </c>
      <c r="W22" s="50" t="s">
        <v>39</v>
      </c>
      <c r="X22" s="80" t="s">
        <v>38</v>
      </c>
      <c r="Y22" s="80" t="s">
        <v>37</v>
      </c>
      <c r="Z22" s="47" t="s">
        <v>36</v>
      </c>
      <c r="AA22" s="47" t="s">
        <v>35</v>
      </c>
      <c r="AB22" s="47" t="s">
        <v>109</v>
      </c>
      <c r="AC22" s="47" t="s">
        <v>34</v>
      </c>
      <c r="AD22" s="51" t="s">
        <v>110</v>
      </c>
    </row>
    <row r="23" spans="2:30" ht="23.25" customHeight="1">
      <c r="B23" s="41" t="s">
        <v>1</v>
      </c>
      <c r="C23" s="52"/>
      <c r="D23" s="52"/>
      <c r="E23" s="52"/>
      <c r="F23" s="52" t="s">
        <v>119</v>
      </c>
      <c r="G23" s="52"/>
      <c r="H23" s="53" t="s">
        <v>91</v>
      </c>
      <c r="I23" s="53" t="s">
        <v>93</v>
      </c>
      <c r="J23" s="52" t="s">
        <v>120</v>
      </c>
      <c r="K23" s="47" t="s">
        <v>33</v>
      </c>
      <c r="L23" s="47" t="s">
        <v>32</v>
      </c>
      <c r="M23" s="47"/>
      <c r="N23" s="52" t="s">
        <v>121</v>
      </c>
      <c r="O23" s="52" t="s">
        <v>122</v>
      </c>
      <c r="P23" s="52" t="s">
        <v>123</v>
      </c>
      <c r="Q23" s="52" t="s">
        <v>124</v>
      </c>
      <c r="R23" s="47"/>
      <c r="S23" s="52" t="s">
        <v>125</v>
      </c>
      <c r="T23" s="16" t="s">
        <v>126</v>
      </c>
      <c r="U23" s="40" t="s">
        <v>127</v>
      </c>
      <c r="V23" s="47"/>
      <c r="W23" s="47" t="s">
        <v>128</v>
      </c>
      <c r="X23" s="76"/>
      <c r="Y23" s="76"/>
      <c r="Z23" s="52" t="s">
        <v>129</v>
      </c>
      <c r="AA23" s="47"/>
      <c r="AB23" s="47"/>
      <c r="AC23" s="47" t="s">
        <v>31</v>
      </c>
      <c r="AD23" s="51"/>
    </row>
    <row r="24" spans="2:30" ht="32.25" customHeight="1">
      <c r="B24" s="54" t="s">
        <v>3</v>
      </c>
      <c r="C24" s="37">
        <v>0</v>
      </c>
      <c r="D24" s="37">
        <v>0</v>
      </c>
      <c r="E24" s="37">
        <v>0</v>
      </c>
      <c r="F24" s="37">
        <v>2618</v>
      </c>
      <c r="G24" s="37">
        <v>0</v>
      </c>
      <c r="H24" s="37">
        <v>0</v>
      </c>
      <c r="I24" s="37">
        <v>0</v>
      </c>
      <c r="J24" s="37">
        <v>2618</v>
      </c>
      <c r="K24" s="37">
        <v>0</v>
      </c>
      <c r="L24" s="37">
        <v>0</v>
      </c>
      <c r="M24" s="37">
        <v>0</v>
      </c>
      <c r="N24" s="56">
        <f>Y8-F24</f>
        <v>-387</v>
      </c>
      <c r="O24" s="56">
        <f>X8+N24</f>
        <v>-387</v>
      </c>
      <c r="P24" s="37">
        <v>0</v>
      </c>
      <c r="Q24" s="37">
        <v>2610</v>
      </c>
      <c r="R24" s="37">
        <v>0</v>
      </c>
      <c r="S24" s="37">
        <v>0</v>
      </c>
      <c r="T24" s="37">
        <v>0</v>
      </c>
      <c r="U24" s="56">
        <f aca="true" t="shared" si="4" ref="U24:U32">O24-P24+Q24-S24+T24</f>
        <v>2223</v>
      </c>
      <c r="V24" s="56">
        <f aca="true" t="shared" si="5" ref="V24:V32">SUM(W24:Y24)</f>
        <v>0</v>
      </c>
      <c r="W24" s="37">
        <v>0</v>
      </c>
      <c r="X24" s="37">
        <v>0</v>
      </c>
      <c r="Y24" s="37">
        <v>0</v>
      </c>
      <c r="Z24" s="37">
        <v>0</v>
      </c>
      <c r="AA24" s="37">
        <v>2223</v>
      </c>
      <c r="AB24" s="37">
        <v>0</v>
      </c>
      <c r="AC24" s="57">
        <f>IF(C8&gt;0,C8/(N8+J24)*100,0)</f>
        <v>73.26388888888889</v>
      </c>
      <c r="AD24" s="58">
        <f>IF(AB24&gt;0,AB24/(D8-G8)*100,0)</f>
        <v>0</v>
      </c>
    </row>
    <row r="25" spans="2:30" ht="32.25" customHeight="1">
      <c r="B25" s="2" t="s">
        <v>4</v>
      </c>
      <c r="C25" s="34">
        <v>0</v>
      </c>
      <c r="D25" s="34">
        <v>0</v>
      </c>
      <c r="E25" s="34">
        <v>0</v>
      </c>
      <c r="F25" s="34">
        <v>6446</v>
      </c>
      <c r="G25" s="34">
        <v>0</v>
      </c>
      <c r="H25" s="34">
        <v>0</v>
      </c>
      <c r="I25" s="34">
        <v>0</v>
      </c>
      <c r="J25" s="34">
        <v>6446</v>
      </c>
      <c r="K25" s="34">
        <v>0</v>
      </c>
      <c r="L25" s="34">
        <v>0</v>
      </c>
      <c r="M25" s="34">
        <v>0</v>
      </c>
      <c r="N25" s="35">
        <f aca="true" t="shared" si="6" ref="N25:N32">Y9-F25</f>
        <v>-1787</v>
      </c>
      <c r="O25" s="35">
        <f aca="true" t="shared" si="7" ref="O25:O32">X9+N25</f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5">
        <f t="shared" si="4"/>
        <v>0</v>
      </c>
      <c r="V25" s="35">
        <f t="shared" si="5"/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8">
        <f aca="true" t="shared" si="8" ref="AC25:AC33">IF(C9&gt;0,C9/(N9+J25)*100,0)</f>
        <v>69.67191771904699</v>
      </c>
      <c r="AD25" s="27">
        <f aca="true" t="shared" si="9" ref="AD25:AD32">IF(AB25&gt;0,AB25/(D9-G9)*100,0)</f>
        <v>0</v>
      </c>
    </row>
    <row r="26" spans="2:30" ht="32.25" customHeight="1">
      <c r="B26" s="2" t="s">
        <v>5</v>
      </c>
      <c r="C26" s="34">
        <v>48603</v>
      </c>
      <c r="D26" s="34">
        <v>5603</v>
      </c>
      <c r="E26" s="34">
        <v>687</v>
      </c>
      <c r="F26" s="34">
        <v>454425</v>
      </c>
      <c r="G26" s="34">
        <v>360280</v>
      </c>
      <c r="H26" s="34">
        <v>13281</v>
      </c>
      <c r="I26" s="34">
        <v>0</v>
      </c>
      <c r="J26" s="34">
        <v>94145</v>
      </c>
      <c r="K26" s="34">
        <v>0</v>
      </c>
      <c r="L26" s="34">
        <v>0</v>
      </c>
      <c r="M26" s="34">
        <v>0</v>
      </c>
      <c r="N26" s="35">
        <f t="shared" si="6"/>
        <v>-62939</v>
      </c>
      <c r="O26" s="35">
        <f t="shared" si="7"/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35">
        <f t="shared" si="5"/>
        <v>41381</v>
      </c>
      <c r="W26" s="34">
        <v>24107</v>
      </c>
      <c r="X26" s="34">
        <v>17200</v>
      </c>
      <c r="Y26" s="34">
        <v>74</v>
      </c>
      <c r="Z26" s="34">
        <v>0</v>
      </c>
      <c r="AA26" s="34">
        <v>0</v>
      </c>
      <c r="AB26" s="34">
        <v>0</v>
      </c>
      <c r="AC26" s="28">
        <f t="shared" si="8"/>
        <v>88.67809523809524</v>
      </c>
      <c r="AD26" s="27">
        <f t="shared" si="9"/>
        <v>0</v>
      </c>
    </row>
    <row r="27" spans="2:30" ht="32.25" customHeight="1">
      <c r="B27" s="2" t="s">
        <v>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f t="shared" si="6"/>
        <v>0</v>
      </c>
      <c r="O27" s="35">
        <f t="shared" si="7"/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5">
        <f t="shared" si="4"/>
        <v>0</v>
      </c>
      <c r="V27" s="35">
        <f t="shared" si="5"/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8">
        <f t="shared" si="8"/>
        <v>100</v>
      </c>
      <c r="AD27" s="27">
        <f t="shared" si="9"/>
        <v>0</v>
      </c>
    </row>
    <row r="28" spans="2:30" ht="32.25" customHeight="1">
      <c r="B28" s="2" t="s">
        <v>10</v>
      </c>
      <c r="C28" s="34">
        <v>0</v>
      </c>
      <c r="D28" s="34">
        <v>0</v>
      </c>
      <c r="E28" s="34">
        <v>0</v>
      </c>
      <c r="F28" s="34">
        <v>38738</v>
      </c>
      <c r="G28" s="34">
        <v>0</v>
      </c>
      <c r="H28" s="34">
        <v>0</v>
      </c>
      <c r="I28" s="34">
        <v>0</v>
      </c>
      <c r="J28" s="34">
        <v>38738</v>
      </c>
      <c r="K28" s="34">
        <v>0</v>
      </c>
      <c r="L28" s="34">
        <v>0</v>
      </c>
      <c r="M28" s="34">
        <v>0</v>
      </c>
      <c r="N28" s="35">
        <f t="shared" si="6"/>
        <v>0</v>
      </c>
      <c r="O28" s="35">
        <f t="shared" si="7"/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 t="shared" si="4"/>
        <v>0</v>
      </c>
      <c r="V28" s="35">
        <f t="shared" si="5"/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28">
        <f t="shared" si="8"/>
        <v>62.23078048067079</v>
      </c>
      <c r="AD28" s="27">
        <f t="shared" si="9"/>
        <v>0</v>
      </c>
    </row>
    <row r="29" spans="2:30" ht="32.25" customHeight="1">
      <c r="B29" s="2" t="s">
        <v>24</v>
      </c>
      <c r="C29" s="34">
        <v>0</v>
      </c>
      <c r="D29" s="34">
        <v>0</v>
      </c>
      <c r="E29" s="34">
        <v>0</v>
      </c>
      <c r="F29" s="34">
        <v>13169</v>
      </c>
      <c r="G29" s="34">
        <v>0</v>
      </c>
      <c r="H29" s="34">
        <v>0</v>
      </c>
      <c r="I29" s="34">
        <v>0</v>
      </c>
      <c r="J29" s="34">
        <v>13169</v>
      </c>
      <c r="K29" s="34">
        <v>0</v>
      </c>
      <c r="L29" s="34">
        <v>0</v>
      </c>
      <c r="M29" s="34">
        <v>0</v>
      </c>
      <c r="N29" s="35">
        <f t="shared" si="6"/>
        <v>0</v>
      </c>
      <c r="O29" s="35">
        <f t="shared" si="7"/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 t="shared" si="4"/>
        <v>0</v>
      </c>
      <c r="V29" s="35">
        <f t="shared" si="5"/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8">
        <f t="shared" si="8"/>
        <v>59.30218184065764</v>
      </c>
      <c r="AD29" s="27">
        <f t="shared" si="9"/>
        <v>0</v>
      </c>
    </row>
    <row r="30" spans="2:30" ht="32.25" customHeight="1">
      <c r="B30" s="2" t="s">
        <v>18</v>
      </c>
      <c r="C30" s="34">
        <v>0</v>
      </c>
      <c r="D30" s="34">
        <v>0</v>
      </c>
      <c r="E30" s="34">
        <v>0</v>
      </c>
      <c r="F30" s="34">
        <v>12806</v>
      </c>
      <c r="G30" s="34">
        <v>0</v>
      </c>
      <c r="H30" s="34">
        <v>0</v>
      </c>
      <c r="I30" s="34">
        <v>0</v>
      </c>
      <c r="J30" s="34">
        <v>12806</v>
      </c>
      <c r="K30" s="34">
        <v>0</v>
      </c>
      <c r="L30" s="34">
        <v>0</v>
      </c>
      <c r="M30" s="34">
        <v>0</v>
      </c>
      <c r="N30" s="35">
        <f t="shared" si="6"/>
        <v>-12806</v>
      </c>
      <c r="O30" s="35">
        <f t="shared" si="7"/>
        <v>-18</v>
      </c>
      <c r="P30" s="34">
        <v>0</v>
      </c>
      <c r="Q30" s="34">
        <v>34</v>
      </c>
      <c r="R30" s="34">
        <v>0</v>
      </c>
      <c r="S30" s="34">
        <v>0</v>
      </c>
      <c r="T30" s="34">
        <v>0</v>
      </c>
      <c r="U30" s="35">
        <f t="shared" si="4"/>
        <v>16</v>
      </c>
      <c r="V30" s="35">
        <f t="shared" si="5"/>
        <v>0</v>
      </c>
      <c r="W30" s="34">
        <v>0</v>
      </c>
      <c r="X30" s="34">
        <v>0</v>
      </c>
      <c r="Y30" s="34">
        <v>0</v>
      </c>
      <c r="Z30" s="34">
        <v>0</v>
      </c>
      <c r="AA30" s="34">
        <v>16</v>
      </c>
      <c r="AB30" s="34">
        <v>0</v>
      </c>
      <c r="AC30" s="28">
        <f t="shared" si="8"/>
        <v>99.9412685982772</v>
      </c>
      <c r="AD30" s="27">
        <f t="shared" si="9"/>
        <v>0</v>
      </c>
    </row>
    <row r="31" spans="2:30" ht="32.25" customHeight="1">
      <c r="B31" s="2" t="s">
        <v>15</v>
      </c>
      <c r="C31" s="34">
        <v>0</v>
      </c>
      <c r="D31" s="34">
        <v>20</v>
      </c>
      <c r="E31" s="34">
        <v>0</v>
      </c>
      <c r="F31" s="34">
        <v>37916</v>
      </c>
      <c r="G31" s="34">
        <v>2628</v>
      </c>
      <c r="H31" s="34">
        <v>0</v>
      </c>
      <c r="I31" s="34">
        <v>0</v>
      </c>
      <c r="J31" s="34">
        <v>35288</v>
      </c>
      <c r="K31" s="34">
        <v>0</v>
      </c>
      <c r="L31" s="34">
        <v>0</v>
      </c>
      <c r="M31" s="34">
        <v>0</v>
      </c>
      <c r="N31" s="35">
        <f t="shared" si="6"/>
        <v>0</v>
      </c>
      <c r="O31" s="35">
        <f t="shared" si="7"/>
        <v>-6200</v>
      </c>
      <c r="P31" s="34">
        <v>0</v>
      </c>
      <c r="Q31" s="34">
        <v>0</v>
      </c>
      <c r="R31" s="34">
        <v>0</v>
      </c>
      <c r="S31" s="34">
        <v>0</v>
      </c>
      <c r="T31" s="34">
        <v>6200</v>
      </c>
      <c r="U31" s="35">
        <f t="shared" si="4"/>
        <v>0</v>
      </c>
      <c r="V31" s="35">
        <f t="shared" si="5"/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28">
        <f t="shared" si="8"/>
        <v>52.355359562690914</v>
      </c>
      <c r="AD31" s="27">
        <f t="shared" si="9"/>
        <v>0</v>
      </c>
    </row>
    <row r="32" spans="2:30" ht="32.25" customHeight="1">
      <c r="B32" s="2" t="s">
        <v>19</v>
      </c>
      <c r="C32" s="29">
        <v>0</v>
      </c>
      <c r="D32" s="29">
        <v>0</v>
      </c>
      <c r="E32" s="29">
        <v>1675</v>
      </c>
      <c r="F32" s="29">
        <v>6214</v>
      </c>
      <c r="G32" s="29">
        <v>973</v>
      </c>
      <c r="H32" s="29">
        <v>0</v>
      </c>
      <c r="I32" s="29">
        <v>0</v>
      </c>
      <c r="J32" s="29">
        <v>5241</v>
      </c>
      <c r="K32" s="29">
        <v>0</v>
      </c>
      <c r="L32" s="29">
        <v>0</v>
      </c>
      <c r="M32" s="29">
        <v>0</v>
      </c>
      <c r="N32" s="35">
        <f t="shared" si="6"/>
        <v>-4539</v>
      </c>
      <c r="O32" s="30">
        <f t="shared" si="7"/>
        <v>13</v>
      </c>
      <c r="P32" s="29">
        <v>0</v>
      </c>
      <c r="Q32" s="29">
        <v>25</v>
      </c>
      <c r="R32" s="29">
        <v>0</v>
      </c>
      <c r="S32" s="29">
        <v>0</v>
      </c>
      <c r="T32" s="29">
        <v>0</v>
      </c>
      <c r="U32" s="30">
        <f t="shared" si="4"/>
        <v>38</v>
      </c>
      <c r="V32" s="30">
        <f t="shared" si="5"/>
        <v>0</v>
      </c>
      <c r="W32" s="29">
        <v>0</v>
      </c>
      <c r="X32" s="29">
        <v>0</v>
      </c>
      <c r="Y32" s="29">
        <v>0</v>
      </c>
      <c r="Z32" s="29">
        <v>0</v>
      </c>
      <c r="AA32" s="29">
        <v>38</v>
      </c>
      <c r="AB32" s="29">
        <v>0</v>
      </c>
      <c r="AC32" s="28">
        <f t="shared" si="8"/>
        <v>97.01097566266105</v>
      </c>
      <c r="AD32" s="27">
        <f t="shared" si="9"/>
        <v>0</v>
      </c>
    </row>
    <row r="33" spans="2:30" ht="32.25" customHeight="1" thickBot="1">
      <c r="B33" s="3" t="s">
        <v>30</v>
      </c>
      <c r="C33" s="11">
        <f aca="true" t="shared" si="10" ref="C33:AB33">SUM(C24:C32)</f>
        <v>48603</v>
      </c>
      <c r="D33" s="11">
        <f t="shared" si="10"/>
        <v>5623</v>
      </c>
      <c r="E33" s="11">
        <f t="shared" si="10"/>
        <v>2362</v>
      </c>
      <c r="F33" s="11">
        <f t="shared" si="10"/>
        <v>572332</v>
      </c>
      <c r="G33" s="11">
        <f t="shared" si="10"/>
        <v>363881</v>
      </c>
      <c r="H33" s="11">
        <f t="shared" si="10"/>
        <v>13281</v>
      </c>
      <c r="I33" s="11">
        <f t="shared" si="10"/>
        <v>0</v>
      </c>
      <c r="J33" s="11">
        <f t="shared" si="10"/>
        <v>208451</v>
      </c>
      <c r="K33" s="11">
        <f t="shared" si="10"/>
        <v>0</v>
      </c>
      <c r="L33" s="11">
        <f t="shared" si="10"/>
        <v>0</v>
      </c>
      <c r="M33" s="11">
        <f t="shared" si="10"/>
        <v>0</v>
      </c>
      <c r="N33" s="11">
        <f t="shared" si="10"/>
        <v>-82458</v>
      </c>
      <c r="O33" s="11">
        <f t="shared" si="10"/>
        <v>-6592</v>
      </c>
      <c r="P33" s="11">
        <f t="shared" si="10"/>
        <v>0</v>
      </c>
      <c r="Q33" s="11">
        <f t="shared" si="10"/>
        <v>2669</v>
      </c>
      <c r="R33" s="11">
        <f t="shared" si="10"/>
        <v>0</v>
      </c>
      <c r="S33" s="11">
        <f t="shared" si="10"/>
        <v>0</v>
      </c>
      <c r="T33" s="11">
        <f t="shared" si="10"/>
        <v>6200</v>
      </c>
      <c r="U33" s="11">
        <f t="shared" si="10"/>
        <v>2277</v>
      </c>
      <c r="V33" s="11">
        <f t="shared" si="10"/>
        <v>41381</v>
      </c>
      <c r="W33" s="11">
        <f t="shared" si="10"/>
        <v>24107</v>
      </c>
      <c r="X33" s="11">
        <f t="shared" si="10"/>
        <v>17200</v>
      </c>
      <c r="Y33" s="11">
        <f t="shared" si="10"/>
        <v>74</v>
      </c>
      <c r="Z33" s="11">
        <f t="shared" si="10"/>
        <v>0</v>
      </c>
      <c r="AA33" s="11">
        <f t="shared" si="10"/>
        <v>2277</v>
      </c>
      <c r="AB33" s="11">
        <f t="shared" si="10"/>
        <v>0</v>
      </c>
      <c r="AC33" s="10">
        <f t="shared" si="8"/>
        <v>77.26282754836055</v>
      </c>
      <c r="AD33" s="9">
        <f>IF(AB33&gt;0,AB33/(#REF!-#REF!)*100,0)</f>
        <v>0</v>
      </c>
    </row>
  </sheetData>
  <sheetProtection/>
  <mergeCells count="19">
    <mergeCell ref="Z5:Z6"/>
    <mergeCell ref="E21:E22"/>
    <mergeCell ref="H21:I21"/>
    <mergeCell ref="M21:M22"/>
    <mergeCell ref="N5:N6"/>
    <mergeCell ref="R5:R6"/>
    <mergeCell ref="U5:V5"/>
    <mergeCell ref="P21:P22"/>
    <mergeCell ref="W21:Y21"/>
    <mergeCell ref="AA21:AB21"/>
    <mergeCell ref="X22:X23"/>
    <mergeCell ref="Y22:Y23"/>
    <mergeCell ref="C5:C6"/>
    <mergeCell ref="D5:D6"/>
    <mergeCell ref="E5:E6"/>
    <mergeCell ref="H5:H6"/>
    <mergeCell ref="M5:M6"/>
    <mergeCell ref="W5:W6"/>
    <mergeCell ref="X5:X6"/>
  </mergeCells>
  <printOptions/>
  <pageMargins left="0.7874015748031497" right="0.3937007874015748" top="0.7874015748031497" bottom="0.7874015748031497" header="0.5118110236220472" footer="0.5118110236220472"/>
  <pageSetup fitToWidth="2" fitToHeight="1" horizontalDpi="600" verticalDpi="600" orientation="landscape" pageOrder="overThenDown" paperSize="9" scale="55" r:id="rId2"/>
  <colBreaks count="1" manualBreakCount="1">
    <brk id="16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0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2.5" customHeight="1">
      <c r="A1" s="1"/>
      <c r="B1" s="4"/>
      <c r="C1" s="21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2.5" customHeight="1">
      <c r="C2" s="21" t="s">
        <v>143</v>
      </c>
    </row>
    <row r="3" s="7" customFormat="1" ht="22.5" customHeight="1">
      <c r="C3" s="21" t="s">
        <v>59</v>
      </c>
    </row>
    <row r="4" s="7" customFormat="1" ht="22.5" customHeight="1" thickBot="1">
      <c r="C4" s="21"/>
    </row>
    <row r="5" spans="2:16" s="7" customFormat="1" ht="22.5" customHeight="1">
      <c r="B5" s="19" t="s">
        <v>0</v>
      </c>
      <c r="C5" s="75" t="s">
        <v>57</v>
      </c>
      <c r="D5" s="75" t="s">
        <v>56</v>
      </c>
      <c r="E5" s="75" t="s">
        <v>55</v>
      </c>
      <c r="F5" s="43" t="s">
        <v>130</v>
      </c>
      <c r="G5" s="43" t="s">
        <v>65</v>
      </c>
      <c r="H5" s="75" t="s">
        <v>37</v>
      </c>
      <c r="I5" s="43" t="s">
        <v>66</v>
      </c>
      <c r="J5" s="43" t="s">
        <v>67</v>
      </c>
      <c r="K5" s="43" t="s">
        <v>68</v>
      </c>
      <c r="L5" s="43" t="s">
        <v>69</v>
      </c>
      <c r="M5" s="75" t="s">
        <v>37</v>
      </c>
      <c r="N5" s="75" t="s">
        <v>54</v>
      </c>
      <c r="O5" s="43" t="s">
        <v>70</v>
      </c>
      <c r="P5" s="43" t="s">
        <v>71</v>
      </c>
    </row>
    <row r="6" spans="2:16" s="7" customFormat="1" ht="22.5" customHeight="1">
      <c r="B6" s="17"/>
      <c r="C6" s="76"/>
      <c r="D6" s="76"/>
      <c r="E6" s="76"/>
      <c r="F6" s="47" t="s">
        <v>131</v>
      </c>
      <c r="G6" s="47" t="s">
        <v>86</v>
      </c>
      <c r="H6" s="76"/>
      <c r="I6" s="47" t="s">
        <v>87</v>
      </c>
      <c r="J6" s="47" t="s">
        <v>88</v>
      </c>
      <c r="K6" s="47" t="s">
        <v>88</v>
      </c>
      <c r="L6" s="47" t="s">
        <v>89</v>
      </c>
      <c r="M6" s="76"/>
      <c r="N6" s="76"/>
      <c r="O6" s="47" t="s">
        <v>90</v>
      </c>
      <c r="P6" s="47" t="s">
        <v>91</v>
      </c>
    </row>
    <row r="7" spans="2:16" s="7" customFormat="1" ht="22.5" customHeight="1">
      <c r="B7" s="41" t="s">
        <v>1</v>
      </c>
      <c r="C7" s="52" t="s">
        <v>111</v>
      </c>
      <c r="D7" s="52" t="s">
        <v>63</v>
      </c>
      <c r="E7" s="52"/>
      <c r="F7" s="52"/>
      <c r="G7" s="52"/>
      <c r="H7" s="52"/>
      <c r="I7" s="52" t="s">
        <v>112</v>
      </c>
      <c r="J7" s="52"/>
      <c r="K7" s="52"/>
      <c r="L7" s="52"/>
      <c r="M7" s="52"/>
      <c r="N7" s="52" t="s">
        <v>113</v>
      </c>
      <c r="O7" s="52" t="s">
        <v>114</v>
      </c>
      <c r="P7" s="52"/>
    </row>
    <row r="8" spans="1:16" s="8" customFormat="1" ht="33.75" customHeight="1">
      <c r="A8" s="14" t="s">
        <v>21</v>
      </c>
      <c r="B8" s="59" t="s">
        <v>25</v>
      </c>
      <c r="C8" s="60">
        <v>2583</v>
      </c>
      <c r="D8" s="13">
        <v>499</v>
      </c>
      <c r="E8" s="13">
        <v>499</v>
      </c>
      <c r="F8" s="13">
        <v>0</v>
      </c>
      <c r="G8" s="13">
        <v>0</v>
      </c>
      <c r="H8" s="13">
        <v>0</v>
      </c>
      <c r="I8" s="13">
        <v>2084</v>
      </c>
      <c r="J8" s="13">
        <v>0</v>
      </c>
      <c r="K8" s="13">
        <v>0</v>
      </c>
      <c r="L8" s="13">
        <v>2084</v>
      </c>
      <c r="M8" s="13">
        <v>0</v>
      </c>
      <c r="N8" s="61">
        <f>O8+E15</f>
        <v>1885</v>
      </c>
      <c r="O8" s="13">
        <v>1734</v>
      </c>
      <c r="P8" s="13">
        <v>0</v>
      </c>
    </row>
    <row r="9" spans="1:16" s="8" customFormat="1" ht="33.75" customHeight="1" thickBot="1">
      <c r="A9" s="14"/>
      <c r="B9" s="3" t="s">
        <v>30</v>
      </c>
      <c r="C9" s="11">
        <f aca="true" t="shared" si="0" ref="C9:P9">SUM(C8)</f>
        <v>2583</v>
      </c>
      <c r="D9" s="11">
        <f t="shared" si="0"/>
        <v>499</v>
      </c>
      <c r="E9" s="11">
        <f t="shared" si="0"/>
        <v>499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2084</v>
      </c>
      <c r="J9" s="11">
        <f t="shared" si="0"/>
        <v>0</v>
      </c>
      <c r="K9" s="11">
        <f t="shared" si="0"/>
        <v>0</v>
      </c>
      <c r="L9" s="11">
        <f t="shared" si="0"/>
        <v>2084</v>
      </c>
      <c r="M9" s="11">
        <f t="shared" si="0"/>
        <v>0</v>
      </c>
      <c r="N9" s="11">
        <f t="shared" si="0"/>
        <v>1885</v>
      </c>
      <c r="O9" s="11">
        <f t="shared" si="0"/>
        <v>1734</v>
      </c>
      <c r="P9" s="11">
        <f t="shared" si="0"/>
        <v>0</v>
      </c>
    </row>
    <row r="10" spans="1:16" s="8" customFormat="1" ht="23.25" customHeight="1">
      <c r="A10" s="14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ht="23.25" customHeight="1" thickBot="1"/>
    <row r="12" spans="2:16" ht="23.25" customHeight="1">
      <c r="B12" s="19" t="s">
        <v>0</v>
      </c>
      <c r="C12" s="43" t="s">
        <v>72</v>
      </c>
      <c r="D12" s="75" t="s">
        <v>37</v>
      </c>
      <c r="E12" s="43" t="s">
        <v>73</v>
      </c>
      <c r="F12" s="43" t="s">
        <v>74</v>
      </c>
      <c r="G12" s="77" t="s">
        <v>53</v>
      </c>
      <c r="H12" s="78"/>
      <c r="I12" s="75" t="s">
        <v>37</v>
      </c>
      <c r="J12" s="75" t="s">
        <v>52</v>
      </c>
      <c r="K12" s="43" t="s">
        <v>75</v>
      </c>
      <c r="L12" s="75" t="s">
        <v>51</v>
      </c>
      <c r="M12" s="43" t="s">
        <v>49</v>
      </c>
      <c r="N12" s="43" t="s">
        <v>49</v>
      </c>
      <c r="O12" s="43" t="s">
        <v>76</v>
      </c>
      <c r="P12" s="43" t="s">
        <v>67</v>
      </c>
    </row>
    <row r="13" spans="2:16" ht="23.25" customHeight="1">
      <c r="B13" s="17"/>
      <c r="C13" s="47" t="s">
        <v>92</v>
      </c>
      <c r="D13" s="76"/>
      <c r="E13" s="47" t="s">
        <v>90</v>
      </c>
      <c r="F13" s="47" t="s">
        <v>93</v>
      </c>
      <c r="G13" s="48" t="s">
        <v>38</v>
      </c>
      <c r="H13" s="48" t="s">
        <v>94</v>
      </c>
      <c r="I13" s="76"/>
      <c r="J13" s="76"/>
      <c r="K13" s="47" t="s">
        <v>95</v>
      </c>
      <c r="L13" s="76"/>
      <c r="M13" s="47" t="s">
        <v>88</v>
      </c>
      <c r="N13" s="47" t="s">
        <v>96</v>
      </c>
      <c r="O13" s="47" t="s">
        <v>97</v>
      </c>
      <c r="P13" s="47" t="s">
        <v>88</v>
      </c>
    </row>
    <row r="14" spans="2:16" ht="23.25" customHeight="1">
      <c r="B14" s="41" t="s">
        <v>1</v>
      </c>
      <c r="C14" s="52"/>
      <c r="D14" s="52"/>
      <c r="E14" s="52" t="s">
        <v>115</v>
      </c>
      <c r="F14" s="52"/>
      <c r="G14" s="47" t="s">
        <v>93</v>
      </c>
      <c r="H14" s="47" t="s">
        <v>116</v>
      </c>
      <c r="I14" s="47"/>
      <c r="J14" s="52" t="s">
        <v>117</v>
      </c>
      <c r="K14" s="52" t="s">
        <v>118</v>
      </c>
      <c r="L14" s="52"/>
      <c r="M14" s="52"/>
      <c r="N14" s="52"/>
      <c r="O14" s="52"/>
      <c r="P14" s="52"/>
    </row>
    <row r="15" spans="2:16" ht="33.75" customHeight="1">
      <c r="B15" s="59" t="s">
        <v>25</v>
      </c>
      <c r="C15" s="13">
        <v>0</v>
      </c>
      <c r="D15" s="13">
        <v>1734</v>
      </c>
      <c r="E15" s="13">
        <v>151</v>
      </c>
      <c r="F15" s="61">
        <f>G15+H15</f>
        <v>151</v>
      </c>
      <c r="G15" s="13">
        <v>151</v>
      </c>
      <c r="H15" s="13">
        <v>0</v>
      </c>
      <c r="I15" s="13">
        <v>0</v>
      </c>
      <c r="J15" s="61">
        <f>C8-N8</f>
        <v>698</v>
      </c>
      <c r="K15" s="13">
        <v>349</v>
      </c>
      <c r="L15" s="13">
        <v>0</v>
      </c>
      <c r="M15" s="13">
        <v>349</v>
      </c>
      <c r="N15" s="13">
        <v>0</v>
      </c>
      <c r="O15" s="13">
        <v>0</v>
      </c>
      <c r="P15" s="13">
        <v>0</v>
      </c>
    </row>
    <row r="16" spans="2:16" ht="33.75" customHeight="1" thickBot="1">
      <c r="B16" s="3" t="s">
        <v>30</v>
      </c>
      <c r="C16" s="11">
        <f aca="true" t="shared" si="1" ref="C16:P16">SUM(C15)</f>
        <v>0</v>
      </c>
      <c r="D16" s="11">
        <f t="shared" si="1"/>
        <v>1734</v>
      </c>
      <c r="E16" s="11">
        <f t="shared" si="1"/>
        <v>151</v>
      </c>
      <c r="F16" s="11">
        <f t="shared" si="1"/>
        <v>151</v>
      </c>
      <c r="G16" s="11">
        <f t="shared" si="1"/>
        <v>151</v>
      </c>
      <c r="H16" s="11">
        <f t="shared" si="1"/>
        <v>0</v>
      </c>
      <c r="I16" s="11">
        <f t="shared" si="1"/>
        <v>0</v>
      </c>
      <c r="J16" s="11">
        <f t="shared" si="1"/>
        <v>698</v>
      </c>
      <c r="K16" s="11">
        <f t="shared" si="1"/>
        <v>349</v>
      </c>
      <c r="L16" s="11">
        <f t="shared" si="1"/>
        <v>0</v>
      </c>
      <c r="M16" s="11">
        <f t="shared" si="1"/>
        <v>349</v>
      </c>
      <c r="N16" s="11">
        <f t="shared" si="1"/>
        <v>0</v>
      </c>
      <c r="O16" s="11">
        <f t="shared" si="1"/>
        <v>0</v>
      </c>
      <c r="P16" s="11">
        <f t="shared" si="1"/>
        <v>0</v>
      </c>
    </row>
    <row r="17" ht="23.25" customHeight="1"/>
    <row r="18" ht="23.25" customHeight="1" thickBot="1"/>
    <row r="19" spans="2:16" ht="23.25" customHeight="1">
      <c r="B19" s="19" t="s">
        <v>0</v>
      </c>
      <c r="C19" s="43" t="s">
        <v>68</v>
      </c>
      <c r="D19" s="43" t="s">
        <v>77</v>
      </c>
      <c r="E19" s="75" t="s">
        <v>37</v>
      </c>
      <c r="F19" s="43" t="s">
        <v>75</v>
      </c>
      <c r="G19" s="43" t="s">
        <v>78</v>
      </c>
      <c r="H19" s="77" t="s">
        <v>79</v>
      </c>
      <c r="I19" s="78"/>
      <c r="J19" s="43" t="s">
        <v>38</v>
      </c>
      <c r="K19" s="42" t="s">
        <v>50</v>
      </c>
      <c r="L19" s="42" t="s">
        <v>49</v>
      </c>
      <c r="M19" s="75" t="s">
        <v>37</v>
      </c>
      <c r="N19" s="43" t="s">
        <v>80</v>
      </c>
      <c r="O19" s="43" t="s">
        <v>80</v>
      </c>
      <c r="P19" s="75" t="s">
        <v>48</v>
      </c>
    </row>
    <row r="20" spans="2:16" ht="23.25" customHeight="1">
      <c r="B20" s="17"/>
      <c r="C20" s="47" t="s">
        <v>88</v>
      </c>
      <c r="D20" s="47" t="s">
        <v>98</v>
      </c>
      <c r="E20" s="76"/>
      <c r="F20" s="47" t="s">
        <v>99</v>
      </c>
      <c r="G20" s="47" t="s">
        <v>100</v>
      </c>
      <c r="H20" s="48" t="s">
        <v>101</v>
      </c>
      <c r="I20" s="48" t="s">
        <v>78</v>
      </c>
      <c r="J20" s="47" t="s">
        <v>102</v>
      </c>
      <c r="K20" s="47" t="s">
        <v>42</v>
      </c>
      <c r="L20" s="47" t="s">
        <v>103</v>
      </c>
      <c r="M20" s="76"/>
      <c r="N20" s="47" t="s">
        <v>104</v>
      </c>
      <c r="O20" s="47" t="s">
        <v>105</v>
      </c>
      <c r="P20" s="76"/>
    </row>
    <row r="21" spans="2:16" ht="23.25" customHeight="1">
      <c r="B21" s="41" t="s">
        <v>1</v>
      </c>
      <c r="C21" s="52"/>
      <c r="D21" s="52"/>
      <c r="E21" s="52"/>
      <c r="F21" s="52" t="s">
        <v>119</v>
      </c>
      <c r="G21" s="52"/>
      <c r="H21" s="53" t="s">
        <v>91</v>
      </c>
      <c r="I21" s="53" t="s">
        <v>93</v>
      </c>
      <c r="J21" s="52" t="s">
        <v>120</v>
      </c>
      <c r="K21" s="47" t="s">
        <v>33</v>
      </c>
      <c r="L21" s="47" t="s">
        <v>32</v>
      </c>
      <c r="M21" s="47"/>
      <c r="N21" s="52" t="s">
        <v>121</v>
      </c>
      <c r="O21" s="52" t="s">
        <v>122</v>
      </c>
      <c r="P21" s="52" t="s">
        <v>123</v>
      </c>
    </row>
    <row r="22" spans="2:16" ht="33.75" customHeight="1">
      <c r="B22" s="59" t="s">
        <v>25</v>
      </c>
      <c r="C22" s="13">
        <v>0</v>
      </c>
      <c r="D22" s="13">
        <v>0</v>
      </c>
      <c r="E22" s="13">
        <v>0</v>
      </c>
      <c r="F22" s="13">
        <v>1047</v>
      </c>
      <c r="G22" s="13">
        <v>0</v>
      </c>
      <c r="H22" s="13">
        <v>0</v>
      </c>
      <c r="I22" s="13">
        <v>0</v>
      </c>
      <c r="J22" s="13">
        <v>1047</v>
      </c>
      <c r="K22" s="13">
        <v>0</v>
      </c>
      <c r="L22" s="13">
        <v>0</v>
      </c>
      <c r="M22" s="13">
        <v>0</v>
      </c>
      <c r="N22" s="61">
        <f>K15-F22</f>
        <v>-698</v>
      </c>
      <c r="O22" s="61">
        <f>J15+N22</f>
        <v>0</v>
      </c>
      <c r="P22" s="13">
        <v>0</v>
      </c>
    </row>
    <row r="23" spans="2:16" ht="33.75" customHeight="1" thickBot="1">
      <c r="B23" s="3" t="s">
        <v>30</v>
      </c>
      <c r="C23" s="11">
        <f aca="true" t="shared" si="2" ref="C23:P23">SUM(C22)</f>
        <v>0</v>
      </c>
      <c r="D23" s="11">
        <f t="shared" si="2"/>
        <v>0</v>
      </c>
      <c r="E23" s="11">
        <f t="shared" si="2"/>
        <v>0</v>
      </c>
      <c r="F23" s="11">
        <f t="shared" si="2"/>
        <v>1047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1047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-698</v>
      </c>
      <c r="O23" s="11">
        <f t="shared" si="2"/>
        <v>0</v>
      </c>
      <c r="P23" s="11">
        <f t="shared" si="2"/>
        <v>0</v>
      </c>
    </row>
    <row r="24" ht="23.25" customHeight="1"/>
    <row r="25" spans="3:16" ht="23.25" customHeight="1" thickBo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0" t="s">
        <v>58</v>
      </c>
    </row>
    <row r="26" spans="2:16" ht="23.25" customHeight="1">
      <c r="B26" s="19" t="s">
        <v>0</v>
      </c>
      <c r="C26" s="42" t="s">
        <v>81</v>
      </c>
      <c r="D26" s="44" t="s">
        <v>82</v>
      </c>
      <c r="E26" s="42" t="s">
        <v>83</v>
      </c>
      <c r="F26" s="18" t="s">
        <v>47</v>
      </c>
      <c r="G26" s="18" t="s">
        <v>46</v>
      </c>
      <c r="H26" s="43" t="s">
        <v>84</v>
      </c>
      <c r="I26" s="79" t="s">
        <v>132</v>
      </c>
      <c r="J26" s="79"/>
      <c r="K26" s="78"/>
      <c r="L26" s="45" t="s">
        <v>45</v>
      </c>
      <c r="M26" s="77" t="s">
        <v>44</v>
      </c>
      <c r="N26" s="78"/>
      <c r="O26" s="42" t="s">
        <v>43</v>
      </c>
      <c r="P26" s="46" t="s">
        <v>85</v>
      </c>
    </row>
    <row r="27" spans="2:16" ht="23.25" customHeight="1">
      <c r="B27" s="17"/>
      <c r="C27" s="47" t="s">
        <v>106</v>
      </c>
      <c r="D27" s="47" t="s">
        <v>38</v>
      </c>
      <c r="E27" s="47" t="s">
        <v>41</v>
      </c>
      <c r="F27" s="15" t="s">
        <v>40</v>
      </c>
      <c r="G27" s="16" t="s">
        <v>107</v>
      </c>
      <c r="H27" s="49" t="s">
        <v>108</v>
      </c>
      <c r="I27" s="50" t="s">
        <v>39</v>
      </c>
      <c r="J27" s="80" t="s">
        <v>38</v>
      </c>
      <c r="K27" s="80" t="s">
        <v>37</v>
      </c>
      <c r="L27" s="47" t="s">
        <v>36</v>
      </c>
      <c r="M27" s="47" t="s">
        <v>35</v>
      </c>
      <c r="N27" s="47" t="s">
        <v>109</v>
      </c>
      <c r="O27" s="47" t="s">
        <v>34</v>
      </c>
      <c r="P27" s="51" t="s">
        <v>110</v>
      </c>
    </row>
    <row r="28" spans="2:16" ht="23.25" customHeight="1">
      <c r="B28" s="41" t="s">
        <v>1</v>
      </c>
      <c r="C28" s="52" t="s">
        <v>124</v>
      </c>
      <c r="D28" s="47"/>
      <c r="E28" s="52" t="s">
        <v>125</v>
      </c>
      <c r="F28" s="16" t="s">
        <v>126</v>
      </c>
      <c r="G28" s="40" t="s">
        <v>127</v>
      </c>
      <c r="H28" s="47"/>
      <c r="I28" s="47" t="s">
        <v>128</v>
      </c>
      <c r="J28" s="76"/>
      <c r="K28" s="76"/>
      <c r="L28" s="52" t="s">
        <v>129</v>
      </c>
      <c r="M28" s="47"/>
      <c r="N28" s="47"/>
      <c r="O28" s="47" t="s">
        <v>31</v>
      </c>
      <c r="P28" s="51"/>
    </row>
    <row r="29" spans="2:16" ht="33.75" customHeight="1">
      <c r="B29" s="59" t="s">
        <v>25</v>
      </c>
      <c r="C29" s="13">
        <v>0</v>
      </c>
      <c r="D29" s="13">
        <v>0</v>
      </c>
      <c r="E29" s="13">
        <v>0</v>
      </c>
      <c r="F29" s="13">
        <v>0</v>
      </c>
      <c r="G29" s="61">
        <f>O22-P22+C29-E29+F29</f>
        <v>0</v>
      </c>
      <c r="H29" s="61">
        <f>SUM(I29:K29)</f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2">
        <f>IF(C8&gt;0,C8/(N8+J22)*100,0)</f>
        <v>88.0968622100955</v>
      </c>
      <c r="P29" s="63">
        <f>IF(N29&gt;0,N29/(D8-G8)*100,0)</f>
        <v>0</v>
      </c>
    </row>
    <row r="30" spans="2:16" ht="33.75" customHeight="1" thickBot="1">
      <c r="B30" s="3" t="s">
        <v>30</v>
      </c>
      <c r="C30" s="11">
        <f aca="true" t="shared" si="3" ref="C30:N30">SUM(C29)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>SUM(H29)</f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10">
        <f>IF(C9&gt;0,C9/(N9+J23)*100,0)</f>
        <v>88.0968622100955</v>
      </c>
      <c r="P30" s="9">
        <f>IF(N30&gt;0,N30/(D9-G9)*100,0)</f>
        <v>0</v>
      </c>
    </row>
  </sheetData>
  <sheetProtection/>
  <mergeCells count="19">
    <mergeCell ref="C5:C6"/>
    <mergeCell ref="D5:D6"/>
    <mergeCell ref="E5:E6"/>
    <mergeCell ref="H5:H6"/>
    <mergeCell ref="M5:M6"/>
    <mergeCell ref="N5:N6"/>
    <mergeCell ref="D12:D13"/>
    <mergeCell ref="G12:H12"/>
    <mergeCell ref="I12:I13"/>
    <mergeCell ref="J12:J13"/>
    <mergeCell ref="L12:L13"/>
    <mergeCell ref="E19:E20"/>
    <mergeCell ref="H19:I19"/>
    <mergeCell ref="M19:M20"/>
    <mergeCell ref="P19:P20"/>
    <mergeCell ref="I26:K26"/>
    <mergeCell ref="M26:N26"/>
    <mergeCell ref="J27:J28"/>
    <mergeCell ref="K27:K2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2.5" customHeight="1">
      <c r="A1" s="1"/>
      <c r="B1" s="4"/>
      <c r="C1" s="21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2.5" customHeight="1">
      <c r="C2" s="21" t="s">
        <v>141</v>
      </c>
    </row>
    <row r="3" s="7" customFormat="1" ht="22.5" customHeight="1">
      <c r="C3" s="21" t="s">
        <v>59</v>
      </c>
    </row>
    <row r="4" s="7" customFormat="1" ht="22.5" customHeight="1" thickBot="1">
      <c r="C4" s="21"/>
    </row>
    <row r="5" spans="2:16" s="7" customFormat="1" ht="22.5" customHeight="1">
      <c r="B5" s="19" t="s">
        <v>0</v>
      </c>
      <c r="C5" s="75" t="s">
        <v>57</v>
      </c>
      <c r="D5" s="75" t="s">
        <v>56</v>
      </c>
      <c r="E5" s="75" t="s">
        <v>55</v>
      </c>
      <c r="F5" s="69"/>
      <c r="G5" s="43" t="s">
        <v>65</v>
      </c>
      <c r="H5" s="75" t="s">
        <v>37</v>
      </c>
      <c r="I5" s="43" t="s">
        <v>66</v>
      </c>
      <c r="J5" s="43" t="s">
        <v>67</v>
      </c>
      <c r="K5" s="43" t="s">
        <v>68</v>
      </c>
      <c r="L5" s="43" t="s">
        <v>69</v>
      </c>
      <c r="M5" s="75" t="s">
        <v>37</v>
      </c>
      <c r="N5" s="75" t="s">
        <v>54</v>
      </c>
      <c r="O5" s="43" t="s">
        <v>70</v>
      </c>
      <c r="P5" s="43" t="s">
        <v>71</v>
      </c>
    </row>
    <row r="6" spans="2:16" s="7" customFormat="1" ht="22.5" customHeight="1">
      <c r="B6" s="17"/>
      <c r="C6" s="76"/>
      <c r="D6" s="76"/>
      <c r="E6" s="76"/>
      <c r="F6" s="70"/>
      <c r="G6" s="47" t="s">
        <v>86</v>
      </c>
      <c r="H6" s="76"/>
      <c r="I6" s="47" t="s">
        <v>87</v>
      </c>
      <c r="J6" s="47" t="s">
        <v>88</v>
      </c>
      <c r="K6" s="47" t="s">
        <v>88</v>
      </c>
      <c r="L6" s="47" t="s">
        <v>89</v>
      </c>
      <c r="M6" s="76"/>
      <c r="N6" s="76"/>
      <c r="O6" s="47" t="s">
        <v>90</v>
      </c>
      <c r="P6" s="47" t="s">
        <v>91</v>
      </c>
    </row>
    <row r="7" spans="2:16" s="7" customFormat="1" ht="22.5" customHeight="1">
      <c r="B7" s="41" t="s">
        <v>1</v>
      </c>
      <c r="C7" s="52" t="s">
        <v>111</v>
      </c>
      <c r="D7" s="52" t="s">
        <v>63</v>
      </c>
      <c r="E7" s="52"/>
      <c r="F7" s="71"/>
      <c r="G7" s="52"/>
      <c r="H7" s="52"/>
      <c r="I7" s="52" t="s">
        <v>112</v>
      </c>
      <c r="J7" s="52"/>
      <c r="K7" s="52"/>
      <c r="L7" s="52"/>
      <c r="M7" s="52"/>
      <c r="N7" s="52" t="s">
        <v>113</v>
      </c>
      <c r="O7" s="52" t="s">
        <v>114</v>
      </c>
      <c r="P7" s="52"/>
    </row>
    <row r="8" spans="1:16" s="8" customFormat="1" ht="33.75" customHeight="1">
      <c r="A8" s="33" t="s">
        <v>22</v>
      </c>
      <c r="B8" s="54" t="s">
        <v>25</v>
      </c>
      <c r="C8" s="55">
        <v>35825</v>
      </c>
      <c r="D8" s="37">
        <v>8863</v>
      </c>
      <c r="E8" s="37">
        <v>8863</v>
      </c>
      <c r="F8" s="64"/>
      <c r="G8" s="37">
        <v>0</v>
      </c>
      <c r="H8" s="37">
        <v>0</v>
      </c>
      <c r="I8" s="37">
        <v>26962</v>
      </c>
      <c r="J8" s="37">
        <v>0</v>
      </c>
      <c r="K8" s="37">
        <v>0</v>
      </c>
      <c r="L8" s="37">
        <v>26960</v>
      </c>
      <c r="M8" s="37">
        <v>2</v>
      </c>
      <c r="N8" s="56">
        <f>O8+E16</f>
        <v>31239</v>
      </c>
      <c r="O8" s="37">
        <v>29391</v>
      </c>
      <c r="P8" s="37">
        <v>5551</v>
      </c>
    </row>
    <row r="9" spans="1:16" s="8" customFormat="1" ht="33.75" customHeight="1">
      <c r="A9" s="33" t="s">
        <v>22</v>
      </c>
      <c r="B9" s="2" t="s">
        <v>26</v>
      </c>
      <c r="C9" s="32">
        <v>38283</v>
      </c>
      <c r="D9" s="29">
        <v>12610</v>
      </c>
      <c r="E9" s="29">
        <v>12607</v>
      </c>
      <c r="F9" s="31"/>
      <c r="G9" s="29">
        <v>0</v>
      </c>
      <c r="H9" s="29">
        <v>3</v>
      </c>
      <c r="I9" s="29">
        <v>25673</v>
      </c>
      <c r="J9" s="29">
        <v>0</v>
      </c>
      <c r="K9" s="29">
        <v>0</v>
      </c>
      <c r="L9" s="29">
        <v>25420</v>
      </c>
      <c r="M9" s="29">
        <v>253</v>
      </c>
      <c r="N9" s="30">
        <f>O9+E17</f>
        <v>38283</v>
      </c>
      <c r="O9" s="29">
        <v>34742</v>
      </c>
      <c r="P9" s="29">
        <v>6769</v>
      </c>
    </row>
    <row r="10" spans="1:16" s="8" customFormat="1" ht="33.75" customHeight="1" thickBot="1">
      <c r="A10" s="14"/>
      <c r="B10" s="3" t="s">
        <v>30</v>
      </c>
      <c r="C10" s="11">
        <f>SUM(C8:C9)</f>
        <v>74108</v>
      </c>
      <c r="D10" s="11">
        <f>SUM(D8:D9)</f>
        <v>21473</v>
      </c>
      <c r="E10" s="11">
        <f>SUM(E8:E9)</f>
        <v>21470</v>
      </c>
      <c r="F10" s="12"/>
      <c r="G10" s="11">
        <f aca="true" t="shared" si="0" ref="G10:P10">SUM(G8:G9)</f>
        <v>0</v>
      </c>
      <c r="H10" s="11">
        <f t="shared" si="0"/>
        <v>3</v>
      </c>
      <c r="I10" s="11">
        <f t="shared" si="0"/>
        <v>52635</v>
      </c>
      <c r="J10" s="11">
        <f t="shared" si="0"/>
        <v>0</v>
      </c>
      <c r="K10" s="11">
        <f t="shared" si="0"/>
        <v>0</v>
      </c>
      <c r="L10" s="11">
        <f t="shared" si="0"/>
        <v>52380</v>
      </c>
      <c r="M10" s="11">
        <f t="shared" si="0"/>
        <v>255</v>
      </c>
      <c r="N10" s="11">
        <f t="shared" si="0"/>
        <v>69522</v>
      </c>
      <c r="O10" s="11">
        <f t="shared" si="0"/>
        <v>64133</v>
      </c>
      <c r="P10" s="11">
        <f t="shared" si="0"/>
        <v>12320</v>
      </c>
    </row>
    <row r="11" spans="1:16" s="8" customFormat="1" ht="22.5" customHeight="1">
      <c r="A11" s="14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ht="22.5" customHeight="1" thickBot="1"/>
    <row r="13" spans="2:16" ht="23.25" customHeight="1">
      <c r="B13" s="19" t="s">
        <v>0</v>
      </c>
      <c r="C13" s="43" t="s">
        <v>72</v>
      </c>
      <c r="D13" s="75" t="s">
        <v>37</v>
      </c>
      <c r="E13" s="43" t="s">
        <v>73</v>
      </c>
      <c r="F13" s="43" t="s">
        <v>74</v>
      </c>
      <c r="G13" s="77" t="s">
        <v>53</v>
      </c>
      <c r="H13" s="78"/>
      <c r="I13" s="75" t="s">
        <v>37</v>
      </c>
      <c r="J13" s="75" t="s">
        <v>52</v>
      </c>
      <c r="K13" s="43" t="s">
        <v>75</v>
      </c>
      <c r="L13" s="75" t="s">
        <v>51</v>
      </c>
      <c r="M13" s="43" t="s">
        <v>49</v>
      </c>
      <c r="N13" s="43" t="s">
        <v>49</v>
      </c>
      <c r="O13" s="43" t="s">
        <v>76</v>
      </c>
      <c r="P13" s="43" t="s">
        <v>67</v>
      </c>
    </row>
    <row r="14" spans="2:16" ht="23.25" customHeight="1">
      <c r="B14" s="17"/>
      <c r="C14" s="47" t="s">
        <v>92</v>
      </c>
      <c r="D14" s="76"/>
      <c r="E14" s="47" t="s">
        <v>90</v>
      </c>
      <c r="F14" s="47" t="s">
        <v>93</v>
      </c>
      <c r="G14" s="48" t="s">
        <v>38</v>
      </c>
      <c r="H14" s="48" t="s">
        <v>94</v>
      </c>
      <c r="I14" s="76"/>
      <c r="J14" s="76"/>
      <c r="K14" s="47" t="s">
        <v>95</v>
      </c>
      <c r="L14" s="76"/>
      <c r="M14" s="47" t="s">
        <v>88</v>
      </c>
      <c r="N14" s="47" t="s">
        <v>96</v>
      </c>
      <c r="O14" s="47" t="s">
        <v>97</v>
      </c>
      <c r="P14" s="47" t="s">
        <v>88</v>
      </c>
    </row>
    <row r="15" spans="2:16" ht="23.25" customHeight="1">
      <c r="B15" s="41" t="s">
        <v>1</v>
      </c>
      <c r="C15" s="52"/>
      <c r="D15" s="52"/>
      <c r="E15" s="52" t="s">
        <v>115</v>
      </c>
      <c r="F15" s="52"/>
      <c r="G15" s="47" t="s">
        <v>93</v>
      </c>
      <c r="H15" s="47" t="s">
        <v>116</v>
      </c>
      <c r="I15" s="47"/>
      <c r="J15" s="52" t="s">
        <v>117</v>
      </c>
      <c r="K15" s="52" t="s">
        <v>118</v>
      </c>
      <c r="L15" s="52"/>
      <c r="M15" s="52"/>
      <c r="N15" s="52"/>
      <c r="O15" s="52"/>
      <c r="P15" s="52"/>
    </row>
    <row r="16" spans="2:16" ht="33.75" customHeight="1">
      <c r="B16" s="54" t="s">
        <v>25</v>
      </c>
      <c r="C16" s="37">
        <v>0</v>
      </c>
      <c r="D16" s="37">
        <v>23840</v>
      </c>
      <c r="E16" s="37">
        <v>1848</v>
      </c>
      <c r="F16" s="56">
        <f>G16+H16</f>
        <v>1848</v>
      </c>
      <c r="G16" s="37">
        <v>1848</v>
      </c>
      <c r="H16" s="37">
        <v>0</v>
      </c>
      <c r="I16" s="37">
        <v>0</v>
      </c>
      <c r="J16" s="56">
        <f>C8-N8</f>
        <v>4586</v>
      </c>
      <c r="K16" s="37">
        <v>2196</v>
      </c>
      <c r="L16" s="37">
        <v>0</v>
      </c>
      <c r="M16" s="37">
        <v>2196</v>
      </c>
      <c r="N16" s="37">
        <v>0</v>
      </c>
      <c r="O16" s="37">
        <v>0</v>
      </c>
      <c r="P16" s="37">
        <v>0</v>
      </c>
    </row>
    <row r="17" spans="2:16" ht="33.75" customHeight="1">
      <c r="B17" s="2" t="s">
        <v>26</v>
      </c>
      <c r="C17" s="29">
        <v>0</v>
      </c>
      <c r="D17" s="29">
        <v>27973</v>
      </c>
      <c r="E17" s="29">
        <v>3541</v>
      </c>
      <c r="F17" s="30">
        <f>G17+H17</f>
        <v>3541</v>
      </c>
      <c r="G17" s="29">
        <v>3541</v>
      </c>
      <c r="H17" s="29">
        <v>0</v>
      </c>
      <c r="I17" s="29">
        <v>0</v>
      </c>
      <c r="J17" s="30">
        <f>C9-N9</f>
        <v>0</v>
      </c>
      <c r="K17" s="29">
        <v>18325</v>
      </c>
      <c r="L17" s="29">
        <v>5400</v>
      </c>
      <c r="M17" s="29">
        <v>9598</v>
      </c>
      <c r="N17" s="29">
        <v>0</v>
      </c>
      <c r="O17" s="29">
        <v>0</v>
      </c>
      <c r="P17" s="29">
        <v>2078</v>
      </c>
    </row>
    <row r="18" spans="2:16" ht="33.75" customHeight="1" thickBot="1">
      <c r="B18" s="3" t="s">
        <v>30</v>
      </c>
      <c r="C18" s="11">
        <f aca="true" t="shared" si="1" ref="C18:P18">SUM(C16:C17)</f>
        <v>0</v>
      </c>
      <c r="D18" s="11">
        <f t="shared" si="1"/>
        <v>51813</v>
      </c>
      <c r="E18" s="11">
        <f t="shared" si="1"/>
        <v>5389</v>
      </c>
      <c r="F18" s="11">
        <f t="shared" si="1"/>
        <v>5389</v>
      </c>
      <c r="G18" s="11">
        <f t="shared" si="1"/>
        <v>5389</v>
      </c>
      <c r="H18" s="11">
        <f t="shared" si="1"/>
        <v>0</v>
      </c>
      <c r="I18" s="11">
        <f t="shared" si="1"/>
        <v>0</v>
      </c>
      <c r="J18" s="11">
        <f t="shared" si="1"/>
        <v>4586</v>
      </c>
      <c r="K18" s="11">
        <f t="shared" si="1"/>
        <v>20521</v>
      </c>
      <c r="L18" s="11">
        <f t="shared" si="1"/>
        <v>5400</v>
      </c>
      <c r="M18" s="11">
        <f t="shared" si="1"/>
        <v>11794</v>
      </c>
      <c r="N18" s="11">
        <f t="shared" si="1"/>
        <v>0</v>
      </c>
      <c r="O18" s="11">
        <f t="shared" si="1"/>
        <v>0</v>
      </c>
      <c r="P18" s="11">
        <f t="shared" si="1"/>
        <v>2078</v>
      </c>
    </row>
    <row r="19" ht="23.25" customHeight="1"/>
    <row r="20" ht="23.25" customHeight="1" thickBot="1"/>
    <row r="21" spans="2:16" ht="23.25" customHeight="1">
      <c r="B21" s="19" t="s">
        <v>0</v>
      </c>
      <c r="C21" s="43" t="s">
        <v>68</v>
      </c>
      <c r="D21" s="43" t="s">
        <v>77</v>
      </c>
      <c r="E21" s="75" t="s">
        <v>37</v>
      </c>
      <c r="F21" s="43" t="s">
        <v>75</v>
      </c>
      <c r="G21" s="43" t="s">
        <v>78</v>
      </c>
      <c r="H21" s="77" t="s">
        <v>79</v>
      </c>
      <c r="I21" s="78"/>
      <c r="J21" s="43" t="s">
        <v>38</v>
      </c>
      <c r="K21" s="42" t="s">
        <v>50</v>
      </c>
      <c r="L21" s="42" t="s">
        <v>49</v>
      </c>
      <c r="M21" s="75" t="s">
        <v>37</v>
      </c>
      <c r="N21" s="43" t="s">
        <v>80</v>
      </c>
      <c r="O21" s="43" t="s">
        <v>80</v>
      </c>
      <c r="P21" s="75" t="s">
        <v>48</v>
      </c>
    </row>
    <row r="22" spans="2:16" ht="23.25" customHeight="1">
      <c r="B22" s="17"/>
      <c r="C22" s="47" t="s">
        <v>88</v>
      </c>
      <c r="D22" s="47" t="s">
        <v>98</v>
      </c>
      <c r="E22" s="76"/>
      <c r="F22" s="47" t="s">
        <v>99</v>
      </c>
      <c r="G22" s="47" t="s">
        <v>100</v>
      </c>
      <c r="H22" s="48" t="s">
        <v>101</v>
      </c>
      <c r="I22" s="48" t="s">
        <v>78</v>
      </c>
      <c r="J22" s="47" t="s">
        <v>102</v>
      </c>
      <c r="K22" s="47" t="s">
        <v>42</v>
      </c>
      <c r="L22" s="47" t="s">
        <v>103</v>
      </c>
      <c r="M22" s="76"/>
      <c r="N22" s="47" t="s">
        <v>104</v>
      </c>
      <c r="O22" s="47" t="s">
        <v>105</v>
      </c>
      <c r="P22" s="76"/>
    </row>
    <row r="23" spans="2:16" ht="23.25" customHeight="1">
      <c r="B23" s="41" t="s">
        <v>1</v>
      </c>
      <c r="C23" s="52"/>
      <c r="D23" s="52"/>
      <c r="E23" s="52"/>
      <c r="F23" s="52" t="s">
        <v>119</v>
      </c>
      <c r="G23" s="52"/>
      <c r="H23" s="53" t="s">
        <v>91</v>
      </c>
      <c r="I23" s="53" t="s">
        <v>93</v>
      </c>
      <c r="J23" s="52" t="s">
        <v>120</v>
      </c>
      <c r="K23" s="47" t="s">
        <v>33</v>
      </c>
      <c r="L23" s="47" t="s">
        <v>32</v>
      </c>
      <c r="M23" s="47"/>
      <c r="N23" s="52" t="s">
        <v>121</v>
      </c>
      <c r="O23" s="52" t="s">
        <v>122</v>
      </c>
      <c r="P23" s="52" t="s">
        <v>123</v>
      </c>
    </row>
    <row r="24" spans="2:16" ht="33.75" customHeight="1">
      <c r="B24" s="54" t="s">
        <v>25</v>
      </c>
      <c r="C24" s="37">
        <v>0</v>
      </c>
      <c r="D24" s="37">
        <v>0</v>
      </c>
      <c r="E24" s="37">
        <v>0</v>
      </c>
      <c r="F24" s="37">
        <v>6782</v>
      </c>
      <c r="G24" s="37">
        <v>0</v>
      </c>
      <c r="H24" s="37">
        <v>0</v>
      </c>
      <c r="I24" s="37">
        <v>0</v>
      </c>
      <c r="J24" s="37">
        <v>6782</v>
      </c>
      <c r="K24" s="37">
        <v>0</v>
      </c>
      <c r="L24" s="37">
        <v>0</v>
      </c>
      <c r="M24" s="37">
        <v>0</v>
      </c>
      <c r="N24" s="56">
        <f>K16-F24</f>
        <v>-4586</v>
      </c>
      <c r="O24" s="56">
        <f>J16+N24</f>
        <v>0</v>
      </c>
      <c r="P24" s="37">
        <v>0</v>
      </c>
    </row>
    <row r="25" spans="2:16" ht="33.75" customHeight="1">
      <c r="B25" s="2" t="s">
        <v>26</v>
      </c>
      <c r="C25" s="29">
        <v>0</v>
      </c>
      <c r="D25" s="29">
        <v>1249</v>
      </c>
      <c r="E25" s="29">
        <v>0</v>
      </c>
      <c r="F25" s="29">
        <v>18213</v>
      </c>
      <c r="G25" s="29">
        <v>11905</v>
      </c>
      <c r="H25" s="29">
        <v>0</v>
      </c>
      <c r="I25" s="29">
        <v>0</v>
      </c>
      <c r="J25" s="29">
        <v>6308</v>
      </c>
      <c r="K25" s="29">
        <v>0</v>
      </c>
      <c r="L25" s="29">
        <v>0</v>
      </c>
      <c r="M25" s="29">
        <v>0</v>
      </c>
      <c r="N25" s="30">
        <f>K17-F25</f>
        <v>112</v>
      </c>
      <c r="O25" s="30">
        <f>J17+N25</f>
        <v>112</v>
      </c>
      <c r="P25" s="29">
        <v>0</v>
      </c>
    </row>
    <row r="26" spans="2:16" ht="33.75" customHeight="1" thickBot="1">
      <c r="B26" s="3" t="s">
        <v>30</v>
      </c>
      <c r="C26" s="11">
        <f aca="true" t="shared" si="2" ref="C26:P26">SUM(C24:C25)</f>
        <v>0</v>
      </c>
      <c r="D26" s="11">
        <f t="shared" si="2"/>
        <v>1249</v>
      </c>
      <c r="E26" s="11">
        <f t="shared" si="2"/>
        <v>0</v>
      </c>
      <c r="F26" s="11">
        <f t="shared" si="2"/>
        <v>24995</v>
      </c>
      <c r="G26" s="11">
        <f t="shared" si="2"/>
        <v>11905</v>
      </c>
      <c r="H26" s="11">
        <f t="shared" si="2"/>
        <v>0</v>
      </c>
      <c r="I26" s="11">
        <f t="shared" si="2"/>
        <v>0</v>
      </c>
      <c r="J26" s="11">
        <f t="shared" si="2"/>
        <v>13090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-4474</v>
      </c>
      <c r="O26" s="11">
        <f t="shared" si="2"/>
        <v>112</v>
      </c>
      <c r="P26" s="11">
        <f t="shared" si="2"/>
        <v>0</v>
      </c>
    </row>
    <row r="27" ht="23.25" customHeight="1"/>
    <row r="28" spans="3:16" ht="23.25" customHeight="1" thickBo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0" t="s">
        <v>58</v>
      </c>
    </row>
    <row r="29" spans="2:16" ht="23.25" customHeight="1">
      <c r="B29" s="19" t="s">
        <v>0</v>
      </c>
      <c r="C29" s="42" t="s">
        <v>81</v>
      </c>
      <c r="D29" s="44" t="s">
        <v>82</v>
      </c>
      <c r="E29" s="42" t="s">
        <v>83</v>
      </c>
      <c r="F29" s="18" t="s">
        <v>47</v>
      </c>
      <c r="G29" s="18" t="s">
        <v>46</v>
      </c>
      <c r="H29" s="43" t="s">
        <v>84</v>
      </c>
      <c r="I29" s="79" t="s">
        <v>132</v>
      </c>
      <c r="J29" s="79"/>
      <c r="K29" s="78"/>
      <c r="L29" s="45" t="s">
        <v>45</v>
      </c>
      <c r="M29" s="77" t="s">
        <v>44</v>
      </c>
      <c r="N29" s="78"/>
      <c r="O29" s="42" t="s">
        <v>43</v>
      </c>
      <c r="P29" s="46" t="s">
        <v>85</v>
      </c>
    </row>
    <row r="30" spans="2:16" ht="23.25" customHeight="1">
      <c r="B30" s="17"/>
      <c r="C30" s="47" t="s">
        <v>106</v>
      </c>
      <c r="D30" s="47" t="s">
        <v>38</v>
      </c>
      <c r="E30" s="47" t="s">
        <v>41</v>
      </c>
      <c r="F30" s="15" t="s">
        <v>40</v>
      </c>
      <c r="G30" s="16" t="s">
        <v>107</v>
      </c>
      <c r="H30" s="49" t="s">
        <v>108</v>
      </c>
      <c r="I30" s="50" t="s">
        <v>39</v>
      </c>
      <c r="J30" s="80" t="s">
        <v>38</v>
      </c>
      <c r="K30" s="80" t="s">
        <v>37</v>
      </c>
      <c r="L30" s="47" t="s">
        <v>36</v>
      </c>
      <c r="M30" s="47" t="s">
        <v>35</v>
      </c>
      <c r="N30" s="47" t="s">
        <v>109</v>
      </c>
      <c r="O30" s="47" t="s">
        <v>34</v>
      </c>
      <c r="P30" s="51" t="s">
        <v>110</v>
      </c>
    </row>
    <row r="31" spans="2:16" ht="23.25" customHeight="1">
      <c r="B31" s="41" t="s">
        <v>1</v>
      </c>
      <c r="C31" s="52" t="s">
        <v>124</v>
      </c>
      <c r="D31" s="47"/>
      <c r="E31" s="52" t="s">
        <v>125</v>
      </c>
      <c r="F31" s="16" t="s">
        <v>126</v>
      </c>
      <c r="G31" s="40" t="s">
        <v>127</v>
      </c>
      <c r="H31" s="47"/>
      <c r="I31" s="47" t="s">
        <v>128</v>
      </c>
      <c r="J31" s="76"/>
      <c r="K31" s="76"/>
      <c r="L31" s="52" t="s">
        <v>129</v>
      </c>
      <c r="M31" s="47"/>
      <c r="N31" s="47"/>
      <c r="O31" s="47" t="s">
        <v>31</v>
      </c>
      <c r="P31" s="51"/>
    </row>
    <row r="32" spans="2:16" ht="33.75" customHeight="1">
      <c r="B32" s="54" t="s">
        <v>25</v>
      </c>
      <c r="C32" s="37">
        <v>0</v>
      </c>
      <c r="D32" s="37">
        <v>0</v>
      </c>
      <c r="E32" s="37">
        <v>0</v>
      </c>
      <c r="F32" s="37">
        <v>0</v>
      </c>
      <c r="G32" s="56">
        <f>O24-P24+C32-E32+F32</f>
        <v>0</v>
      </c>
      <c r="H32" s="56">
        <f>SUM(I32:K32)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57">
        <f>IF(C8&gt;0,C8/(N8+J24)*100,0)</f>
        <v>94.22424449646249</v>
      </c>
      <c r="P32" s="58">
        <f>IF(N32&gt;0,N32/(D8-G8)*100,0)</f>
        <v>0</v>
      </c>
    </row>
    <row r="33" spans="2:16" ht="33.75" customHeight="1">
      <c r="B33" s="2" t="s">
        <v>26</v>
      </c>
      <c r="C33" s="29">
        <v>9</v>
      </c>
      <c r="D33" s="29">
        <v>0</v>
      </c>
      <c r="E33" s="29">
        <v>0</v>
      </c>
      <c r="F33" s="29">
        <v>0</v>
      </c>
      <c r="G33" s="30">
        <f>O25-P25+C33-E33+F33</f>
        <v>121</v>
      </c>
      <c r="H33" s="30">
        <f>SUM(I33:K33)</f>
        <v>0</v>
      </c>
      <c r="I33" s="29">
        <v>0</v>
      </c>
      <c r="J33" s="29">
        <v>0</v>
      </c>
      <c r="K33" s="29">
        <v>0</v>
      </c>
      <c r="L33" s="29">
        <v>0</v>
      </c>
      <c r="M33" s="29">
        <v>121</v>
      </c>
      <c r="N33" s="29">
        <v>0</v>
      </c>
      <c r="O33" s="28">
        <f>IF(C9&gt;0,C9/(N9+J25)*100,0)</f>
        <v>85.85364759704873</v>
      </c>
      <c r="P33" s="27">
        <f>IF(N33&gt;0,N33/(D9-G9)*100,0)</f>
        <v>0</v>
      </c>
    </row>
    <row r="34" spans="2:16" ht="33.75" customHeight="1" thickBot="1">
      <c r="B34" s="3" t="s">
        <v>30</v>
      </c>
      <c r="C34" s="11">
        <f aca="true" t="shared" si="3" ref="C34:N34">SUM(C32:C33)</f>
        <v>9</v>
      </c>
      <c r="D34" s="11">
        <f t="shared" si="3"/>
        <v>0</v>
      </c>
      <c r="E34" s="11">
        <f t="shared" si="3"/>
        <v>0</v>
      </c>
      <c r="F34" s="11">
        <f t="shared" si="3"/>
        <v>0</v>
      </c>
      <c r="G34" s="11">
        <f t="shared" si="3"/>
        <v>121</v>
      </c>
      <c r="H34" s="11">
        <f t="shared" si="3"/>
        <v>0</v>
      </c>
      <c r="I34" s="11">
        <f t="shared" si="3"/>
        <v>0</v>
      </c>
      <c r="J34" s="11">
        <f t="shared" si="3"/>
        <v>0</v>
      </c>
      <c r="K34" s="11">
        <f t="shared" si="3"/>
        <v>0</v>
      </c>
      <c r="L34" s="11">
        <f t="shared" si="3"/>
        <v>0</v>
      </c>
      <c r="M34" s="11">
        <f t="shared" si="3"/>
        <v>121</v>
      </c>
      <c r="N34" s="11">
        <f t="shared" si="3"/>
        <v>0</v>
      </c>
      <c r="O34" s="10">
        <f>IF(C10&gt;0,C10/(N10+J26)*100,0)</f>
        <v>89.70609596668766</v>
      </c>
      <c r="P34" s="9">
        <f>IF(N34&gt;0,N34/(D10-G10)*100,0)</f>
        <v>0</v>
      </c>
    </row>
  </sheetData>
  <sheetProtection/>
  <mergeCells count="19">
    <mergeCell ref="C5:C6"/>
    <mergeCell ref="D5:D6"/>
    <mergeCell ref="E5:E6"/>
    <mergeCell ref="H5:H6"/>
    <mergeCell ref="M5:M6"/>
    <mergeCell ref="N5:N6"/>
    <mergeCell ref="M21:M22"/>
    <mergeCell ref="P21:P22"/>
    <mergeCell ref="I29:K29"/>
    <mergeCell ref="M29:N29"/>
    <mergeCell ref="J30:J31"/>
    <mergeCell ref="K30:K31"/>
    <mergeCell ref="D13:D14"/>
    <mergeCell ref="G13:H13"/>
    <mergeCell ref="I13:I14"/>
    <mergeCell ref="J13:J14"/>
    <mergeCell ref="L13:L14"/>
    <mergeCell ref="E21:E22"/>
    <mergeCell ref="H21:I2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geOrder="overThenDown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0"/>
  <sheetViews>
    <sheetView showGridLines="0" zoomScaleSheetLayoutView="75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7" customWidth="1"/>
    <col min="2" max="2" width="17.50390625" style="7" customWidth="1"/>
    <col min="3" max="16" width="15.875" style="6" customWidth="1"/>
    <col min="17" max="16384" width="12.00390625" style="6" customWidth="1"/>
  </cols>
  <sheetData>
    <row r="1" spans="1:16" s="8" customFormat="1" ht="21.75" customHeight="1">
      <c r="A1" s="1"/>
      <c r="B1" s="4"/>
      <c r="C1" s="21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="7" customFormat="1" ht="21.75" customHeight="1">
      <c r="C2" s="21" t="s">
        <v>142</v>
      </c>
    </row>
    <row r="3" s="7" customFormat="1" ht="21.75" customHeight="1">
      <c r="C3" s="21" t="s">
        <v>59</v>
      </c>
    </row>
    <row r="4" s="7" customFormat="1" ht="21.75" customHeight="1" thickBot="1">
      <c r="C4" s="21"/>
    </row>
    <row r="5" spans="2:16" s="7" customFormat="1" ht="21.75" customHeight="1">
      <c r="B5" s="19" t="s">
        <v>0</v>
      </c>
      <c r="C5" s="75" t="s">
        <v>57</v>
      </c>
      <c r="D5" s="75" t="s">
        <v>56</v>
      </c>
      <c r="E5" s="75" t="s">
        <v>55</v>
      </c>
      <c r="F5" s="69"/>
      <c r="G5" s="43" t="s">
        <v>65</v>
      </c>
      <c r="H5" s="75" t="s">
        <v>37</v>
      </c>
      <c r="I5" s="43" t="s">
        <v>66</v>
      </c>
      <c r="J5" s="43" t="s">
        <v>67</v>
      </c>
      <c r="K5" s="43" t="s">
        <v>68</v>
      </c>
      <c r="L5" s="43" t="s">
        <v>69</v>
      </c>
      <c r="M5" s="75" t="s">
        <v>37</v>
      </c>
      <c r="N5" s="75" t="s">
        <v>54</v>
      </c>
      <c r="O5" s="43" t="s">
        <v>70</v>
      </c>
      <c r="P5" s="43" t="s">
        <v>71</v>
      </c>
    </row>
    <row r="6" spans="2:16" s="7" customFormat="1" ht="21.75" customHeight="1">
      <c r="B6" s="17"/>
      <c r="C6" s="76"/>
      <c r="D6" s="76"/>
      <c r="E6" s="76"/>
      <c r="F6" s="70"/>
      <c r="G6" s="47" t="s">
        <v>86</v>
      </c>
      <c r="H6" s="76"/>
      <c r="I6" s="47" t="s">
        <v>87</v>
      </c>
      <c r="J6" s="47" t="s">
        <v>88</v>
      </c>
      <c r="K6" s="47" t="s">
        <v>88</v>
      </c>
      <c r="L6" s="47" t="s">
        <v>89</v>
      </c>
      <c r="M6" s="76"/>
      <c r="N6" s="76"/>
      <c r="O6" s="47" t="s">
        <v>90</v>
      </c>
      <c r="P6" s="47" t="s">
        <v>91</v>
      </c>
    </row>
    <row r="7" spans="2:16" s="7" customFormat="1" ht="21.75" customHeight="1">
      <c r="B7" s="41" t="s">
        <v>1</v>
      </c>
      <c r="C7" s="52" t="s">
        <v>111</v>
      </c>
      <c r="D7" s="52" t="s">
        <v>63</v>
      </c>
      <c r="E7" s="52"/>
      <c r="F7" s="71"/>
      <c r="G7" s="52"/>
      <c r="H7" s="52"/>
      <c r="I7" s="52" t="s">
        <v>112</v>
      </c>
      <c r="J7" s="52"/>
      <c r="K7" s="52"/>
      <c r="L7" s="52"/>
      <c r="M7" s="52"/>
      <c r="N7" s="52" t="s">
        <v>113</v>
      </c>
      <c r="O7" s="52" t="s">
        <v>114</v>
      </c>
      <c r="P7" s="52"/>
    </row>
    <row r="8" spans="1:16" s="8" customFormat="1" ht="33.75" customHeight="1">
      <c r="A8" s="14" t="s">
        <v>23</v>
      </c>
      <c r="B8" s="59" t="s">
        <v>5</v>
      </c>
      <c r="C8" s="60">
        <v>11493</v>
      </c>
      <c r="D8" s="13">
        <v>2917</v>
      </c>
      <c r="E8" s="13">
        <v>2917</v>
      </c>
      <c r="F8" s="65"/>
      <c r="G8" s="13">
        <v>0</v>
      </c>
      <c r="H8" s="13">
        <v>0</v>
      </c>
      <c r="I8" s="13">
        <v>8576</v>
      </c>
      <c r="J8" s="13">
        <v>0</v>
      </c>
      <c r="K8" s="13">
        <v>0</v>
      </c>
      <c r="L8" s="13">
        <v>8576</v>
      </c>
      <c r="M8" s="13">
        <v>0</v>
      </c>
      <c r="N8" s="61">
        <f>O8+E15</f>
        <v>9082</v>
      </c>
      <c r="O8" s="13">
        <v>8269</v>
      </c>
      <c r="P8" s="13">
        <v>0</v>
      </c>
    </row>
    <row r="9" spans="1:16" s="8" customFormat="1" ht="33.75" customHeight="1" thickBot="1">
      <c r="A9" s="1"/>
      <c r="B9" s="3" t="s">
        <v>30</v>
      </c>
      <c r="C9" s="11">
        <f>SUM(C8)</f>
        <v>11493</v>
      </c>
      <c r="D9" s="11">
        <f>SUM(D8)</f>
        <v>2917</v>
      </c>
      <c r="E9" s="11">
        <f>SUM(E8)</f>
        <v>2917</v>
      </c>
      <c r="F9" s="12"/>
      <c r="G9" s="11">
        <f aca="true" t="shared" si="0" ref="G9:P9">SUM(G8)</f>
        <v>0</v>
      </c>
      <c r="H9" s="11">
        <f t="shared" si="0"/>
        <v>0</v>
      </c>
      <c r="I9" s="11">
        <f t="shared" si="0"/>
        <v>8576</v>
      </c>
      <c r="J9" s="11">
        <f t="shared" si="0"/>
        <v>0</v>
      </c>
      <c r="K9" s="11">
        <f t="shared" si="0"/>
        <v>0</v>
      </c>
      <c r="L9" s="11">
        <f t="shared" si="0"/>
        <v>8576</v>
      </c>
      <c r="M9" s="11">
        <f t="shared" si="0"/>
        <v>0</v>
      </c>
      <c r="N9" s="11">
        <f t="shared" si="0"/>
        <v>9082</v>
      </c>
      <c r="O9" s="11">
        <f t="shared" si="0"/>
        <v>8269</v>
      </c>
      <c r="P9" s="11">
        <f t="shared" si="0"/>
        <v>0</v>
      </c>
    </row>
    <row r="10" ht="23.25" customHeight="1"/>
    <row r="11" ht="23.25" customHeight="1" thickBot="1"/>
    <row r="12" spans="2:16" ht="23.25" customHeight="1">
      <c r="B12" s="19" t="s">
        <v>0</v>
      </c>
      <c r="C12" s="43" t="s">
        <v>72</v>
      </c>
      <c r="D12" s="75" t="s">
        <v>37</v>
      </c>
      <c r="E12" s="43" t="s">
        <v>73</v>
      </c>
      <c r="F12" s="43" t="s">
        <v>74</v>
      </c>
      <c r="G12" s="77" t="s">
        <v>53</v>
      </c>
      <c r="H12" s="78"/>
      <c r="I12" s="75" t="s">
        <v>37</v>
      </c>
      <c r="J12" s="75" t="s">
        <v>52</v>
      </c>
      <c r="K12" s="43" t="s">
        <v>75</v>
      </c>
      <c r="L12" s="75" t="s">
        <v>51</v>
      </c>
      <c r="M12" s="43" t="s">
        <v>49</v>
      </c>
      <c r="N12" s="43" t="s">
        <v>49</v>
      </c>
      <c r="O12" s="43" t="s">
        <v>76</v>
      </c>
      <c r="P12" s="43" t="s">
        <v>67</v>
      </c>
    </row>
    <row r="13" spans="2:16" ht="23.25" customHeight="1">
      <c r="B13" s="17"/>
      <c r="C13" s="47" t="s">
        <v>92</v>
      </c>
      <c r="D13" s="76"/>
      <c r="E13" s="47" t="s">
        <v>90</v>
      </c>
      <c r="F13" s="47" t="s">
        <v>93</v>
      </c>
      <c r="G13" s="48" t="s">
        <v>38</v>
      </c>
      <c r="H13" s="48" t="s">
        <v>94</v>
      </c>
      <c r="I13" s="76"/>
      <c r="J13" s="76"/>
      <c r="K13" s="47" t="s">
        <v>95</v>
      </c>
      <c r="L13" s="76"/>
      <c r="M13" s="47" t="s">
        <v>88</v>
      </c>
      <c r="N13" s="47" t="s">
        <v>96</v>
      </c>
      <c r="O13" s="47" t="s">
        <v>97</v>
      </c>
      <c r="P13" s="47" t="s">
        <v>88</v>
      </c>
    </row>
    <row r="14" spans="2:16" ht="23.25" customHeight="1">
      <c r="B14" s="41" t="s">
        <v>1</v>
      </c>
      <c r="C14" s="52"/>
      <c r="D14" s="52"/>
      <c r="E14" s="52" t="s">
        <v>115</v>
      </c>
      <c r="F14" s="52"/>
      <c r="G14" s="47" t="s">
        <v>93</v>
      </c>
      <c r="H14" s="47" t="s">
        <v>116</v>
      </c>
      <c r="I14" s="47"/>
      <c r="J14" s="52" t="s">
        <v>117</v>
      </c>
      <c r="K14" s="52" t="s">
        <v>118</v>
      </c>
      <c r="L14" s="52"/>
      <c r="M14" s="52"/>
      <c r="N14" s="52"/>
      <c r="O14" s="52"/>
      <c r="P14" s="52"/>
    </row>
    <row r="15" spans="2:16" ht="33.75" customHeight="1">
      <c r="B15" s="59" t="s">
        <v>5</v>
      </c>
      <c r="C15" s="13">
        <v>0</v>
      </c>
      <c r="D15" s="13">
        <v>8269</v>
      </c>
      <c r="E15" s="13">
        <v>813</v>
      </c>
      <c r="F15" s="61">
        <f>G15+H15</f>
        <v>813</v>
      </c>
      <c r="G15" s="13">
        <v>813</v>
      </c>
      <c r="H15" s="13">
        <v>0</v>
      </c>
      <c r="I15" s="13">
        <v>0</v>
      </c>
      <c r="J15" s="61">
        <f>C8-N8</f>
        <v>2411</v>
      </c>
      <c r="K15" s="13">
        <v>2026</v>
      </c>
      <c r="L15" s="13">
        <v>0</v>
      </c>
      <c r="M15" s="13">
        <v>2026</v>
      </c>
      <c r="N15" s="13">
        <v>0</v>
      </c>
      <c r="O15" s="13">
        <v>0</v>
      </c>
      <c r="P15" s="13">
        <v>0</v>
      </c>
    </row>
    <row r="16" spans="2:16" ht="33.75" customHeight="1" thickBot="1">
      <c r="B16" s="3" t="s">
        <v>30</v>
      </c>
      <c r="C16" s="11">
        <f aca="true" t="shared" si="1" ref="C16:P16">SUM(C15)</f>
        <v>0</v>
      </c>
      <c r="D16" s="11">
        <f t="shared" si="1"/>
        <v>8269</v>
      </c>
      <c r="E16" s="11">
        <f t="shared" si="1"/>
        <v>813</v>
      </c>
      <c r="F16" s="11">
        <f t="shared" si="1"/>
        <v>813</v>
      </c>
      <c r="G16" s="11">
        <f t="shared" si="1"/>
        <v>813</v>
      </c>
      <c r="H16" s="11">
        <f t="shared" si="1"/>
        <v>0</v>
      </c>
      <c r="I16" s="11">
        <f t="shared" si="1"/>
        <v>0</v>
      </c>
      <c r="J16" s="11">
        <f t="shared" si="1"/>
        <v>2411</v>
      </c>
      <c r="K16" s="11">
        <f t="shared" si="1"/>
        <v>2026</v>
      </c>
      <c r="L16" s="11">
        <f t="shared" si="1"/>
        <v>0</v>
      </c>
      <c r="M16" s="11">
        <f t="shared" si="1"/>
        <v>2026</v>
      </c>
      <c r="N16" s="11">
        <f t="shared" si="1"/>
        <v>0</v>
      </c>
      <c r="O16" s="11">
        <f t="shared" si="1"/>
        <v>0</v>
      </c>
      <c r="P16" s="11">
        <f t="shared" si="1"/>
        <v>0</v>
      </c>
    </row>
    <row r="17" ht="23.25" customHeight="1"/>
    <row r="18" ht="23.25" customHeight="1" thickBot="1"/>
    <row r="19" spans="2:16" ht="23.25" customHeight="1">
      <c r="B19" s="19" t="s">
        <v>0</v>
      </c>
      <c r="C19" s="43" t="s">
        <v>68</v>
      </c>
      <c r="D19" s="43" t="s">
        <v>77</v>
      </c>
      <c r="E19" s="75" t="s">
        <v>37</v>
      </c>
      <c r="F19" s="43" t="s">
        <v>75</v>
      </c>
      <c r="G19" s="43" t="s">
        <v>78</v>
      </c>
      <c r="H19" s="77" t="s">
        <v>79</v>
      </c>
      <c r="I19" s="78"/>
      <c r="J19" s="43" t="s">
        <v>38</v>
      </c>
      <c r="K19" s="42" t="s">
        <v>50</v>
      </c>
      <c r="L19" s="42" t="s">
        <v>49</v>
      </c>
      <c r="M19" s="75" t="s">
        <v>37</v>
      </c>
      <c r="N19" s="43" t="s">
        <v>80</v>
      </c>
      <c r="O19" s="43" t="s">
        <v>80</v>
      </c>
      <c r="P19" s="75" t="s">
        <v>48</v>
      </c>
    </row>
    <row r="20" spans="2:16" ht="23.25" customHeight="1">
      <c r="B20" s="17"/>
      <c r="C20" s="47" t="s">
        <v>88</v>
      </c>
      <c r="D20" s="47" t="s">
        <v>98</v>
      </c>
      <c r="E20" s="76"/>
      <c r="F20" s="47" t="s">
        <v>99</v>
      </c>
      <c r="G20" s="47" t="s">
        <v>100</v>
      </c>
      <c r="H20" s="48" t="s">
        <v>101</v>
      </c>
      <c r="I20" s="48" t="s">
        <v>78</v>
      </c>
      <c r="J20" s="47" t="s">
        <v>102</v>
      </c>
      <c r="K20" s="47" t="s">
        <v>42</v>
      </c>
      <c r="L20" s="47" t="s">
        <v>103</v>
      </c>
      <c r="M20" s="76"/>
      <c r="N20" s="47" t="s">
        <v>104</v>
      </c>
      <c r="O20" s="47" t="s">
        <v>105</v>
      </c>
      <c r="P20" s="76"/>
    </row>
    <row r="21" spans="2:16" ht="23.25" customHeight="1">
      <c r="B21" s="41" t="s">
        <v>1</v>
      </c>
      <c r="C21" s="52"/>
      <c r="D21" s="52"/>
      <c r="E21" s="52"/>
      <c r="F21" s="52" t="s">
        <v>119</v>
      </c>
      <c r="G21" s="52"/>
      <c r="H21" s="53" t="s">
        <v>91</v>
      </c>
      <c r="I21" s="53" t="s">
        <v>93</v>
      </c>
      <c r="J21" s="52" t="s">
        <v>120</v>
      </c>
      <c r="K21" s="47" t="s">
        <v>33</v>
      </c>
      <c r="L21" s="47" t="s">
        <v>32</v>
      </c>
      <c r="M21" s="47"/>
      <c r="N21" s="52" t="s">
        <v>121</v>
      </c>
      <c r="O21" s="52" t="s">
        <v>122</v>
      </c>
      <c r="P21" s="52" t="s">
        <v>123</v>
      </c>
    </row>
    <row r="22" spans="2:16" ht="33.75" customHeight="1">
      <c r="B22" s="59" t="s">
        <v>5</v>
      </c>
      <c r="C22" s="13">
        <v>0</v>
      </c>
      <c r="D22" s="13">
        <v>0</v>
      </c>
      <c r="E22" s="13">
        <v>0</v>
      </c>
      <c r="F22" s="13">
        <v>4437</v>
      </c>
      <c r="G22" s="13">
        <v>0</v>
      </c>
      <c r="H22" s="13">
        <v>0</v>
      </c>
      <c r="I22" s="13">
        <v>0</v>
      </c>
      <c r="J22" s="13">
        <v>4437</v>
      </c>
      <c r="K22" s="13">
        <v>0</v>
      </c>
      <c r="L22" s="13">
        <v>0</v>
      </c>
      <c r="M22" s="13">
        <v>0</v>
      </c>
      <c r="N22" s="61">
        <f>K15-F22</f>
        <v>-2411</v>
      </c>
      <c r="O22" s="61">
        <f>J15+N22</f>
        <v>0</v>
      </c>
      <c r="P22" s="13">
        <v>0</v>
      </c>
    </row>
    <row r="23" spans="2:16" ht="33.75" customHeight="1" thickBot="1">
      <c r="B23" s="3" t="s">
        <v>30</v>
      </c>
      <c r="C23" s="11">
        <f aca="true" t="shared" si="2" ref="C23:P23">SUM(C22)</f>
        <v>0</v>
      </c>
      <c r="D23" s="11">
        <f t="shared" si="2"/>
        <v>0</v>
      </c>
      <c r="E23" s="11">
        <f t="shared" si="2"/>
        <v>0</v>
      </c>
      <c r="F23" s="11">
        <f t="shared" si="2"/>
        <v>4437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4437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-2411</v>
      </c>
      <c r="O23" s="11">
        <f t="shared" si="2"/>
        <v>0</v>
      </c>
      <c r="P23" s="11">
        <f t="shared" si="2"/>
        <v>0</v>
      </c>
    </row>
    <row r="24" ht="23.25" customHeight="1"/>
    <row r="25" spans="3:16" ht="23.25" customHeight="1" thickBot="1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0" t="s">
        <v>58</v>
      </c>
    </row>
    <row r="26" spans="2:16" ht="23.25" customHeight="1">
      <c r="B26" s="19" t="s">
        <v>0</v>
      </c>
      <c r="C26" s="42" t="s">
        <v>81</v>
      </c>
      <c r="D26" s="44" t="s">
        <v>82</v>
      </c>
      <c r="E26" s="42" t="s">
        <v>83</v>
      </c>
      <c r="F26" s="18" t="s">
        <v>47</v>
      </c>
      <c r="G26" s="18" t="s">
        <v>46</v>
      </c>
      <c r="H26" s="43" t="s">
        <v>84</v>
      </c>
      <c r="I26" s="79" t="s">
        <v>132</v>
      </c>
      <c r="J26" s="79"/>
      <c r="K26" s="78"/>
      <c r="L26" s="45" t="s">
        <v>45</v>
      </c>
      <c r="M26" s="77" t="s">
        <v>44</v>
      </c>
      <c r="N26" s="78"/>
      <c r="O26" s="42" t="s">
        <v>43</v>
      </c>
      <c r="P26" s="46" t="s">
        <v>85</v>
      </c>
    </row>
    <row r="27" spans="2:16" ht="23.25" customHeight="1">
      <c r="B27" s="17"/>
      <c r="C27" s="47" t="s">
        <v>106</v>
      </c>
      <c r="D27" s="47" t="s">
        <v>38</v>
      </c>
      <c r="E27" s="47" t="s">
        <v>41</v>
      </c>
      <c r="F27" s="15" t="s">
        <v>40</v>
      </c>
      <c r="G27" s="16" t="s">
        <v>107</v>
      </c>
      <c r="H27" s="49" t="s">
        <v>108</v>
      </c>
      <c r="I27" s="50" t="s">
        <v>39</v>
      </c>
      <c r="J27" s="80" t="s">
        <v>38</v>
      </c>
      <c r="K27" s="80" t="s">
        <v>37</v>
      </c>
      <c r="L27" s="47" t="s">
        <v>36</v>
      </c>
      <c r="M27" s="47" t="s">
        <v>35</v>
      </c>
      <c r="N27" s="47" t="s">
        <v>109</v>
      </c>
      <c r="O27" s="47" t="s">
        <v>34</v>
      </c>
      <c r="P27" s="51" t="s">
        <v>110</v>
      </c>
    </row>
    <row r="28" spans="2:16" ht="23.25" customHeight="1">
      <c r="B28" s="41" t="s">
        <v>1</v>
      </c>
      <c r="C28" s="52" t="s">
        <v>124</v>
      </c>
      <c r="D28" s="47"/>
      <c r="E28" s="52" t="s">
        <v>125</v>
      </c>
      <c r="F28" s="16" t="s">
        <v>126</v>
      </c>
      <c r="G28" s="40" t="s">
        <v>127</v>
      </c>
      <c r="H28" s="47"/>
      <c r="I28" s="47" t="s">
        <v>128</v>
      </c>
      <c r="J28" s="76"/>
      <c r="K28" s="76"/>
      <c r="L28" s="52" t="s">
        <v>129</v>
      </c>
      <c r="M28" s="47"/>
      <c r="N28" s="47"/>
      <c r="O28" s="47" t="s">
        <v>31</v>
      </c>
      <c r="P28" s="51"/>
    </row>
    <row r="29" spans="2:16" ht="33.75" customHeight="1">
      <c r="B29" s="59" t="s">
        <v>5</v>
      </c>
      <c r="C29" s="13">
        <v>0</v>
      </c>
      <c r="D29" s="13">
        <v>0</v>
      </c>
      <c r="E29" s="13">
        <v>0</v>
      </c>
      <c r="F29" s="13">
        <v>0</v>
      </c>
      <c r="G29" s="61">
        <f>O22-P22+C29-E29+F29</f>
        <v>0</v>
      </c>
      <c r="H29" s="61">
        <f>SUM(I29:K29)</f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62">
        <f>IF(C8&gt;0,C8/(N8+J22)*100,0)</f>
        <v>85.01368444411568</v>
      </c>
      <c r="P29" s="63">
        <f>IF(N29&gt;0,N29/(D8-G8)*100,0)</f>
        <v>0</v>
      </c>
    </row>
    <row r="30" spans="2:16" ht="33.75" customHeight="1" thickBot="1">
      <c r="B30" s="3" t="s">
        <v>30</v>
      </c>
      <c r="C30" s="11">
        <f aca="true" t="shared" si="3" ref="C30:N30">SUM(C29)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1">
        <f t="shared" si="3"/>
        <v>0</v>
      </c>
      <c r="M30" s="11">
        <f t="shared" si="3"/>
        <v>0</v>
      </c>
      <c r="N30" s="11">
        <f t="shared" si="3"/>
        <v>0</v>
      </c>
      <c r="O30" s="10">
        <f>IF(C9&gt;0,C9/(N9+J23)*100,0)</f>
        <v>85.01368444411568</v>
      </c>
      <c r="P30" s="9">
        <f>IF(N30&gt;0,N30/(D9-G9)*100,0)</f>
        <v>0</v>
      </c>
    </row>
  </sheetData>
  <sheetProtection/>
  <mergeCells count="19">
    <mergeCell ref="M19:M20"/>
    <mergeCell ref="P19:P20"/>
    <mergeCell ref="I26:K26"/>
    <mergeCell ref="M26:N26"/>
    <mergeCell ref="J27:J28"/>
    <mergeCell ref="K27:K28"/>
    <mergeCell ref="D12:D13"/>
    <mergeCell ref="G12:H12"/>
    <mergeCell ref="I12:I13"/>
    <mergeCell ref="J12:J13"/>
    <mergeCell ref="L12:L13"/>
    <mergeCell ref="E19:E20"/>
    <mergeCell ref="H19:I19"/>
    <mergeCell ref="C5:C6"/>
    <mergeCell ref="D5:D6"/>
    <mergeCell ref="E5:E6"/>
    <mergeCell ref="H5:H6"/>
    <mergeCell ref="M5:M6"/>
    <mergeCell ref="N5:N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2015-03-12T07:37:18Z</cp:lastPrinted>
  <dcterms:created xsi:type="dcterms:W3CDTF">2003-01-22T03:13:46Z</dcterms:created>
  <dcterms:modified xsi:type="dcterms:W3CDTF">2015-03-12T07:37:19Z</dcterms:modified>
  <cp:category/>
  <cp:version/>
  <cp:contentType/>
  <cp:contentStatus/>
</cp:coreProperties>
</file>