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0" yWindow="65356" windowWidth="17205" windowHeight="8685" tabRatio="787" activeTab="0"/>
  </bookViews>
  <sheets>
    <sheet name="２(7)ア 翌年度以降支出予定額" sheetId="1" r:id="rId1"/>
    <sheet name="２(7)イ 債務負担行為に基づく歳出" sheetId="2" r:id="rId2"/>
  </sheets>
  <definedNames>
    <definedName name="_xlnm.Print_Area" localSheetId="0">'２(7)ア 翌年度以降支出予定額'!$A$1:$N$72</definedName>
    <definedName name="_xlnm.Print_Area" localSheetId="1">'２(7)イ 債務負担行為に基づく歳出'!$B$1:$J$13</definedName>
    <definedName name="_xlnm.Print_Titles" localSheetId="0">'２(7)ア 翌年度以降支出予定額'!$A:$B</definedName>
    <definedName name="_xlnm.Print_Titles" localSheetId="1">'２(7)イ 債務負担行為に基づく歳出'!$B:$D</definedName>
  </definedNames>
  <calcPr fullCalcOnLoad="1"/>
</workbook>
</file>

<file path=xl/sharedStrings.xml><?xml version="1.0" encoding="utf-8"?>
<sst xmlns="http://schemas.openxmlformats.org/spreadsheetml/2006/main" count="142" uniqueCount="87">
  <si>
    <t>市</t>
  </si>
  <si>
    <t>（単位　千円、％）</t>
  </si>
  <si>
    <t>計</t>
  </si>
  <si>
    <t>構成比</t>
  </si>
  <si>
    <t>地方債</t>
  </si>
  <si>
    <t>その他</t>
  </si>
  <si>
    <t>対前年度増減額</t>
  </si>
  <si>
    <t>国・県支出金</t>
  </si>
  <si>
    <t>一般財源等</t>
  </si>
  <si>
    <t>（注）１　</t>
  </si>
  <si>
    <t>　「債務保証・損失補償」欄には、履行すべき額の確定したものを計上している。</t>
  </si>
  <si>
    <t>　「その他」の欄には、実質的な債務負担に係るものを含む。</t>
  </si>
  <si>
    <t>翌年度以降           支出予定額</t>
  </si>
  <si>
    <t>物
件
の
購
入
等</t>
  </si>
  <si>
    <t>債
務
保
証　
・　
損
失
補
償</t>
  </si>
  <si>
    <t>そ
の
他</t>
  </si>
  <si>
    <t>Ａ
の
財
源
内
訳</t>
  </si>
  <si>
    <t>皆減</t>
  </si>
  <si>
    <t>皆増</t>
  </si>
  <si>
    <t>１１年度</t>
  </si>
  <si>
    <t>１２年度</t>
  </si>
  <si>
    <t>１３年度</t>
  </si>
  <si>
    <t>１４年度</t>
  </si>
  <si>
    <t>１５年度</t>
  </si>
  <si>
    <t>１９年度</t>
  </si>
  <si>
    <t>決算額</t>
  </si>
  <si>
    <t>物件の購入等</t>
  </si>
  <si>
    <t>債務保証・損失補償</t>
  </si>
  <si>
    <t>小計</t>
  </si>
  <si>
    <t>実質的な債務負担行為負担</t>
  </si>
  <si>
    <t>合計</t>
  </si>
  <si>
    <t>財源内訳</t>
  </si>
  <si>
    <t>２２年度</t>
  </si>
  <si>
    <t>　　　ア　債務負担行為（翌年度以降支出予定額）の状況</t>
  </si>
  <si>
    <t>区　　分</t>
  </si>
  <si>
    <t>皆増</t>
  </si>
  <si>
    <t>皆減</t>
  </si>
  <si>
    <t>伸　率</t>
  </si>
  <si>
    <t>増減額</t>
  </si>
  <si>
    <t>　（７）  債務負担行為の状況</t>
  </si>
  <si>
    <t>１７年度</t>
  </si>
  <si>
    <t>１８年度</t>
  </si>
  <si>
    <t>１９年度</t>
  </si>
  <si>
    <t>２０年度</t>
  </si>
  <si>
    <t>２１年度</t>
  </si>
  <si>
    <t>２３年度</t>
  </si>
  <si>
    <t>１７年度</t>
  </si>
  <si>
    <t>１８年度</t>
  </si>
  <si>
    <t>-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</si>
  <si>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</si>
  <si>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</si>
  <si>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</si>
  <si>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</si>
  <si>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</si>
  <si>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</si>
  <si>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</si>
  <si>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２３年度</t>
  </si>
  <si>
    <t>１７年度</t>
  </si>
  <si>
    <t>１８年度</t>
  </si>
  <si>
    <t>２０年度</t>
  </si>
  <si>
    <t>２１年度</t>
  </si>
  <si>
    <t>２２年度</t>
  </si>
  <si>
    <t>２</t>
  </si>
  <si>
    <t>比　　較</t>
  </si>
  <si>
    <t>（単位　千円、％）</t>
  </si>
  <si>
    <t>　  イ　債務負担行為に基づく歳出の状況</t>
  </si>
  <si>
    <t>37-1-11</t>
  </si>
  <si>
    <t>37-2-11</t>
  </si>
  <si>
    <t>37-3-11</t>
  </si>
  <si>
    <t>37-4-11</t>
  </si>
  <si>
    <t>37-5-11</t>
  </si>
  <si>
    <t>37-5-12</t>
  </si>
  <si>
    <t>37-5-13</t>
  </si>
  <si>
    <t>37-5-14</t>
  </si>
  <si>
    <t>37-5-15</t>
  </si>
  <si>
    <t>２４年度</t>
  </si>
  <si>
    <t>自動計算</t>
  </si>
  <si>
    <t>町</t>
  </si>
  <si>
    <t>その他の特定財源</t>
  </si>
  <si>
    <t>地　方　債</t>
  </si>
  <si>
    <t>２５年度</t>
  </si>
  <si>
    <t>平成25年度</t>
  </si>
  <si>
    <t>平成26年度</t>
  </si>
  <si>
    <t>２５年度</t>
  </si>
  <si>
    <t>２６年度</t>
  </si>
  <si>
    <t>-</t>
  </si>
  <si>
    <t>２６年度 A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</si>
</sst>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  <numFmt numFmtId="201" formatCode="_(* #,##0.00_);_(* &quot;△&quot;#,##0.00\ ;_(* &quot;-&quot;_);_(@_)"/>
    <numFmt numFmtId="202" formatCode="_(* #,##0.000_);_(* &quot;△&quot;#,##0.000\ ;_(* &quot;-&quot;_);_(@_)"/>
    <numFmt numFmtId="203" formatCode="\(#,##0\)\);\(#,##0\)"/>
    <numFmt numFmtId="204" formatCode="\(#,##0\);\(#,##0\)"/>
    <numFmt numFmtId="205" formatCode="\(#,##0\);\(&quot;△&quot;#,##0\)"/>
    <numFmt numFmtId="206" formatCode="\(#,##0.0\);\(&quot;△&quot;#,##0.0\)"/>
    <numFmt numFmtId="207" formatCode="_(* #,##0.0_);_(* &quot;△&quot;#,##0.0\ ;_(* &quot;0.0&quot;_);_(@_)"/>
    <numFmt numFmtId="208" formatCode="_(* #,##0.0_);_(* &quot;△&quot;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199" fontId="4" fillId="0" borderId="11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vertical="center" shrinkToFit="1"/>
    </xf>
    <xf numFmtId="200" fontId="4" fillId="0" borderId="11" xfId="0" applyNumberFormat="1" applyFont="1" applyFill="1" applyBorder="1" applyAlignment="1">
      <alignment horizontal="right" vertical="center" shrinkToFit="1"/>
    </xf>
    <xf numFmtId="199" fontId="4" fillId="0" borderId="13" xfId="0" applyNumberFormat="1" applyFont="1" applyFill="1" applyBorder="1" applyAlignment="1">
      <alignment vertical="center" shrinkToFit="1"/>
    </xf>
    <xf numFmtId="200" fontId="4" fillId="0" borderId="13" xfId="0" applyNumberFormat="1" applyFont="1" applyFill="1" applyBorder="1" applyAlignment="1">
      <alignment vertical="center" shrinkToFit="1"/>
    </xf>
    <xf numFmtId="199" fontId="4" fillId="0" borderId="14" xfId="0" applyNumberFormat="1" applyFont="1" applyFill="1" applyBorder="1" applyAlignment="1">
      <alignment vertical="center" shrinkToFit="1"/>
    </xf>
    <xf numFmtId="200" fontId="4" fillId="0" borderId="15" xfId="0" applyNumberFormat="1" applyFont="1" applyFill="1" applyBorder="1" applyAlignment="1">
      <alignment vertical="center" shrinkToFit="1"/>
    </xf>
    <xf numFmtId="199" fontId="4" fillId="0" borderId="16" xfId="0" applyNumberFormat="1" applyFont="1" applyFill="1" applyBorder="1" applyAlignment="1">
      <alignment vertical="center" shrinkToFit="1"/>
    </xf>
    <xf numFmtId="200" fontId="4" fillId="0" borderId="16" xfId="0" applyNumberFormat="1" applyFont="1" applyFill="1" applyBorder="1" applyAlignment="1">
      <alignment vertical="center" shrinkToFit="1"/>
    </xf>
    <xf numFmtId="199" fontId="4" fillId="0" borderId="17" xfId="0" applyNumberFormat="1" applyFont="1" applyFill="1" applyBorder="1" applyAlignment="1">
      <alignment vertical="center" shrinkToFit="1"/>
    </xf>
    <xf numFmtId="200" fontId="4" fillId="0" borderId="12" xfId="0" applyNumberFormat="1" applyFont="1" applyFill="1" applyBorder="1" applyAlignment="1">
      <alignment horizontal="right" vertical="center" shrinkToFit="1"/>
    </xf>
    <xf numFmtId="199" fontId="4" fillId="0" borderId="0" xfId="0" applyNumberFormat="1" applyFont="1" applyFill="1" applyAlignment="1">
      <alignment/>
    </xf>
    <xf numFmtId="38" fontId="4" fillId="0" borderId="0" xfId="49" applyFont="1" applyFill="1" applyAlignment="1">
      <alignment/>
    </xf>
    <xf numFmtId="200" fontId="4" fillId="0" borderId="0" xfId="0" applyNumberFormat="1" applyFont="1" applyFill="1" applyAlignment="1">
      <alignment/>
    </xf>
    <xf numFmtId="199" fontId="4" fillId="0" borderId="11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center" vertical="center"/>
    </xf>
    <xf numFmtId="200" fontId="4" fillId="0" borderId="11" xfId="0" applyNumberFormat="1" applyFont="1" applyFill="1" applyBorder="1" applyAlignment="1">
      <alignment horizontal="center" vertical="center" shrinkToFit="1"/>
    </xf>
    <xf numFmtId="200" fontId="4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99" fontId="4" fillId="0" borderId="11" xfId="0" applyNumberFormat="1" applyFont="1" applyFill="1" applyBorder="1" applyAlignment="1">
      <alignment horizontal="right" vertical="center"/>
    </xf>
    <xf numFmtId="200" fontId="4" fillId="0" borderId="11" xfId="0" applyNumberFormat="1" applyFont="1" applyFill="1" applyBorder="1" applyAlignment="1">
      <alignment horizontal="right" vertical="center"/>
    </xf>
    <xf numFmtId="200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15" xfId="0" applyNumberFormat="1" applyFont="1" applyFill="1" applyBorder="1" applyAlignment="1">
      <alignment vertical="center"/>
    </xf>
    <xf numFmtId="200" fontId="4" fillId="0" borderId="15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horizontal="right" vertical="center"/>
    </xf>
    <xf numFmtId="200" fontId="4" fillId="0" borderId="18" xfId="0" applyNumberFormat="1" applyFont="1" applyFill="1" applyBorder="1" applyAlignment="1">
      <alignment horizontal="right" vertical="center"/>
    </xf>
    <xf numFmtId="200" fontId="4" fillId="0" borderId="19" xfId="0" applyNumberFormat="1" applyFont="1" applyFill="1" applyBorder="1" applyAlignment="1">
      <alignment horizontal="center" vertical="center" shrinkToFit="1"/>
    </xf>
    <xf numFmtId="199" fontId="4" fillId="0" borderId="15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76"/>
  <sheetViews>
    <sheetView showGridLines="0" tabSelected="1" view="pageBreakPreview" zoomScale="85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8" customHeight="1"/>
  <cols>
    <col min="1" max="1" width="4.625" style="2" customWidth="1"/>
    <col min="2" max="2" width="10.625" style="2" customWidth="1"/>
    <col min="3" max="3" width="14.625" style="2" customWidth="1"/>
    <col min="4" max="4" width="8.625" style="2" customWidth="1"/>
    <col min="5" max="5" width="16.375" style="2" customWidth="1"/>
    <col min="6" max="6" width="10.00390625" style="2" customWidth="1"/>
    <col min="7" max="7" width="14.625" style="2" customWidth="1"/>
    <col min="8" max="8" width="8.625" style="2" customWidth="1"/>
    <col min="9" max="9" width="16.375" style="2" customWidth="1"/>
    <col min="10" max="10" width="9.375" style="2" customWidth="1"/>
    <col min="11" max="11" width="14.625" style="2" customWidth="1"/>
    <col min="12" max="12" width="8.625" style="2" customWidth="1"/>
    <col min="13" max="13" width="16.375" style="2" customWidth="1"/>
    <col min="14" max="14" width="9.375" style="2" customWidth="1"/>
    <col min="15" max="15" width="10.125" style="40" customWidth="1"/>
    <col min="16" max="16384" width="9.00390625" style="2" customWidth="1"/>
  </cols>
  <sheetData>
    <row r="1" spans="1:15" s="35" customFormat="1" ht="27" customHeight="1">
      <c r="A1" s="35" t="s">
        <v>39</v>
      </c>
      <c r="O1" s="39"/>
    </row>
    <row r="2" spans="1:15" s="35" customFormat="1" ht="27" customHeight="1" thickBot="1">
      <c r="A2" s="35" t="s">
        <v>33</v>
      </c>
      <c r="M2" s="56" t="s">
        <v>1</v>
      </c>
      <c r="N2" s="56"/>
      <c r="O2" s="39"/>
    </row>
    <row r="3" spans="1:14" ht="18" customHeight="1">
      <c r="A3" s="52" t="s">
        <v>34</v>
      </c>
      <c r="B3" s="53"/>
      <c r="C3" s="53" t="s">
        <v>0</v>
      </c>
      <c r="D3" s="53"/>
      <c r="E3" s="53"/>
      <c r="F3" s="53"/>
      <c r="G3" s="53" t="s">
        <v>77</v>
      </c>
      <c r="H3" s="53"/>
      <c r="I3" s="53"/>
      <c r="J3" s="53"/>
      <c r="K3" s="53" t="s">
        <v>2</v>
      </c>
      <c r="L3" s="53"/>
      <c r="M3" s="53"/>
      <c r="N3" s="57"/>
    </row>
    <row r="4" spans="1:14" ht="18" customHeight="1">
      <c r="A4" s="54"/>
      <c r="B4" s="55"/>
      <c r="C4" s="49" t="s">
        <v>12</v>
      </c>
      <c r="D4" s="49" t="s">
        <v>3</v>
      </c>
      <c r="E4" s="49" t="s">
        <v>6</v>
      </c>
      <c r="F4" s="49" t="s">
        <v>37</v>
      </c>
      <c r="G4" s="49" t="s">
        <v>12</v>
      </c>
      <c r="H4" s="49" t="s">
        <v>3</v>
      </c>
      <c r="I4" s="49" t="s">
        <v>6</v>
      </c>
      <c r="J4" s="49" t="s">
        <v>37</v>
      </c>
      <c r="K4" s="49" t="s">
        <v>12</v>
      </c>
      <c r="L4" s="49" t="s">
        <v>3</v>
      </c>
      <c r="M4" s="49" t="s">
        <v>6</v>
      </c>
      <c r="N4" s="58" t="s">
        <v>37</v>
      </c>
    </row>
    <row r="5" spans="1:14" ht="18" customHeight="1">
      <c r="A5" s="54"/>
      <c r="B5" s="55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8"/>
    </row>
    <row r="6" spans="1:14" ht="18" customHeight="1">
      <c r="A6" s="54"/>
      <c r="B6" s="55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8"/>
    </row>
    <row r="7" spans="1:14" ht="16.5" customHeight="1" hidden="1">
      <c r="A7" s="46" t="s">
        <v>13</v>
      </c>
      <c r="B7" s="45" t="s">
        <v>19</v>
      </c>
      <c r="C7" s="4">
        <v>21574054</v>
      </c>
      <c r="D7" s="5">
        <v>48.9</v>
      </c>
      <c r="E7" s="4">
        <v>619844</v>
      </c>
      <c r="F7" s="5">
        <v>3</v>
      </c>
      <c r="G7" s="4">
        <v>2124742</v>
      </c>
      <c r="H7" s="5">
        <v>10.6</v>
      </c>
      <c r="I7" s="4">
        <v>-967787</v>
      </c>
      <c r="J7" s="5">
        <v>-31.3</v>
      </c>
      <c r="K7" s="4">
        <v>23698796</v>
      </c>
      <c r="L7" s="5">
        <v>36.9</v>
      </c>
      <c r="M7" s="4">
        <v>-347943</v>
      </c>
      <c r="N7" s="6">
        <v>-1.4</v>
      </c>
    </row>
    <row r="8" spans="1:14" ht="16.5" customHeight="1" hidden="1">
      <c r="A8" s="47"/>
      <c r="B8" s="45" t="s">
        <v>20</v>
      </c>
      <c r="C8" s="4">
        <v>22965360</v>
      </c>
      <c r="D8" s="5">
        <v>52.8</v>
      </c>
      <c r="E8" s="4">
        <v>1391306</v>
      </c>
      <c r="F8" s="5">
        <v>6.4</v>
      </c>
      <c r="G8" s="4">
        <v>1774887</v>
      </c>
      <c r="H8" s="5">
        <v>8.1</v>
      </c>
      <c r="I8" s="4">
        <v>-349855</v>
      </c>
      <c r="J8" s="5">
        <v>-16.5</v>
      </c>
      <c r="K8" s="4">
        <v>24740247</v>
      </c>
      <c r="L8" s="5">
        <v>37.8</v>
      </c>
      <c r="M8" s="4">
        <v>1041451</v>
      </c>
      <c r="N8" s="6">
        <v>4.4</v>
      </c>
    </row>
    <row r="9" spans="1:14" ht="16.5" customHeight="1" hidden="1">
      <c r="A9" s="47"/>
      <c r="B9" s="45" t="s">
        <v>21</v>
      </c>
      <c r="C9" s="4">
        <v>27751220</v>
      </c>
      <c r="D9" s="5">
        <v>58.1</v>
      </c>
      <c r="E9" s="4">
        <v>4785860</v>
      </c>
      <c r="F9" s="5">
        <v>20.8</v>
      </c>
      <c r="G9" s="4">
        <v>2212135</v>
      </c>
      <c r="H9" s="5">
        <v>9.6</v>
      </c>
      <c r="I9" s="4">
        <v>437248</v>
      </c>
      <c r="J9" s="5">
        <v>24.6</v>
      </c>
      <c r="K9" s="4">
        <v>29963355</v>
      </c>
      <c r="L9" s="5">
        <v>42.3</v>
      </c>
      <c r="M9" s="4">
        <v>5223108</v>
      </c>
      <c r="N9" s="6">
        <v>21.1</v>
      </c>
    </row>
    <row r="10" spans="1:14" ht="16.5" customHeight="1" hidden="1">
      <c r="A10" s="47"/>
      <c r="B10" s="45" t="s">
        <v>22</v>
      </c>
      <c r="C10" s="4">
        <v>28328774</v>
      </c>
      <c r="D10" s="5">
        <v>61.6</v>
      </c>
      <c r="E10" s="4">
        <v>577554</v>
      </c>
      <c r="F10" s="5">
        <v>2.1</v>
      </c>
      <c r="G10" s="4">
        <v>1783105</v>
      </c>
      <c r="H10" s="5">
        <v>8.1</v>
      </c>
      <c r="I10" s="4">
        <v>-429030</v>
      </c>
      <c r="J10" s="5">
        <v>-19.4</v>
      </c>
      <c r="K10" s="4">
        <v>30111879</v>
      </c>
      <c r="L10" s="5">
        <v>44.3</v>
      </c>
      <c r="M10" s="4">
        <v>148524</v>
      </c>
      <c r="N10" s="6">
        <v>0.5</v>
      </c>
    </row>
    <row r="11" spans="1:14" ht="16.5" customHeight="1" hidden="1">
      <c r="A11" s="47"/>
      <c r="B11" s="45" t="s">
        <v>23</v>
      </c>
      <c r="C11" s="4">
        <v>25369485</v>
      </c>
      <c r="D11" s="5">
        <v>58.2</v>
      </c>
      <c r="E11" s="4">
        <v>-2959289</v>
      </c>
      <c r="F11" s="5">
        <v>-10.4</v>
      </c>
      <c r="G11" s="4">
        <v>2879430</v>
      </c>
      <c r="H11" s="5">
        <v>12.6</v>
      </c>
      <c r="I11" s="4">
        <v>1096325</v>
      </c>
      <c r="J11" s="5">
        <v>61.5</v>
      </c>
      <c r="K11" s="4">
        <v>28248915</v>
      </c>
      <c r="L11" s="5">
        <v>42.5</v>
      </c>
      <c r="M11" s="4">
        <v>-1862964</v>
      </c>
      <c r="N11" s="6">
        <v>-6.2</v>
      </c>
    </row>
    <row r="12" spans="1:14" ht="16.5" customHeight="1" hidden="1">
      <c r="A12" s="47"/>
      <c r="B12" s="45" t="s">
        <v>40</v>
      </c>
      <c r="C12" s="4">
        <v>33480545</v>
      </c>
      <c r="D12" s="5">
        <v>46.8</v>
      </c>
      <c r="E12" s="4">
        <v>-2143029</v>
      </c>
      <c r="F12" s="5">
        <v>-6</v>
      </c>
      <c r="G12" s="4">
        <v>2022204</v>
      </c>
      <c r="H12" s="5">
        <v>30.1</v>
      </c>
      <c r="I12" s="4">
        <v>918261</v>
      </c>
      <c r="J12" s="5">
        <v>83.2</v>
      </c>
      <c r="K12" s="4">
        <v>35502749</v>
      </c>
      <c r="L12" s="5">
        <v>45.4</v>
      </c>
      <c r="M12" s="4">
        <f>E12+I12</f>
        <v>-1224768</v>
      </c>
      <c r="N12" s="6">
        <v>-3.3</v>
      </c>
    </row>
    <row r="13" spans="1:14" ht="16.5" customHeight="1" hidden="1">
      <c r="A13" s="47"/>
      <c r="B13" s="45" t="s">
        <v>41</v>
      </c>
      <c r="C13" s="4">
        <v>25526485</v>
      </c>
      <c r="D13" s="5">
        <f aca="true" t="shared" si="0" ref="D13:D19">ROUND(C13/C58*100,1)</f>
        <v>40.6</v>
      </c>
      <c r="E13" s="4">
        <f aca="true" t="shared" si="1" ref="E13:E21">C13-C12</f>
        <v>-7954060</v>
      </c>
      <c r="F13" s="5">
        <f aca="true" t="shared" si="2" ref="F13:F63">ROUND(E13/C12*100,1)</f>
        <v>-23.8</v>
      </c>
      <c r="G13" s="4">
        <v>1722182</v>
      </c>
      <c r="H13" s="5">
        <f aca="true" t="shared" si="3" ref="H13:H19">ROUND(G13/G58*100,1)</f>
        <v>26.2</v>
      </c>
      <c r="I13" s="4">
        <f aca="true" t="shared" si="4" ref="I13:I18">G13-G12</f>
        <v>-300022</v>
      </c>
      <c r="J13" s="5">
        <f aca="true" t="shared" si="5" ref="J13:J18">ROUND(I13/G12*100,1)</f>
        <v>-14.8</v>
      </c>
      <c r="K13" s="4">
        <f aca="true" t="shared" si="6" ref="K13:K18">C13+G13</f>
        <v>27248667</v>
      </c>
      <c r="L13" s="5">
        <f aca="true" t="shared" si="7" ref="L13:L18">ROUND(K13/K58*100,1)</f>
        <v>39.3</v>
      </c>
      <c r="M13" s="4">
        <f aca="true" t="shared" si="8" ref="M13:M63">E13+I13</f>
        <v>-8254082</v>
      </c>
      <c r="N13" s="6">
        <f aca="true" t="shared" si="9" ref="N13:N63">ROUND(M13/K12*100,1)</f>
        <v>-23.2</v>
      </c>
    </row>
    <row r="14" spans="1:15" ht="16.5" customHeight="1" hidden="1">
      <c r="A14" s="47"/>
      <c r="B14" s="45" t="s">
        <v>42</v>
      </c>
      <c r="C14" s="4">
        <v>18292524</v>
      </c>
      <c r="D14" s="5">
        <f t="shared" si="0"/>
        <v>40.7</v>
      </c>
      <c r="E14" s="4">
        <f t="shared" si="1"/>
        <v>-7233961</v>
      </c>
      <c r="F14" s="5">
        <f t="shared" si="2"/>
        <v>-28.3</v>
      </c>
      <c r="G14" s="4">
        <v>913372</v>
      </c>
      <c r="H14" s="5">
        <f t="shared" si="3"/>
        <v>25.3</v>
      </c>
      <c r="I14" s="4">
        <f>G14-G13</f>
        <v>-808810</v>
      </c>
      <c r="J14" s="5">
        <f>ROUND(I14/G13*100,1)</f>
        <v>-47</v>
      </c>
      <c r="K14" s="4">
        <f t="shared" si="6"/>
        <v>19205896</v>
      </c>
      <c r="L14" s="5">
        <f t="shared" si="7"/>
        <v>39.6</v>
      </c>
      <c r="M14" s="4">
        <f t="shared" si="8"/>
        <v>-8042771</v>
      </c>
      <c r="N14" s="6">
        <f aca="true" t="shared" si="10" ref="N14:N19">ROUND(M14/K13*100,1)</f>
        <v>-29.5</v>
      </c>
      <c r="O14" s="41"/>
    </row>
    <row r="15" spans="1:15" ht="16.5" customHeight="1">
      <c r="A15" s="47"/>
      <c r="B15" s="45" t="s">
        <v>43</v>
      </c>
      <c r="C15" s="4">
        <v>23304095</v>
      </c>
      <c r="D15" s="5">
        <f t="shared" si="0"/>
        <v>47.7</v>
      </c>
      <c r="E15" s="4">
        <f t="shared" si="1"/>
        <v>5011571</v>
      </c>
      <c r="F15" s="5">
        <f t="shared" si="2"/>
        <v>27.4</v>
      </c>
      <c r="G15" s="4">
        <v>1588448</v>
      </c>
      <c r="H15" s="5">
        <f t="shared" si="3"/>
        <v>39.1</v>
      </c>
      <c r="I15" s="4">
        <f t="shared" si="4"/>
        <v>675076</v>
      </c>
      <c r="J15" s="5">
        <f t="shared" si="5"/>
        <v>73.9</v>
      </c>
      <c r="K15" s="4">
        <f t="shared" si="6"/>
        <v>24892543</v>
      </c>
      <c r="L15" s="5">
        <f>ROUND(K15/K60*100,1)</f>
        <v>47</v>
      </c>
      <c r="M15" s="4">
        <f t="shared" si="8"/>
        <v>5686647</v>
      </c>
      <c r="N15" s="6">
        <f t="shared" si="10"/>
        <v>29.6</v>
      </c>
      <c r="O15" s="41"/>
    </row>
    <row r="16" spans="1:15" ht="16.5" customHeight="1">
      <c r="A16" s="47"/>
      <c r="B16" s="45" t="s">
        <v>44</v>
      </c>
      <c r="C16" s="4">
        <v>35539060</v>
      </c>
      <c r="D16" s="5">
        <f t="shared" si="0"/>
        <v>55.6</v>
      </c>
      <c r="E16" s="4">
        <f t="shared" si="1"/>
        <v>12234965</v>
      </c>
      <c r="F16" s="5">
        <f t="shared" si="2"/>
        <v>52.5</v>
      </c>
      <c r="G16" s="4">
        <v>412445</v>
      </c>
      <c r="H16" s="5">
        <f t="shared" si="3"/>
        <v>15.9</v>
      </c>
      <c r="I16" s="4">
        <f t="shared" si="4"/>
        <v>-1176003</v>
      </c>
      <c r="J16" s="5">
        <f t="shared" si="5"/>
        <v>-74</v>
      </c>
      <c r="K16" s="4">
        <f t="shared" si="6"/>
        <v>35951505</v>
      </c>
      <c r="L16" s="5">
        <f t="shared" si="7"/>
        <v>54.1</v>
      </c>
      <c r="M16" s="4">
        <f t="shared" si="8"/>
        <v>11058962</v>
      </c>
      <c r="N16" s="6">
        <f t="shared" si="10"/>
        <v>44.4</v>
      </c>
      <c r="O16" s="41"/>
    </row>
    <row r="17" spans="1:15" ht="16.5" customHeight="1">
      <c r="A17" s="47"/>
      <c r="B17" s="45" t="s">
        <v>32</v>
      </c>
      <c r="C17" s="4">
        <v>48054013</v>
      </c>
      <c r="D17" s="5">
        <f t="shared" si="0"/>
        <v>52.1</v>
      </c>
      <c r="E17" s="4">
        <f t="shared" si="1"/>
        <v>12514953</v>
      </c>
      <c r="F17" s="5">
        <f t="shared" si="2"/>
        <v>35.2</v>
      </c>
      <c r="G17" s="4">
        <v>537893</v>
      </c>
      <c r="H17" s="5">
        <f t="shared" si="3"/>
        <v>19.1</v>
      </c>
      <c r="I17" s="4">
        <f t="shared" si="4"/>
        <v>125448</v>
      </c>
      <c r="J17" s="5">
        <f t="shared" si="5"/>
        <v>30.4</v>
      </c>
      <c r="K17" s="4">
        <f t="shared" si="6"/>
        <v>48591906</v>
      </c>
      <c r="L17" s="5">
        <f t="shared" si="7"/>
        <v>51.1</v>
      </c>
      <c r="M17" s="4">
        <f t="shared" si="8"/>
        <v>12640401</v>
      </c>
      <c r="N17" s="6">
        <f t="shared" si="10"/>
        <v>35.2</v>
      </c>
      <c r="O17" s="41"/>
    </row>
    <row r="18" spans="1:15" ht="16.5" customHeight="1">
      <c r="A18" s="47"/>
      <c r="B18" s="45" t="s">
        <v>45</v>
      </c>
      <c r="C18" s="4">
        <v>48330828</v>
      </c>
      <c r="D18" s="5">
        <f t="shared" si="0"/>
        <v>51.4</v>
      </c>
      <c r="E18" s="4">
        <f t="shared" si="1"/>
        <v>276815</v>
      </c>
      <c r="F18" s="5">
        <f t="shared" si="2"/>
        <v>0.6</v>
      </c>
      <c r="G18" s="4">
        <v>1077178</v>
      </c>
      <c r="H18" s="5">
        <f t="shared" si="3"/>
        <v>31.7</v>
      </c>
      <c r="I18" s="4">
        <f t="shared" si="4"/>
        <v>539285</v>
      </c>
      <c r="J18" s="5">
        <f t="shared" si="5"/>
        <v>100.3</v>
      </c>
      <c r="K18" s="4">
        <f t="shared" si="6"/>
        <v>49408006</v>
      </c>
      <c r="L18" s="5">
        <f t="shared" si="7"/>
        <v>50.7</v>
      </c>
      <c r="M18" s="4">
        <f t="shared" si="8"/>
        <v>816100</v>
      </c>
      <c r="N18" s="6">
        <f t="shared" si="10"/>
        <v>1.7</v>
      </c>
      <c r="O18" s="41"/>
    </row>
    <row r="19" spans="1:15" ht="16.5" customHeight="1">
      <c r="A19" s="47"/>
      <c r="B19" s="45" t="s">
        <v>75</v>
      </c>
      <c r="C19" s="4">
        <v>40939318</v>
      </c>
      <c r="D19" s="5">
        <f t="shared" si="0"/>
        <v>49.3</v>
      </c>
      <c r="E19" s="4">
        <f t="shared" si="1"/>
        <v>-7391510</v>
      </c>
      <c r="F19" s="5">
        <f>ROUND(E19/C18*100,1)</f>
        <v>-15.3</v>
      </c>
      <c r="G19" s="4">
        <v>389182</v>
      </c>
      <c r="H19" s="5">
        <f t="shared" si="3"/>
        <v>13.2</v>
      </c>
      <c r="I19" s="4">
        <f>G19-G18</f>
        <v>-687996</v>
      </c>
      <c r="J19" s="5">
        <f>ROUND(I19/G18*100,1)</f>
        <v>-63.9</v>
      </c>
      <c r="K19" s="4">
        <f>C19+G19</f>
        <v>41328500</v>
      </c>
      <c r="L19" s="5">
        <f>ROUND(K19/K64*100,1)</f>
        <v>48.1</v>
      </c>
      <c r="M19" s="4">
        <f>E19+I19</f>
        <v>-8079506</v>
      </c>
      <c r="N19" s="6">
        <f t="shared" si="10"/>
        <v>-16.4</v>
      </c>
      <c r="O19" s="41"/>
    </row>
    <row r="20" spans="1:15" ht="16.5" customHeight="1">
      <c r="A20" s="47"/>
      <c r="B20" s="45" t="s">
        <v>83</v>
      </c>
      <c r="C20" s="4">
        <v>41069521</v>
      </c>
      <c r="D20" s="5">
        <f aca="true" t="shared" si="11" ref="D20:D26">ROUND(C20/C65*100,1)</f>
        <v>43</v>
      </c>
      <c r="E20" s="4">
        <f t="shared" si="1"/>
        <v>130203</v>
      </c>
      <c r="F20" s="5">
        <f>ROUND(E20/C19*100,1)</f>
        <v>0.3</v>
      </c>
      <c r="G20" s="4">
        <v>575161</v>
      </c>
      <c r="H20" s="5">
        <f>ROUND(G20/G65*100,1)</f>
        <v>22.5</v>
      </c>
      <c r="I20" s="4">
        <f>G20-G19</f>
        <v>185979</v>
      </c>
      <c r="J20" s="5">
        <f>ROUND(I20/G19*100,1)</f>
        <v>47.8</v>
      </c>
      <c r="K20" s="4">
        <f>C20+G20</f>
        <v>41644682</v>
      </c>
      <c r="L20" s="5">
        <f>ROUND(K20/K65*100,1)</f>
        <v>42.5</v>
      </c>
      <c r="M20" s="4">
        <f>E20+I20</f>
        <v>316182</v>
      </c>
      <c r="N20" s="6">
        <f>ROUND(M20/K18*100,1)</f>
        <v>0.6</v>
      </c>
      <c r="O20" s="41"/>
    </row>
    <row r="21" spans="1:15" ht="16.5" customHeight="1">
      <c r="A21" s="48"/>
      <c r="B21" s="45" t="s">
        <v>84</v>
      </c>
      <c r="C21" s="4">
        <v>44440391</v>
      </c>
      <c r="D21" s="5">
        <f t="shared" si="11"/>
        <v>38.6</v>
      </c>
      <c r="E21" s="4">
        <f t="shared" si="1"/>
        <v>3370870</v>
      </c>
      <c r="F21" s="5">
        <f>ROUND(E21/C20*100,1)</f>
        <v>8.2</v>
      </c>
      <c r="G21" s="4">
        <v>518508</v>
      </c>
      <c r="H21" s="5">
        <f>ROUND(G21/G66*100,1)</f>
        <v>22.3</v>
      </c>
      <c r="I21" s="4">
        <f>G21-G20</f>
        <v>-56653</v>
      </c>
      <c r="J21" s="5">
        <f>ROUND(I21/G20*100,1)</f>
        <v>-9.8</v>
      </c>
      <c r="K21" s="4">
        <f>C21+G21</f>
        <v>44958899</v>
      </c>
      <c r="L21" s="5">
        <f>ROUND(K21/K66*100,1)</f>
        <v>38.3</v>
      </c>
      <c r="M21" s="4">
        <f>E21+I21</f>
        <v>3314217</v>
      </c>
      <c r="N21" s="6">
        <f>ROUND(M21/K19*100,1)</f>
        <v>8</v>
      </c>
      <c r="O21" s="41"/>
    </row>
    <row r="22" spans="1:14" ht="16.5" customHeight="1" hidden="1">
      <c r="A22" s="46" t="s">
        <v>14</v>
      </c>
      <c r="B22" s="45" t="s">
        <v>19</v>
      </c>
      <c r="C22" s="4">
        <v>480000</v>
      </c>
      <c r="D22" s="5">
        <f t="shared" si="11"/>
        <v>2.2</v>
      </c>
      <c r="E22" s="4">
        <v>-80000</v>
      </c>
      <c r="F22" s="7">
        <f>ROUND(E22/C18*100,1)</f>
        <v>-0.2</v>
      </c>
      <c r="G22" s="4">
        <v>90902</v>
      </c>
      <c r="H22" s="5">
        <v>0.5</v>
      </c>
      <c r="I22" s="4">
        <v>-11870</v>
      </c>
      <c r="J22" s="5">
        <v>-11.5</v>
      </c>
      <c r="K22" s="4">
        <v>570902</v>
      </c>
      <c r="L22" s="5">
        <v>0.9</v>
      </c>
      <c r="M22" s="4">
        <f t="shared" si="8"/>
        <v>-91870</v>
      </c>
      <c r="N22" s="6">
        <f>ROUND(M22/K18*100,1)</f>
        <v>-0.2</v>
      </c>
    </row>
    <row r="23" spans="1:14" ht="16.5" customHeight="1" hidden="1">
      <c r="A23" s="47"/>
      <c r="B23" s="45" t="s">
        <v>20</v>
      </c>
      <c r="C23" s="4">
        <v>400000</v>
      </c>
      <c r="D23" s="5">
        <f t="shared" si="11"/>
        <v>2.3</v>
      </c>
      <c r="E23" s="4">
        <v>-80000</v>
      </c>
      <c r="F23" s="5">
        <f t="shared" si="2"/>
        <v>-16.7</v>
      </c>
      <c r="G23" s="4">
        <v>79951</v>
      </c>
      <c r="H23" s="5">
        <v>0.4</v>
      </c>
      <c r="I23" s="4">
        <v>-10951</v>
      </c>
      <c r="J23" s="5">
        <v>-12</v>
      </c>
      <c r="K23" s="4">
        <v>479951</v>
      </c>
      <c r="L23" s="5">
        <v>0.7</v>
      </c>
      <c r="M23" s="4">
        <f t="shared" si="8"/>
        <v>-90951</v>
      </c>
      <c r="N23" s="6">
        <f t="shared" si="9"/>
        <v>-15.9</v>
      </c>
    </row>
    <row r="24" spans="1:14" ht="16.5" customHeight="1" hidden="1">
      <c r="A24" s="47"/>
      <c r="B24" s="45" t="s">
        <v>21</v>
      </c>
      <c r="C24" s="4">
        <v>320000</v>
      </c>
      <c r="D24" s="5">
        <f t="shared" si="11"/>
        <v>4.4</v>
      </c>
      <c r="E24" s="4">
        <v>-80000</v>
      </c>
      <c r="F24" s="5">
        <f t="shared" si="2"/>
        <v>-20</v>
      </c>
      <c r="G24" s="4">
        <v>0</v>
      </c>
      <c r="H24" s="5">
        <v>0</v>
      </c>
      <c r="I24" s="4">
        <v>-79951</v>
      </c>
      <c r="J24" s="5" t="s">
        <v>17</v>
      </c>
      <c r="K24" s="4">
        <v>320000</v>
      </c>
      <c r="L24" s="5">
        <v>0.5</v>
      </c>
      <c r="M24" s="4">
        <f t="shared" si="8"/>
        <v>-159951</v>
      </c>
      <c r="N24" s="6">
        <f t="shared" si="9"/>
        <v>-33.3</v>
      </c>
    </row>
    <row r="25" spans="1:14" ht="16.5" customHeight="1" hidden="1">
      <c r="A25" s="47"/>
      <c r="B25" s="45" t="s">
        <v>22</v>
      </c>
      <c r="C25" s="4">
        <v>240000</v>
      </c>
      <c r="D25" s="5">
        <f t="shared" si="11"/>
        <v>0.3</v>
      </c>
      <c r="E25" s="4">
        <v>-80000</v>
      </c>
      <c r="F25" s="5">
        <f t="shared" si="2"/>
        <v>-25</v>
      </c>
      <c r="G25" s="4">
        <v>36000</v>
      </c>
      <c r="H25" s="5">
        <v>0.2</v>
      </c>
      <c r="I25" s="4">
        <v>36000</v>
      </c>
      <c r="J25" s="5" t="s">
        <v>18</v>
      </c>
      <c r="K25" s="4">
        <v>276000</v>
      </c>
      <c r="L25" s="5">
        <v>0.4</v>
      </c>
      <c r="M25" s="4">
        <f t="shared" si="8"/>
        <v>-44000</v>
      </c>
      <c r="N25" s="6">
        <f t="shared" si="9"/>
        <v>-13.8</v>
      </c>
    </row>
    <row r="26" spans="1:14" ht="16.5" customHeight="1" hidden="1">
      <c r="A26" s="47"/>
      <c r="B26" s="45" t="s">
        <v>23</v>
      </c>
      <c r="C26" s="4">
        <v>160000</v>
      </c>
      <c r="D26" s="5" t="e">
        <f t="shared" si="11"/>
        <v>#VALUE!</v>
      </c>
      <c r="E26" s="4">
        <v>-80000</v>
      </c>
      <c r="F26" s="5">
        <f t="shared" si="2"/>
        <v>-33.3</v>
      </c>
      <c r="G26" s="4">
        <v>24000</v>
      </c>
      <c r="H26" s="5">
        <v>0.1</v>
      </c>
      <c r="I26" s="4">
        <v>-12000</v>
      </c>
      <c r="J26" s="5">
        <v>-33.3</v>
      </c>
      <c r="K26" s="4">
        <f aca="true" t="shared" si="12" ref="K26:K32">C26+G26</f>
        <v>184000</v>
      </c>
      <c r="L26" s="5">
        <v>0.3</v>
      </c>
      <c r="M26" s="4">
        <f t="shared" si="8"/>
        <v>-92000</v>
      </c>
      <c r="N26" s="6">
        <f t="shared" si="9"/>
        <v>-33.3</v>
      </c>
    </row>
    <row r="27" spans="1:14" ht="16.5" customHeight="1" hidden="1">
      <c r="A27" s="47"/>
      <c r="B27" s="45" t="s">
        <v>46</v>
      </c>
      <c r="C27" s="4">
        <v>0</v>
      </c>
      <c r="D27" s="5">
        <v>0</v>
      </c>
      <c r="E27" s="4">
        <v>-80000</v>
      </c>
      <c r="F27" s="33" t="s">
        <v>36</v>
      </c>
      <c r="G27" s="4">
        <v>0</v>
      </c>
      <c r="H27" s="4">
        <v>0</v>
      </c>
      <c r="I27" s="4">
        <v>0</v>
      </c>
      <c r="J27" s="21">
        <v>0</v>
      </c>
      <c r="K27" s="4">
        <f t="shared" si="12"/>
        <v>0</v>
      </c>
      <c r="L27" s="5">
        <v>0</v>
      </c>
      <c r="M27" s="4">
        <f t="shared" si="8"/>
        <v>-80000</v>
      </c>
      <c r="N27" s="22" t="s">
        <v>36</v>
      </c>
    </row>
    <row r="28" spans="1:14" ht="16.5" customHeight="1" hidden="1">
      <c r="A28" s="47"/>
      <c r="B28" s="45" t="s">
        <v>47</v>
      </c>
      <c r="C28" s="4">
        <v>0</v>
      </c>
      <c r="D28" s="5">
        <f aca="true" t="shared" si="13" ref="D28:D33">ROUND(C28/C58*100,1)</f>
        <v>0</v>
      </c>
      <c r="E28" s="4">
        <f aca="true" t="shared" si="14" ref="E28:E33">C28-C27</f>
        <v>0</v>
      </c>
      <c r="F28" s="21">
        <v>0</v>
      </c>
      <c r="G28" s="4">
        <v>0</v>
      </c>
      <c r="H28" s="4">
        <f aca="true" t="shared" si="15" ref="H28:H33">ROUND(G28/G58*100,1)</f>
        <v>0</v>
      </c>
      <c r="I28" s="4">
        <f aca="true" t="shared" si="16" ref="I28:I33">G28-G27</f>
        <v>0</v>
      </c>
      <c r="J28" s="19" t="s">
        <v>48</v>
      </c>
      <c r="K28" s="4">
        <f t="shared" si="12"/>
        <v>0</v>
      </c>
      <c r="L28" s="5">
        <f aca="true" t="shared" si="17" ref="L28:L34">ROUND(K28/K58*100,1)</f>
        <v>0</v>
      </c>
      <c r="M28" s="4">
        <f t="shared" si="8"/>
        <v>0</v>
      </c>
      <c r="N28" s="22">
        <v>0</v>
      </c>
    </row>
    <row r="29" spans="1:15" ht="16.5" customHeight="1" hidden="1">
      <c r="A29" s="47"/>
      <c r="B29" s="45" t="s">
        <v>24</v>
      </c>
      <c r="C29" s="4">
        <v>0</v>
      </c>
      <c r="D29" s="7">
        <f t="shared" si="13"/>
        <v>0</v>
      </c>
      <c r="E29" s="4">
        <f t="shared" si="14"/>
        <v>0</v>
      </c>
      <c r="F29" s="7">
        <v>0</v>
      </c>
      <c r="G29" s="4">
        <v>0</v>
      </c>
      <c r="H29" s="4">
        <f t="shared" si="15"/>
        <v>0</v>
      </c>
      <c r="I29" s="4">
        <f t="shared" si="16"/>
        <v>0</v>
      </c>
      <c r="J29" s="19" t="s">
        <v>48</v>
      </c>
      <c r="K29" s="4">
        <f t="shared" si="12"/>
        <v>0</v>
      </c>
      <c r="L29" s="5">
        <f t="shared" si="17"/>
        <v>0</v>
      </c>
      <c r="M29" s="4">
        <f t="shared" si="8"/>
        <v>0</v>
      </c>
      <c r="N29" s="15">
        <v>0</v>
      </c>
      <c r="O29" s="41"/>
    </row>
    <row r="30" spans="1:15" ht="16.5" customHeight="1">
      <c r="A30" s="47"/>
      <c r="B30" s="45" t="s">
        <v>49</v>
      </c>
      <c r="C30" s="4">
        <v>3985</v>
      </c>
      <c r="D30" s="7">
        <f t="shared" si="13"/>
        <v>0</v>
      </c>
      <c r="E30" s="4">
        <f t="shared" si="14"/>
        <v>3985</v>
      </c>
      <c r="F30" s="21" t="s">
        <v>35</v>
      </c>
      <c r="G30" s="4">
        <v>0</v>
      </c>
      <c r="H30" s="4">
        <f t="shared" si="15"/>
        <v>0</v>
      </c>
      <c r="I30" s="4">
        <f t="shared" si="16"/>
        <v>0</v>
      </c>
      <c r="J30" s="19" t="s">
        <v>48</v>
      </c>
      <c r="K30" s="4">
        <f t="shared" si="12"/>
        <v>3985</v>
      </c>
      <c r="L30" s="5">
        <f t="shared" si="17"/>
        <v>0</v>
      </c>
      <c r="M30" s="4">
        <f t="shared" si="8"/>
        <v>3985</v>
      </c>
      <c r="N30" s="22" t="s">
        <v>35</v>
      </c>
      <c r="O30" s="41"/>
    </row>
    <row r="31" spans="1:15" ht="16.5" customHeight="1">
      <c r="A31" s="47"/>
      <c r="B31" s="45" t="s">
        <v>50</v>
      </c>
      <c r="C31" s="4">
        <v>2047</v>
      </c>
      <c r="D31" s="7">
        <f t="shared" si="13"/>
        <v>0</v>
      </c>
      <c r="E31" s="4">
        <f t="shared" si="14"/>
        <v>-1938</v>
      </c>
      <c r="F31" s="21">
        <f t="shared" si="2"/>
        <v>-48.6</v>
      </c>
      <c r="G31" s="4">
        <v>0</v>
      </c>
      <c r="H31" s="4">
        <f t="shared" si="15"/>
        <v>0</v>
      </c>
      <c r="I31" s="4">
        <f t="shared" si="16"/>
        <v>0</v>
      </c>
      <c r="J31" s="19" t="s">
        <v>48</v>
      </c>
      <c r="K31" s="4">
        <f t="shared" si="12"/>
        <v>2047</v>
      </c>
      <c r="L31" s="7">
        <f t="shared" si="17"/>
        <v>0</v>
      </c>
      <c r="M31" s="4">
        <f t="shared" si="8"/>
        <v>-1938</v>
      </c>
      <c r="N31" s="22">
        <f t="shared" si="9"/>
        <v>-48.6</v>
      </c>
      <c r="O31" s="41"/>
    </row>
    <row r="32" spans="1:15" ht="16.5" customHeight="1">
      <c r="A32" s="47"/>
      <c r="B32" s="45" t="s">
        <v>32</v>
      </c>
      <c r="C32" s="4">
        <v>0</v>
      </c>
      <c r="D32" s="7">
        <f t="shared" si="13"/>
        <v>0</v>
      </c>
      <c r="E32" s="4">
        <f t="shared" si="14"/>
        <v>-2047</v>
      </c>
      <c r="F32" s="33" t="s">
        <v>36</v>
      </c>
      <c r="G32" s="4">
        <v>0</v>
      </c>
      <c r="H32" s="4">
        <f t="shared" si="15"/>
        <v>0</v>
      </c>
      <c r="I32" s="4">
        <f t="shared" si="16"/>
        <v>0</v>
      </c>
      <c r="J32" s="19" t="s">
        <v>48</v>
      </c>
      <c r="K32" s="4">
        <f t="shared" si="12"/>
        <v>0</v>
      </c>
      <c r="L32" s="7">
        <f t="shared" si="17"/>
        <v>0</v>
      </c>
      <c r="M32" s="4">
        <f t="shared" si="8"/>
        <v>-2047</v>
      </c>
      <c r="N32" s="22" t="s">
        <v>36</v>
      </c>
      <c r="O32" s="41"/>
    </row>
    <row r="33" spans="1:15" ht="16.5" customHeight="1">
      <c r="A33" s="47"/>
      <c r="B33" s="45" t="s">
        <v>51</v>
      </c>
      <c r="C33" s="4">
        <v>0</v>
      </c>
      <c r="D33" s="7">
        <f t="shared" si="13"/>
        <v>0</v>
      </c>
      <c r="E33" s="4">
        <f t="shared" si="14"/>
        <v>0</v>
      </c>
      <c r="F33" s="33">
        <v>0</v>
      </c>
      <c r="G33" s="4">
        <v>0</v>
      </c>
      <c r="H33" s="4">
        <f t="shared" si="15"/>
        <v>0</v>
      </c>
      <c r="I33" s="4">
        <f t="shared" si="16"/>
        <v>0</v>
      </c>
      <c r="J33" s="19" t="s">
        <v>48</v>
      </c>
      <c r="K33" s="4">
        <f>C33+G33</f>
        <v>0</v>
      </c>
      <c r="L33" s="7">
        <f t="shared" si="17"/>
        <v>0</v>
      </c>
      <c r="M33" s="4">
        <f t="shared" si="8"/>
        <v>0</v>
      </c>
      <c r="N33" s="22">
        <v>0</v>
      </c>
      <c r="O33" s="41"/>
    </row>
    <row r="34" spans="1:15" ht="16.5" customHeight="1">
      <c r="A34" s="47"/>
      <c r="B34" s="45" t="s">
        <v>75</v>
      </c>
      <c r="C34" s="4">
        <v>0</v>
      </c>
      <c r="D34" s="7">
        <f>ROUND(C34/C64*100,1)</f>
        <v>0</v>
      </c>
      <c r="E34" s="4">
        <f>C34-C33</f>
        <v>0</v>
      </c>
      <c r="F34" s="33">
        <v>0</v>
      </c>
      <c r="G34" s="4">
        <v>0</v>
      </c>
      <c r="H34" s="4">
        <f>ROUND(G34/G64*100,1)</f>
        <v>0</v>
      </c>
      <c r="I34" s="4">
        <f>G34-G33</f>
        <v>0</v>
      </c>
      <c r="J34" s="19" t="s">
        <v>48</v>
      </c>
      <c r="K34" s="4">
        <f>C34+G34</f>
        <v>0</v>
      </c>
      <c r="L34" s="7">
        <f t="shared" si="17"/>
        <v>0</v>
      </c>
      <c r="M34" s="4">
        <f>E34+I34</f>
        <v>0</v>
      </c>
      <c r="N34" s="22">
        <v>0</v>
      </c>
      <c r="O34" s="41"/>
    </row>
    <row r="35" spans="1:15" ht="16.5" customHeight="1">
      <c r="A35" s="47"/>
      <c r="B35" s="45" t="s">
        <v>83</v>
      </c>
      <c r="C35" s="4">
        <v>0</v>
      </c>
      <c r="D35" s="7">
        <f>ROUND(C35/C65*100,1)</f>
        <v>0</v>
      </c>
      <c r="E35" s="4">
        <f>C35-C34</f>
        <v>0</v>
      </c>
      <c r="F35" s="33">
        <v>0</v>
      </c>
      <c r="G35" s="4">
        <v>0</v>
      </c>
      <c r="H35" s="4">
        <f>ROUND(G35/G65*100,1)</f>
        <v>0</v>
      </c>
      <c r="I35" s="4">
        <f>G35-G34</f>
        <v>0</v>
      </c>
      <c r="J35" s="19" t="s">
        <v>85</v>
      </c>
      <c r="K35" s="4">
        <f>C35+G35</f>
        <v>0</v>
      </c>
      <c r="L35" s="7">
        <f>ROUND(K35/K65*100,1)</f>
        <v>0</v>
      </c>
      <c r="M35" s="4">
        <f>E35+I35</f>
        <v>0</v>
      </c>
      <c r="N35" s="22">
        <v>0</v>
      </c>
      <c r="O35" s="41"/>
    </row>
    <row r="36" spans="1:15" ht="16.5" customHeight="1">
      <c r="A36" s="48"/>
      <c r="B36" s="45" t="s">
        <v>84</v>
      </c>
      <c r="C36" s="4">
        <v>0</v>
      </c>
      <c r="D36" s="7">
        <f>ROUND(C36/C66*100,1)</f>
        <v>0</v>
      </c>
      <c r="E36" s="4">
        <f>C36-C35</f>
        <v>0</v>
      </c>
      <c r="F36" s="33">
        <v>0</v>
      </c>
      <c r="G36" s="4">
        <v>0</v>
      </c>
      <c r="H36" s="4">
        <f>ROUND(G36/G66*100,1)</f>
        <v>0</v>
      </c>
      <c r="I36" s="4">
        <f>G36-G35</f>
        <v>0</v>
      </c>
      <c r="J36" s="19" t="s">
        <v>48</v>
      </c>
      <c r="K36" s="4">
        <f>C36+G36</f>
        <v>0</v>
      </c>
      <c r="L36" s="7">
        <f>ROUND(K36/K66*100,1)</f>
        <v>0</v>
      </c>
      <c r="M36" s="4">
        <f>E36+I36</f>
        <v>0</v>
      </c>
      <c r="N36" s="22">
        <v>0</v>
      </c>
      <c r="O36" s="41"/>
    </row>
    <row r="37" spans="1:14" ht="16.5" customHeight="1" hidden="1">
      <c r="A37" s="46" t="s">
        <v>15</v>
      </c>
      <c r="B37" s="45" t="s">
        <v>19</v>
      </c>
      <c r="C37" s="4">
        <v>22028662</v>
      </c>
      <c r="D37" s="5">
        <v>50</v>
      </c>
      <c r="E37" s="4">
        <v>-1484279</v>
      </c>
      <c r="F37" s="5" t="e">
        <f>ROUND(E37/C33*100,1)</f>
        <v>#DIV/0!</v>
      </c>
      <c r="G37" s="4">
        <v>17906734</v>
      </c>
      <c r="H37" s="5">
        <v>89</v>
      </c>
      <c r="I37" s="4">
        <v>-228498</v>
      </c>
      <c r="J37" s="5">
        <v>-1.3</v>
      </c>
      <c r="K37" s="4">
        <v>39935396</v>
      </c>
      <c r="L37" s="5">
        <v>62.2</v>
      </c>
      <c r="M37" s="4">
        <f t="shared" si="8"/>
        <v>-1712777</v>
      </c>
      <c r="N37" s="6" t="e">
        <f>ROUND(M37/K33*100,1)</f>
        <v>#DIV/0!</v>
      </c>
    </row>
    <row r="38" spans="1:14" ht="16.5" customHeight="1" hidden="1">
      <c r="A38" s="47"/>
      <c r="B38" s="45" t="s">
        <v>20</v>
      </c>
      <c r="C38" s="4">
        <v>20103910</v>
      </c>
      <c r="D38" s="5">
        <v>46.2</v>
      </c>
      <c r="E38" s="4">
        <v>-1924752</v>
      </c>
      <c r="F38" s="5">
        <f t="shared" si="2"/>
        <v>-8.7</v>
      </c>
      <c r="G38" s="4">
        <v>20128680</v>
      </c>
      <c r="H38" s="5">
        <v>91.6</v>
      </c>
      <c r="I38" s="4">
        <v>2221946</v>
      </c>
      <c r="J38" s="5">
        <v>12.4</v>
      </c>
      <c r="K38" s="4">
        <v>40232590</v>
      </c>
      <c r="L38" s="5">
        <v>61.5</v>
      </c>
      <c r="M38" s="4">
        <f t="shared" si="8"/>
        <v>297194</v>
      </c>
      <c r="N38" s="6">
        <f t="shared" si="9"/>
        <v>0.7</v>
      </c>
    </row>
    <row r="39" spans="1:14" ht="16.5" customHeight="1" hidden="1">
      <c r="A39" s="47"/>
      <c r="B39" s="45" t="s">
        <v>21</v>
      </c>
      <c r="C39" s="4">
        <v>19658919</v>
      </c>
      <c r="D39" s="5">
        <v>41.2</v>
      </c>
      <c r="E39" s="4">
        <v>-444991</v>
      </c>
      <c r="F39" s="5">
        <f t="shared" si="2"/>
        <v>-2.2</v>
      </c>
      <c r="G39" s="4">
        <v>20840842</v>
      </c>
      <c r="H39" s="5">
        <v>90.4</v>
      </c>
      <c r="I39" s="4">
        <v>712162</v>
      </c>
      <c r="J39" s="5">
        <v>3.5</v>
      </c>
      <c r="K39" s="4">
        <v>40499761</v>
      </c>
      <c r="L39" s="5">
        <v>57.2</v>
      </c>
      <c r="M39" s="4">
        <f t="shared" si="8"/>
        <v>267171</v>
      </c>
      <c r="N39" s="6">
        <f t="shared" si="9"/>
        <v>0.7</v>
      </c>
    </row>
    <row r="40" spans="1:14" ht="16.5" customHeight="1" hidden="1">
      <c r="A40" s="47"/>
      <c r="B40" s="45" t="s">
        <v>22</v>
      </c>
      <c r="C40" s="4">
        <v>17398632</v>
      </c>
      <c r="D40" s="5">
        <v>37.8</v>
      </c>
      <c r="E40" s="4">
        <v>-2260287</v>
      </c>
      <c r="F40" s="5">
        <f t="shared" si="2"/>
        <v>-11.5</v>
      </c>
      <c r="G40" s="4">
        <v>20202565</v>
      </c>
      <c r="H40" s="5">
        <v>91.7</v>
      </c>
      <c r="I40" s="4">
        <v>-638277</v>
      </c>
      <c r="J40" s="5">
        <v>-3.1</v>
      </c>
      <c r="K40" s="4">
        <v>37601197</v>
      </c>
      <c r="L40" s="5">
        <v>55.3</v>
      </c>
      <c r="M40" s="4">
        <f t="shared" si="8"/>
        <v>-2898564</v>
      </c>
      <c r="N40" s="6">
        <f t="shared" si="9"/>
        <v>-7.2</v>
      </c>
    </row>
    <row r="41" spans="1:14" ht="16.5" customHeight="1" hidden="1">
      <c r="A41" s="47"/>
      <c r="B41" s="45" t="s">
        <v>23</v>
      </c>
      <c r="C41" s="4">
        <v>18035859</v>
      </c>
      <c r="D41" s="5">
        <v>41.4</v>
      </c>
      <c r="E41" s="4">
        <v>637227</v>
      </c>
      <c r="F41" s="5">
        <f t="shared" si="2"/>
        <v>3.7</v>
      </c>
      <c r="G41" s="4">
        <v>19934433</v>
      </c>
      <c r="H41" s="5">
        <v>87.3</v>
      </c>
      <c r="I41" s="4">
        <v>-268132</v>
      </c>
      <c r="J41" s="5">
        <v>-1.3</v>
      </c>
      <c r="K41" s="4">
        <v>37970292</v>
      </c>
      <c r="L41" s="5">
        <v>57.2</v>
      </c>
      <c r="M41" s="4">
        <f t="shared" si="8"/>
        <v>369095</v>
      </c>
      <c r="N41" s="6">
        <f t="shared" si="9"/>
        <v>1</v>
      </c>
    </row>
    <row r="42" spans="1:14" ht="16.5" customHeight="1" hidden="1">
      <c r="A42" s="47"/>
      <c r="B42" s="45" t="s">
        <v>52</v>
      </c>
      <c r="C42" s="4">
        <v>38005758</v>
      </c>
      <c r="D42" s="5">
        <v>53.2</v>
      </c>
      <c r="E42" s="4">
        <v>12863703</v>
      </c>
      <c r="F42" s="5">
        <v>51.2</v>
      </c>
      <c r="G42" s="4">
        <v>4685208</v>
      </c>
      <c r="H42" s="5">
        <v>69.9</v>
      </c>
      <c r="I42" s="4">
        <v>-4037247</v>
      </c>
      <c r="J42" s="5">
        <v>-46.3</v>
      </c>
      <c r="K42" s="4">
        <f aca="true" t="shared" si="18" ref="K42:K56">C42+G42</f>
        <v>42690966</v>
      </c>
      <c r="L42" s="5">
        <v>54.6</v>
      </c>
      <c r="M42" s="4">
        <f t="shared" si="8"/>
        <v>8826456</v>
      </c>
      <c r="N42" s="6">
        <v>26.1</v>
      </c>
    </row>
    <row r="43" spans="1:14" ht="16.5" customHeight="1" hidden="1">
      <c r="A43" s="47"/>
      <c r="B43" s="45" t="s">
        <v>53</v>
      </c>
      <c r="C43" s="4">
        <v>37310124</v>
      </c>
      <c r="D43" s="5">
        <f aca="true" t="shared" si="19" ref="D43:D49">ROUND(C43/C58*100,1)</f>
        <v>59.4</v>
      </c>
      <c r="E43" s="4">
        <f aca="true" t="shared" si="20" ref="E43:E48">C43-C42</f>
        <v>-695634</v>
      </c>
      <c r="F43" s="5">
        <f t="shared" si="2"/>
        <v>-1.8</v>
      </c>
      <c r="G43" s="4">
        <v>4863577</v>
      </c>
      <c r="H43" s="5">
        <f aca="true" t="shared" si="21" ref="H43:H49">ROUND(G43/G58*100,1)</f>
        <v>73.8</v>
      </c>
      <c r="I43" s="4">
        <f aca="true" t="shared" si="22" ref="I43:I48">G43-G42</f>
        <v>178369</v>
      </c>
      <c r="J43" s="5">
        <f aca="true" t="shared" si="23" ref="J43:J48">ROUND(I43/G42*100,1)</f>
        <v>3.8</v>
      </c>
      <c r="K43" s="4">
        <f t="shared" si="18"/>
        <v>42173701</v>
      </c>
      <c r="L43" s="5">
        <f aca="true" t="shared" si="24" ref="L43:L49">ROUND(K43/K58*100,1)</f>
        <v>60.7</v>
      </c>
      <c r="M43" s="4">
        <f t="shared" si="8"/>
        <v>-517265</v>
      </c>
      <c r="N43" s="6">
        <f t="shared" si="9"/>
        <v>-1.2</v>
      </c>
    </row>
    <row r="44" spans="1:14" ht="16.5" customHeight="1" hidden="1">
      <c r="A44" s="47"/>
      <c r="B44" s="45" t="s">
        <v>24</v>
      </c>
      <c r="C44" s="4">
        <v>26617334</v>
      </c>
      <c r="D44" s="5">
        <f t="shared" si="19"/>
        <v>59.3</v>
      </c>
      <c r="E44" s="4">
        <f t="shared" si="20"/>
        <v>-10692790</v>
      </c>
      <c r="F44" s="5">
        <f t="shared" si="2"/>
        <v>-28.7</v>
      </c>
      <c r="G44" s="4">
        <f>2689266+3752</f>
        <v>2693018</v>
      </c>
      <c r="H44" s="5">
        <f t="shared" si="21"/>
        <v>74.7</v>
      </c>
      <c r="I44" s="4">
        <f t="shared" si="22"/>
        <v>-2170559</v>
      </c>
      <c r="J44" s="5">
        <f t="shared" si="23"/>
        <v>-44.6</v>
      </c>
      <c r="K44" s="4">
        <f t="shared" si="18"/>
        <v>29310352</v>
      </c>
      <c r="L44" s="5">
        <f t="shared" si="24"/>
        <v>60.4</v>
      </c>
      <c r="M44" s="4">
        <f t="shared" si="8"/>
        <v>-12863349</v>
      </c>
      <c r="N44" s="6">
        <f t="shared" si="9"/>
        <v>-30.5</v>
      </c>
    </row>
    <row r="45" spans="1:14" ht="16.5" customHeight="1">
      <c r="A45" s="47"/>
      <c r="B45" s="45" t="s">
        <v>54</v>
      </c>
      <c r="C45" s="4">
        <v>25538714</v>
      </c>
      <c r="D45" s="5">
        <f t="shared" si="19"/>
        <v>52.3</v>
      </c>
      <c r="E45" s="4">
        <f t="shared" si="20"/>
        <v>-1078620</v>
      </c>
      <c r="F45" s="5">
        <f t="shared" si="2"/>
        <v>-4.1</v>
      </c>
      <c r="G45" s="4">
        <v>2478229</v>
      </c>
      <c r="H45" s="5">
        <f t="shared" si="21"/>
        <v>60.9</v>
      </c>
      <c r="I45" s="4">
        <f t="shared" si="22"/>
        <v>-214789</v>
      </c>
      <c r="J45" s="5">
        <f t="shared" si="23"/>
        <v>-8</v>
      </c>
      <c r="K45" s="4">
        <f t="shared" si="18"/>
        <v>28016943</v>
      </c>
      <c r="L45" s="5">
        <f t="shared" si="24"/>
        <v>52.9</v>
      </c>
      <c r="M45" s="4">
        <f t="shared" si="8"/>
        <v>-1293409</v>
      </c>
      <c r="N45" s="6">
        <f t="shared" si="9"/>
        <v>-4.4</v>
      </c>
    </row>
    <row r="46" spans="1:14" ht="16.5" customHeight="1">
      <c r="A46" s="47"/>
      <c r="B46" s="45" t="s">
        <v>55</v>
      </c>
      <c r="C46" s="4">
        <v>28329287</v>
      </c>
      <c r="D46" s="5">
        <f t="shared" si="19"/>
        <v>44.4</v>
      </c>
      <c r="E46" s="4">
        <f t="shared" si="20"/>
        <v>2790573</v>
      </c>
      <c r="F46" s="5">
        <f t="shared" si="2"/>
        <v>10.9</v>
      </c>
      <c r="G46" s="4">
        <v>2187401</v>
      </c>
      <c r="H46" s="5">
        <f t="shared" si="21"/>
        <v>84.1</v>
      </c>
      <c r="I46" s="4">
        <f t="shared" si="22"/>
        <v>-290828</v>
      </c>
      <c r="J46" s="5">
        <f t="shared" si="23"/>
        <v>-11.7</v>
      </c>
      <c r="K46" s="4">
        <f t="shared" si="18"/>
        <v>30516688</v>
      </c>
      <c r="L46" s="5">
        <f t="shared" si="24"/>
        <v>45.9</v>
      </c>
      <c r="M46" s="4">
        <f t="shared" si="8"/>
        <v>2499745</v>
      </c>
      <c r="N46" s="6">
        <f t="shared" si="9"/>
        <v>8.9</v>
      </c>
    </row>
    <row r="47" spans="1:14" ht="16.5" customHeight="1">
      <c r="A47" s="47"/>
      <c r="B47" s="45" t="s">
        <v>32</v>
      </c>
      <c r="C47" s="4">
        <v>44172398</v>
      </c>
      <c r="D47" s="5">
        <f t="shared" si="19"/>
        <v>47.9</v>
      </c>
      <c r="E47" s="4">
        <f t="shared" si="20"/>
        <v>15843111</v>
      </c>
      <c r="F47" s="5">
        <f t="shared" si="2"/>
        <v>55.9</v>
      </c>
      <c r="G47" s="4">
        <v>2283997</v>
      </c>
      <c r="H47" s="5">
        <f t="shared" si="21"/>
        <v>80.9</v>
      </c>
      <c r="I47" s="4">
        <f t="shared" si="22"/>
        <v>96596</v>
      </c>
      <c r="J47" s="5">
        <f t="shared" si="23"/>
        <v>4.4</v>
      </c>
      <c r="K47" s="4">
        <f t="shared" si="18"/>
        <v>46456395</v>
      </c>
      <c r="L47" s="5">
        <f t="shared" si="24"/>
        <v>48.9</v>
      </c>
      <c r="M47" s="4">
        <f t="shared" si="8"/>
        <v>15939707</v>
      </c>
      <c r="N47" s="6">
        <f t="shared" si="9"/>
        <v>52.2</v>
      </c>
    </row>
    <row r="48" spans="1:14" ht="16.5" customHeight="1">
      <c r="A48" s="47"/>
      <c r="B48" s="45" t="s">
        <v>56</v>
      </c>
      <c r="C48" s="4">
        <v>45683949</v>
      </c>
      <c r="D48" s="5">
        <f t="shared" si="19"/>
        <v>48.6</v>
      </c>
      <c r="E48" s="4">
        <f t="shared" si="20"/>
        <v>1511551</v>
      </c>
      <c r="F48" s="5">
        <f t="shared" si="2"/>
        <v>3.4</v>
      </c>
      <c r="G48" s="4">
        <v>2318832</v>
      </c>
      <c r="H48" s="5">
        <f t="shared" si="21"/>
        <v>68.3</v>
      </c>
      <c r="I48" s="4">
        <f t="shared" si="22"/>
        <v>34835</v>
      </c>
      <c r="J48" s="5">
        <f t="shared" si="23"/>
        <v>1.5</v>
      </c>
      <c r="K48" s="4">
        <f t="shared" si="18"/>
        <v>48002781</v>
      </c>
      <c r="L48" s="5">
        <f t="shared" si="24"/>
        <v>49.3</v>
      </c>
      <c r="M48" s="4">
        <f t="shared" si="8"/>
        <v>1546386</v>
      </c>
      <c r="N48" s="6">
        <f t="shared" si="9"/>
        <v>3.3</v>
      </c>
    </row>
    <row r="49" spans="1:14" ht="16.5" customHeight="1">
      <c r="A49" s="47"/>
      <c r="B49" s="45" t="s">
        <v>75</v>
      </c>
      <c r="C49" s="4">
        <v>42048031</v>
      </c>
      <c r="D49" s="5">
        <f t="shared" si="19"/>
        <v>50.7</v>
      </c>
      <c r="E49" s="4">
        <f aca="true" t="shared" si="25" ref="E49:E58">C49-C48</f>
        <v>-3635918</v>
      </c>
      <c r="F49" s="5">
        <f aca="true" t="shared" si="26" ref="F49:F58">ROUND(E49/C48*100,1)</f>
        <v>-8</v>
      </c>
      <c r="G49" s="4">
        <v>2550501</v>
      </c>
      <c r="H49" s="5">
        <f t="shared" si="21"/>
        <v>86.8</v>
      </c>
      <c r="I49" s="4">
        <f aca="true" t="shared" si="27" ref="I49:I58">G49-G48</f>
        <v>231669</v>
      </c>
      <c r="J49" s="5">
        <f aca="true" t="shared" si="28" ref="J49:J58">ROUND(I49/G48*100,1)</f>
        <v>10</v>
      </c>
      <c r="K49" s="4">
        <f>C49+G49</f>
        <v>44598532</v>
      </c>
      <c r="L49" s="5">
        <f t="shared" si="24"/>
        <v>51.9</v>
      </c>
      <c r="M49" s="4">
        <f>E49+I49</f>
        <v>-3404249</v>
      </c>
      <c r="N49" s="6">
        <f>ROUND(M49/K48*100,1)</f>
        <v>-7.1</v>
      </c>
    </row>
    <row r="50" spans="1:14" ht="16.5" customHeight="1">
      <c r="A50" s="47"/>
      <c r="B50" s="45" t="s">
        <v>83</v>
      </c>
      <c r="C50" s="4">
        <v>54370677</v>
      </c>
      <c r="D50" s="5">
        <f>ROUND(C50/C65*100,1)</f>
        <v>57</v>
      </c>
      <c r="E50" s="4">
        <f>C50-C49</f>
        <v>12322646</v>
      </c>
      <c r="F50" s="5">
        <f>ROUND(E50/C49*100,1)</f>
        <v>29.3</v>
      </c>
      <c r="G50" s="4">
        <v>1977720</v>
      </c>
      <c r="H50" s="5">
        <f>ROUND(G50/G65*100,1)</f>
        <v>77.5</v>
      </c>
      <c r="I50" s="4">
        <f>G50-G49</f>
        <v>-572781</v>
      </c>
      <c r="J50" s="5">
        <f>ROUND(I50/G49*100,1)</f>
        <v>-22.5</v>
      </c>
      <c r="K50" s="4">
        <f>C50+G50</f>
        <v>56348397</v>
      </c>
      <c r="L50" s="5">
        <f>ROUND(K50/K65*100,1)</f>
        <v>57.5</v>
      </c>
      <c r="M50" s="4">
        <f>E50+I50</f>
        <v>11749865</v>
      </c>
      <c r="N50" s="6">
        <f>ROUND(M50/K48*100,1)</f>
        <v>24.5</v>
      </c>
    </row>
    <row r="51" spans="1:14" ht="16.5" customHeight="1">
      <c r="A51" s="48"/>
      <c r="B51" s="45" t="s">
        <v>84</v>
      </c>
      <c r="C51" s="4">
        <v>70716893</v>
      </c>
      <c r="D51" s="5">
        <f aca="true" t="shared" si="29" ref="D51:D58">ROUND(C51/C66*100,1)</f>
        <v>61.4</v>
      </c>
      <c r="E51" s="4">
        <f>C51-C50</f>
        <v>16346216</v>
      </c>
      <c r="F51" s="5">
        <f>ROUND(E51/C50*100,1)</f>
        <v>30.1</v>
      </c>
      <c r="G51" s="4">
        <v>1806730</v>
      </c>
      <c r="H51" s="5">
        <f aca="true" t="shared" si="30" ref="H51:H58">ROUND(G51/G66*100,1)</f>
        <v>77.7</v>
      </c>
      <c r="I51" s="4">
        <f>G51-G50</f>
        <v>-170990</v>
      </c>
      <c r="J51" s="5">
        <f>ROUND(I51/G50*100,1)</f>
        <v>-8.6</v>
      </c>
      <c r="K51" s="4">
        <f>C51+G51</f>
        <v>72523623</v>
      </c>
      <c r="L51" s="5">
        <f aca="true" t="shared" si="31" ref="L51:L56">ROUND(K51/K66*100,1)</f>
        <v>61.7</v>
      </c>
      <c r="M51" s="4">
        <f>E51+I51</f>
        <v>16175226</v>
      </c>
      <c r="N51" s="6">
        <f>ROUND(M51/K49*100,1)</f>
        <v>36.3</v>
      </c>
    </row>
    <row r="52" spans="1:14" ht="16.5" customHeight="1" hidden="1">
      <c r="A52" s="46" t="s">
        <v>2</v>
      </c>
      <c r="B52" s="45" t="s">
        <v>19</v>
      </c>
      <c r="C52" s="4">
        <v>44082716</v>
      </c>
      <c r="D52" s="5">
        <f t="shared" si="29"/>
        <v>199.2</v>
      </c>
      <c r="E52" s="4">
        <f t="shared" si="25"/>
        <v>-26634177</v>
      </c>
      <c r="F52" s="5">
        <f t="shared" si="26"/>
        <v>-37.7</v>
      </c>
      <c r="G52" s="4">
        <v>20122378</v>
      </c>
      <c r="H52" s="5">
        <f t="shared" si="30"/>
        <v>5497917.5</v>
      </c>
      <c r="I52" s="4">
        <f t="shared" si="27"/>
        <v>18315648</v>
      </c>
      <c r="J52" s="5">
        <f t="shared" si="28"/>
        <v>1013.7</v>
      </c>
      <c r="K52" s="4">
        <f t="shared" si="18"/>
        <v>64205094</v>
      </c>
      <c r="L52" s="5">
        <f t="shared" si="31"/>
        <v>290.2</v>
      </c>
      <c r="M52" s="4">
        <f t="shared" si="8"/>
        <v>-8318529</v>
      </c>
      <c r="N52" s="6">
        <f>ROUND(M52/K48*100,1)</f>
        <v>-17.3</v>
      </c>
    </row>
    <row r="53" spans="1:14" ht="16.5" customHeight="1" hidden="1">
      <c r="A53" s="47"/>
      <c r="B53" s="45" t="s">
        <v>20</v>
      </c>
      <c r="C53" s="4">
        <v>43469270</v>
      </c>
      <c r="D53" s="5">
        <f t="shared" si="29"/>
        <v>254.3</v>
      </c>
      <c r="E53" s="4">
        <f t="shared" si="25"/>
        <v>-613446</v>
      </c>
      <c r="F53" s="5">
        <f t="shared" si="26"/>
        <v>-1.4</v>
      </c>
      <c r="G53" s="4">
        <v>21983518</v>
      </c>
      <c r="H53" s="5" t="e">
        <f t="shared" si="30"/>
        <v>#DIV/0!</v>
      </c>
      <c r="I53" s="4">
        <f t="shared" si="27"/>
        <v>1861140</v>
      </c>
      <c r="J53" s="5">
        <f t="shared" si="28"/>
        <v>9.2</v>
      </c>
      <c r="K53" s="4">
        <f t="shared" si="18"/>
        <v>65452788</v>
      </c>
      <c r="L53" s="5">
        <f t="shared" si="31"/>
        <v>382.8</v>
      </c>
      <c r="M53" s="4">
        <f t="shared" si="8"/>
        <v>1247694</v>
      </c>
      <c r="N53" s="6">
        <f t="shared" si="9"/>
        <v>1.9</v>
      </c>
    </row>
    <row r="54" spans="1:14" ht="16.5" customHeight="1" hidden="1">
      <c r="A54" s="47"/>
      <c r="B54" s="45" t="s">
        <v>21</v>
      </c>
      <c r="C54" s="4">
        <v>47730139</v>
      </c>
      <c r="D54" s="5">
        <f t="shared" si="29"/>
        <v>660.5</v>
      </c>
      <c r="E54" s="4">
        <f t="shared" si="25"/>
        <v>4260869</v>
      </c>
      <c r="F54" s="5">
        <f t="shared" si="26"/>
        <v>9.8</v>
      </c>
      <c r="G54" s="4">
        <v>23052977</v>
      </c>
      <c r="H54" s="5" t="e">
        <f t="shared" si="30"/>
        <v>#DIV/0!</v>
      </c>
      <c r="I54" s="4">
        <f t="shared" si="27"/>
        <v>1069459</v>
      </c>
      <c r="J54" s="5">
        <f t="shared" si="28"/>
        <v>4.9</v>
      </c>
      <c r="K54" s="4">
        <f t="shared" si="18"/>
        <v>70783116</v>
      </c>
      <c r="L54" s="5">
        <f t="shared" si="31"/>
        <v>979.5</v>
      </c>
      <c r="M54" s="4">
        <f t="shared" si="8"/>
        <v>5330328</v>
      </c>
      <c r="N54" s="6">
        <f t="shared" si="9"/>
        <v>8.1</v>
      </c>
    </row>
    <row r="55" spans="1:14" ht="16.5" customHeight="1" hidden="1">
      <c r="A55" s="47"/>
      <c r="B55" s="45" t="s">
        <v>22</v>
      </c>
      <c r="C55" s="4">
        <v>45967406</v>
      </c>
      <c r="D55" s="5">
        <f t="shared" si="29"/>
        <v>66.9</v>
      </c>
      <c r="E55" s="4">
        <f t="shared" si="25"/>
        <v>-1762733</v>
      </c>
      <c r="F55" s="5">
        <f t="shared" si="26"/>
        <v>-3.7</v>
      </c>
      <c r="G55" s="4">
        <v>22021670</v>
      </c>
      <c r="H55" s="5">
        <f t="shared" si="30"/>
        <v>947.2</v>
      </c>
      <c r="I55" s="4">
        <f t="shared" si="27"/>
        <v>-1031307</v>
      </c>
      <c r="J55" s="5">
        <f t="shared" si="28"/>
        <v>-4.5</v>
      </c>
      <c r="K55" s="4">
        <f t="shared" si="18"/>
        <v>67989076</v>
      </c>
      <c r="L55" s="5">
        <f t="shared" si="31"/>
        <v>95.7</v>
      </c>
      <c r="M55" s="4">
        <f t="shared" si="8"/>
        <v>-2794040</v>
      </c>
      <c r="N55" s="6">
        <f t="shared" si="9"/>
        <v>-3.9</v>
      </c>
    </row>
    <row r="56" spans="1:14" ht="16.5" customHeight="1" hidden="1">
      <c r="A56" s="47"/>
      <c r="B56" s="45" t="s">
        <v>23</v>
      </c>
      <c r="C56" s="4">
        <v>43565344</v>
      </c>
      <c r="D56" s="5" t="e">
        <f t="shared" si="29"/>
        <v>#VALUE!</v>
      </c>
      <c r="E56" s="4">
        <f t="shared" si="25"/>
        <v>-2402062</v>
      </c>
      <c r="F56" s="5">
        <f t="shared" si="26"/>
        <v>-5.2</v>
      </c>
      <c r="G56" s="4">
        <v>22837863</v>
      </c>
      <c r="H56" s="5" t="e">
        <f t="shared" si="30"/>
        <v>#DIV/0!</v>
      </c>
      <c r="I56" s="4">
        <f t="shared" si="27"/>
        <v>816193</v>
      </c>
      <c r="J56" s="5">
        <f t="shared" si="28"/>
        <v>3.7</v>
      </c>
      <c r="K56" s="4">
        <f t="shared" si="18"/>
        <v>66403207</v>
      </c>
      <c r="L56" s="5" t="e">
        <f t="shared" si="31"/>
        <v>#DIV/0!</v>
      </c>
      <c r="M56" s="4">
        <f t="shared" si="8"/>
        <v>-1585869</v>
      </c>
      <c r="N56" s="6">
        <f t="shared" si="9"/>
        <v>-2.3</v>
      </c>
    </row>
    <row r="57" spans="1:14" ht="16.5" customHeight="1" hidden="1">
      <c r="A57" s="47"/>
      <c r="B57" s="45" t="s">
        <v>57</v>
      </c>
      <c r="C57" s="4">
        <v>71486303</v>
      </c>
      <c r="D57" s="5" t="e">
        <f t="shared" si="29"/>
        <v>#VALUE!</v>
      </c>
      <c r="E57" s="4">
        <f t="shared" si="25"/>
        <v>27920959</v>
      </c>
      <c r="F57" s="5">
        <f t="shared" si="26"/>
        <v>64.1</v>
      </c>
      <c r="G57" s="4">
        <v>6707412</v>
      </c>
      <c r="H57" s="5" t="e">
        <f t="shared" si="30"/>
        <v>#DIV/0!</v>
      </c>
      <c r="I57" s="4">
        <f t="shared" si="27"/>
        <v>-16130451</v>
      </c>
      <c r="J57" s="5">
        <f t="shared" si="28"/>
        <v>-70.6</v>
      </c>
      <c r="K57" s="4">
        <f aca="true" t="shared" si="32" ref="K57:K66">K12+K27+K42</f>
        <v>78193715</v>
      </c>
      <c r="L57" s="5">
        <v>100</v>
      </c>
      <c r="M57" s="4">
        <f t="shared" si="8"/>
        <v>11790508</v>
      </c>
      <c r="N57" s="6">
        <v>10.6</v>
      </c>
    </row>
    <row r="58" spans="1:14" ht="16.5" customHeight="1" hidden="1">
      <c r="A58" s="47"/>
      <c r="B58" s="45" t="s">
        <v>58</v>
      </c>
      <c r="C58" s="4">
        <f aca="true" t="shared" si="33" ref="C58:C65">C13+C28+C43</f>
        <v>62836609</v>
      </c>
      <c r="D58" s="5" t="e">
        <f t="shared" si="29"/>
        <v>#DIV/0!</v>
      </c>
      <c r="E58" s="4">
        <f t="shared" si="25"/>
        <v>-8649694</v>
      </c>
      <c r="F58" s="5">
        <f t="shared" si="26"/>
        <v>-12.1</v>
      </c>
      <c r="G58" s="4">
        <f aca="true" t="shared" si="34" ref="G58:G66">G13+G28+G43</f>
        <v>6585759</v>
      </c>
      <c r="H58" s="5" t="e">
        <f t="shared" si="30"/>
        <v>#DIV/0!</v>
      </c>
      <c r="I58" s="4">
        <f t="shared" si="27"/>
        <v>-121653</v>
      </c>
      <c r="J58" s="5">
        <f t="shared" si="28"/>
        <v>-1.8</v>
      </c>
      <c r="K58" s="4">
        <f t="shared" si="32"/>
        <v>69422368</v>
      </c>
      <c r="L58" s="5">
        <f aca="true" t="shared" si="35" ref="L58:L63">ROUND(K58/K58*100,1)</f>
        <v>100</v>
      </c>
      <c r="M58" s="4">
        <f t="shared" si="8"/>
        <v>-8771347</v>
      </c>
      <c r="N58" s="6">
        <f t="shared" si="9"/>
        <v>-11.2</v>
      </c>
    </row>
    <row r="59" spans="1:14" ht="16.5" customHeight="1" hidden="1">
      <c r="A59" s="47"/>
      <c r="B59" s="45" t="s">
        <v>24</v>
      </c>
      <c r="C59" s="4">
        <f t="shared" si="33"/>
        <v>44909858</v>
      </c>
      <c r="D59" s="5">
        <f aca="true" t="shared" si="36" ref="D59:D66">ROUND(C59/C59*100,1)</f>
        <v>100</v>
      </c>
      <c r="E59" s="4">
        <f aca="true" t="shared" si="37" ref="E59:E64">C59-C58</f>
        <v>-17926751</v>
      </c>
      <c r="F59" s="5">
        <f t="shared" si="2"/>
        <v>-28.5</v>
      </c>
      <c r="G59" s="4">
        <f t="shared" si="34"/>
        <v>3606390</v>
      </c>
      <c r="H59" s="5">
        <f aca="true" t="shared" si="38" ref="H59:H66">ROUND(G59/G59*100,1)</f>
        <v>100</v>
      </c>
      <c r="I59" s="4">
        <f aca="true" t="shared" si="39" ref="I59:I64">G59-G58</f>
        <v>-2979369</v>
      </c>
      <c r="J59" s="5">
        <f aca="true" t="shared" si="40" ref="J59:J64">ROUND(I59/G58*100,1)</f>
        <v>-45.2</v>
      </c>
      <c r="K59" s="4">
        <f t="shared" si="32"/>
        <v>48516248</v>
      </c>
      <c r="L59" s="5">
        <f t="shared" si="35"/>
        <v>100</v>
      </c>
      <c r="M59" s="4">
        <f t="shared" si="8"/>
        <v>-20906120</v>
      </c>
      <c r="N59" s="6">
        <f t="shared" si="9"/>
        <v>-30.1</v>
      </c>
    </row>
    <row r="60" spans="1:14" ht="16.5" customHeight="1">
      <c r="A60" s="47"/>
      <c r="B60" s="45" t="s">
        <v>59</v>
      </c>
      <c r="C60" s="4">
        <f t="shared" si="33"/>
        <v>48846794</v>
      </c>
      <c r="D60" s="5">
        <f t="shared" si="36"/>
        <v>100</v>
      </c>
      <c r="E60" s="4">
        <f t="shared" si="37"/>
        <v>3936936</v>
      </c>
      <c r="F60" s="5">
        <f t="shared" si="2"/>
        <v>8.8</v>
      </c>
      <c r="G60" s="4">
        <f t="shared" si="34"/>
        <v>4066677</v>
      </c>
      <c r="H60" s="5">
        <f t="shared" si="38"/>
        <v>100</v>
      </c>
      <c r="I60" s="4">
        <f t="shared" si="39"/>
        <v>460287</v>
      </c>
      <c r="J60" s="5">
        <f t="shared" si="40"/>
        <v>12.8</v>
      </c>
      <c r="K60" s="4">
        <f t="shared" si="32"/>
        <v>52913471</v>
      </c>
      <c r="L60" s="5">
        <f t="shared" si="35"/>
        <v>100</v>
      </c>
      <c r="M60" s="4">
        <f t="shared" si="8"/>
        <v>4397223</v>
      </c>
      <c r="N60" s="6">
        <f t="shared" si="9"/>
        <v>9.1</v>
      </c>
    </row>
    <row r="61" spans="1:14" ht="16.5" customHeight="1">
      <c r="A61" s="47"/>
      <c r="B61" s="45" t="s">
        <v>60</v>
      </c>
      <c r="C61" s="4">
        <f t="shared" si="33"/>
        <v>63870394</v>
      </c>
      <c r="D61" s="5">
        <f t="shared" si="36"/>
        <v>100</v>
      </c>
      <c r="E61" s="4">
        <f t="shared" si="37"/>
        <v>15023600</v>
      </c>
      <c r="F61" s="5">
        <f t="shared" si="2"/>
        <v>30.8</v>
      </c>
      <c r="G61" s="4">
        <f t="shared" si="34"/>
        <v>2599846</v>
      </c>
      <c r="H61" s="5">
        <f t="shared" si="38"/>
        <v>100</v>
      </c>
      <c r="I61" s="4">
        <f t="shared" si="39"/>
        <v>-1466831</v>
      </c>
      <c r="J61" s="5">
        <f t="shared" si="40"/>
        <v>-36.1</v>
      </c>
      <c r="K61" s="4">
        <f t="shared" si="32"/>
        <v>66470240</v>
      </c>
      <c r="L61" s="5">
        <f t="shared" si="35"/>
        <v>100</v>
      </c>
      <c r="M61" s="4">
        <f t="shared" si="8"/>
        <v>13556769</v>
      </c>
      <c r="N61" s="6">
        <f t="shared" si="9"/>
        <v>25.6</v>
      </c>
    </row>
    <row r="62" spans="1:14" ht="16.5" customHeight="1">
      <c r="A62" s="47"/>
      <c r="B62" s="45" t="s">
        <v>61</v>
      </c>
      <c r="C62" s="4">
        <f t="shared" si="33"/>
        <v>92226411</v>
      </c>
      <c r="D62" s="5">
        <f t="shared" si="36"/>
        <v>100</v>
      </c>
      <c r="E62" s="4">
        <f t="shared" si="37"/>
        <v>28356017</v>
      </c>
      <c r="F62" s="5">
        <f t="shared" si="2"/>
        <v>44.4</v>
      </c>
      <c r="G62" s="4">
        <f t="shared" si="34"/>
        <v>2821890</v>
      </c>
      <c r="H62" s="5">
        <f t="shared" si="38"/>
        <v>100</v>
      </c>
      <c r="I62" s="4">
        <f t="shared" si="39"/>
        <v>222044</v>
      </c>
      <c r="J62" s="5">
        <f t="shared" si="40"/>
        <v>8.5</v>
      </c>
      <c r="K62" s="4">
        <f t="shared" si="32"/>
        <v>95048301</v>
      </c>
      <c r="L62" s="5">
        <f t="shared" si="35"/>
        <v>100</v>
      </c>
      <c r="M62" s="4">
        <f t="shared" si="8"/>
        <v>28578061</v>
      </c>
      <c r="N62" s="6">
        <f t="shared" si="9"/>
        <v>43</v>
      </c>
    </row>
    <row r="63" spans="1:14" ht="16.5" customHeight="1">
      <c r="A63" s="47"/>
      <c r="B63" s="45" t="s">
        <v>45</v>
      </c>
      <c r="C63" s="4">
        <f t="shared" si="33"/>
        <v>94014777</v>
      </c>
      <c r="D63" s="5">
        <f t="shared" si="36"/>
        <v>100</v>
      </c>
      <c r="E63" s="4">
        <f t="shared" si="37"/>
        <v>1788366</v>
      </c>
      <c r="F63" s="5">
        <f t="shared" si="2"/>
        <v>1.9</v>
      </c>
      <c r="G63" s="4">
        <f t="shared" si="34"/>
        <v>3396010</v>
      </c>
      <c r="H63" s="5">
        <f t="shared" si="38"/>
        <v>100</v>
      </c>
      <c r="I63" s="4">
        <f t="shared" si="39"/>
        <v>574120</v>
      </c>
      <c r="J63" s="5">
        <f t="shared" si="40"/>
        <v>20.3</v>
      </c>
      <c r="K63" s="4">
        <f t="shared" si="32"/>
        <v>97410787</v>
      </c>
      <c r="L63" s="5">
        <f t="shared" si="35"/>
        <v>100</v>
      </c>
      <c r="M63" s="4">
        <f t="shared" si="8"/>
        <v>2362486</v>
      </c>
      <c r="N63" s="6">
        <f t="shared" si="9"/>
        <v>2.5</v>
      </c>
    </row>
    <row r="64" spans="1:14" ht="16.5" customHeight="1">
      <c r="A64" s="47"/>
      <c r="B64" s="45" t="s">
        <v>75</v>
      </c>
      <c r="C64" s="4">
        <f t="shared" si="33"/>
        <v>82987349</v>
      </c>
      <c r="D64" s="5">
        <f t="shared" si="36"/>
        <v>100</v>
      </c>
      <c r="E64" s="4">
        <f t="shared" si="37"/>
        <v>-11027428</v>
      </c>
      <c r="F64" s="5">
        <f>ROUND(E64/C63*100,1)</f>
        <v>-11.7</v>
      </c>
      <c r="G64" s="4">
        <f t="shared" si="34"/>
        <v>2939683</v>
      </c>
      <c r="H64" s="5">
        <f t="shared" si="38"/>
        <v>100</v>
      </c>
      <c r="I64" s="4">
        <f t="shared" si="39"/>
        <v>-456327</v>
      </c>
      <c r="J64" s="5">
        <f t="shared" si="40"/>
        <v>-13.4</v>
      </c>
      <c r="K64" s="4">
        <f t="shared" si="32"/>
        <v>85927032</v>
      </c>
      <c r="L64" s="5">
        <f>ROUND(K64/K64*100,1)</f>
        <v>100</v>
      </c>
      <c r="M64" s="4">
        <f>E64+I64</f>
        <v>-11483755</v>
      </c>
      <c r="N64" s="6">
        <f>ROUND(M64/K63*100,1)</f>
        <v>-11.8</v>
      </c>
    </row>
    <row r="65" spans="1:14" ht="16.5" customHeight="1">
      <c r="A65" s="47"/>
      <c r="B65" s="45" t="s">
        <v>80</v>
      </c>
      <c r="C65" s="4">
        <f t="shared" si="33"/>
        <v>95440198</v>
      </c>
      <c r="D65" s="5">
        <f>ROUND(C65/C65*100,1)</f>
        <v>100</v>
      </c>
      <c r="E65" s="4">
        <f>C65-C64</f>
        <v>12452849</v>
      </c>
      <c r="F65" s="5">
        <f>ROUND(E65/C64*100,1)</f>
        <v>15</v>
      </c>
      <c r="G65" s="4">
        <f t="shared" si="34"/>
        <v>2552881</v>
      </c>
      <c r="H65" s="5">
        <f>ROUND(G65/G65*100,1)</f>
        <v>100</v>
      </c>
      <c r="I65" s="4">
        <f>G65-G64</f>
        <v>-386802</v>
      </c>
      <c r="J65" s="5">
        <f>ROUND(I65/G64*100,1)</f>
        <v>-13.2</v>
      </c>
      <c r="K65" s="4">
        <f t="shared" si="32"/>
        <v>97993079</v>
      </c>
      <c r="L65" s="5">
        <f>ROUND(K65/K65*100,1)</f>
        <v>100</v>
      </c>
      <c r="M65" s="4">
        <f>E65+I65</f>
        <v>12066047</v>
      </c>
      <c r="N65" s="6">
        <f>ROUND(M65/K64*100,1)</f>
        <v>14</v>
      </c>
    </row>
    <row r="66" spans="1:14" ht="16.5" customHeight="1">
      <c r="A66" s="48"/>
      <c r="B66" s="45" t="s">
        <v>86</v>
      </c>
      <c r="C66" s="4">
        <f>C21+C36+C51</f>
        <v>115157284</v>
      </c>
      <c r="D66" s="5">
        <f t="shared" si="36"/>
        <v>100</v>
      </c>
      <c r="E66" s="4">
        <f>C66-C65</f>
        <v>19717086</v>
      </c>
      <c r="F66" s="5">
        <f>ROUND(E66/C65*100,1)</f>
        <v>20.7</v>
      </c>
      <c r="G66" s="4">
        <f t="shared" si="34"/>
        <v>2325238</v>
      </c>
      <c r="H66" s="5">
        <f t="shared" si="38"/>
        <v>100</v>
      </c>
      <c r="I66" s="4">
        <f>G66-G65</f>
        <v>-227643</v>
      </c>
      <c r="J66" s="5">
        <f>ROUND(I66/G65*100,1)</f>
        <v>-8.9</v>
      </c>
      <c r="K66" s="4">
        <f t="shared" si="32"/>
        <v>117482522</v>
      </c>
      <c r="L66" s="5">
        <f>ROUND(K66/K66*100,1)</f>
        <v>100</v>
      </c>
      <c r="M66" s="4">
        <f>E66+I66</f>
        <v>19489443</v>
      </c>
      <c r="N66" s="6">
        <f>ROUND(M66/K65*100,1)</f>
        <v>19.9</v>
      </c>
    </row>
    <row r="67" spans="1:14" ht="16.5" customHeight="1">
      <c r="A67" s="50" t="s">
        <v>16</v>
      </c>
      <c r="B67" s="42" t="s">
        <v>7</v>
      </c>
      <c r="C67" s="4">
        <v>22124937</v>
      </c>
      <c r="D67" s="5">
        <f>ROUND(C67/$C$66*100,1)</f>
        <v>19.2</v>
      </c>
      <c r="E67" s="8"/>
      <c r="F67" s="9"/>
      <c r="G67" s="4">
        <v>366</v>
      </c>
      <c r="H67" s="5">
        <f>G67/$G$66*100</f>
        <v>0.015740324216273777</v>
      </c>
      <c r="I67" s="8"/>
      <c r="J67" s="8"/>
      <c r="K67" s="4">
        <f>C67+G67</f>
        <v>22125303</v>
      </c>
      <c r="L67" s="5">
        <f>ROUND(K67/$K$66*100,1)</f>
        <v>18.8</v>
      </c>
      <c r="M67" s="8"/>
      <c r="N67" s="10"/>
    </row>
    <row r="68" spans="1:14" ht="16.5" customHeight="1">
      <c r="A68" s="50"/>
      <c r="B68" s="42" t="s">
        <v>79</v>
      </c>
      <c r="C68" s="4">
        <v>17096800</v>
      </c>
      <c r="D68" s="5">
        <f>ROUND(C68/$C$66*100,1)</f>
        <v>14.8</v>
      </c>
      <c r="E68" s="8"/>
      <c r="F68" s="9"/>
      <c r="G68" s="4">
        <v>0</v>
      </c>
      <c r="H68" s="5">
        <f>G68/$G$66*100</f>
        <v>0</v>
      </c>
      <c r="I68" s="8"/>
      <c r="J68" s="8"/>
      <c r="K68" s="4">
        <f>C68+G68</f>
        <v>17096800</v>
      </c>
      <c r="L68" s="5">
        <f>ROUND(K68/$K$66*100,1)</f>
        <v>14.6</v>
      </c>
      <c r="M68" s="8"/>
      <c r="N68" s="10"/>
    </row>
    <row r="69" spans="1:14" ht="16.5" customHeight="1">
      <c r="A69" s="50"/>
      <c r="B69" s="43" t="s">
        <v>78</v>
      </c>
      <c r="C69" s="4">
        <v>7226231</v>
      </c>
      <c r="D69" s="5">
        <f>ROUND(C69/$C$66*100,1)</f>
        <v>6.3</v>
      </c>
      <c r="E69" s="8"/>
      <c r="F69" s="9"/>
      <c r="G69" s="4">
        <v>0</v>
      </c>
      <c r="H69" s="5">
        <f>ROUND(G69/$G$66*100,1)</f>
        <v>0</v>
      </c>
      <c r="I69" s="8"/>
      <c r="J69" s="8"/>
      <c r="K69" s="4">
        <f>C69+G69</f>
        <v>7226231</v>
      </c>
      <c r="L69" s="5">
        <f>ROUND(K69/$K$66*100,1)</f>
        <v>6.2</v>
      </c>
      <c r="M69" s="8"/>
      <c r="N69" s="10"/>
    </row>
    <row r="70" spans="1:14" ht="16.5" customHeight="1" thickBot="1">
      <c r="A70" s="51"/>
      <c r="B70" s="44" t="s">
        <v>8</v>
      </c>
      <c r="C70" s="34">
        <v>68709316</v>
      </c>
      <c r="D70" s="11">
        <f>ROUND(C70/$C$66*100,1)</f>
        <v>59.7</v>
      </c>
      <c r="E70" s="12"/>
      <c r="F70" s="13"/>
      <c r="G70" s="34">
        <v>2324872</v>
      </c>
      <c r="H70" s="11">
        <f>ROUND(G70/$G$66*100,1)</f>
        <v>100</v>
      </c>
      <c r="I70" s="12"/>
      <c r="J70" s="12"/>
      <c r="K70" s="34">
        <f>C70+G70</f>
        <v>71034188</v>
      </c>
      <c r="L70" s="11">
        <f>ROUND(K70/$K$66*100,1)</f>
        <v>60.5</v>
      </c>
      <c r="M70" s="12"/>
      <c r="N70" s="14"/>
    </row>
    <row r="71" spans="2:3" ht="18" customHeight="1">
      <c r="B71" s="1" t="s">
        <v>9</v>
      </c>
      <c r="C71" s="2" t="s">
        <v>10</v>
      </c>
    </row>
    <row r="72" spans="2:3" ht="18" customHeight="1">
      <c r="B72" s="3" t="s">
        <v>62</v>
      </c>
      <c r="C72" s="2" t="s">
        <v>11</v>
      </c>
    </row>
    <row r="73" ht="18" customHeight="1">
      <c r="B73" s="3"/>
    </row>
    <row r="74" ht="18" customHeight="1">
      <c r="B74" s="3"/>
    </row>
    <row r="75" ht="18" customHeight="1">
      <c r="B75" s="3"/>
    </row>
    <row r="76" spans="3:12" ht="18" customHeight="1">
      <c r="C76" s="16"/>
      <c r="D76" s="18"/>
      <c r="G76" s="17"/>
      <c r="H76" s="18"/>
      <c r="K76" s="17"/>
      <c r="L76" s="18"/>
    </row>
  </sheetData>
  <sheetProtection/>
  <mergeCells count="22">
    <mergeCell ref="K4:K6"/>
    <mergeCell ref="N4:N6"/>
    <mergeCell ref="A7:A21"/>
    <mergeCell ref="A22:A36"/>
    <mergeCell ref="M2:N2"/>
    <mergeCell ref="I4:I6"/>
    <mergeCell ref="G4:G6"/>
    <mergeCell ref="H4:H6"/>
    <mergeCell ref="K3:N3"/>
    <mergeCell ref="F4:F6"/>
    <mergeCell ref="L4:L6"/>
    <mergeCell ref="G3:J3"/>
    <mergeCell ref="A52:A66"/>
    <mergeCell ref="M4:M6"/>
    <mergeCell ref="A67:A70"/>
    <mergeCell ref="J4:J6"/>
    <mergeCell ref="A3:B6"/>
    <mergeCell ref="C4:C6"/>
    <mergeCell ref="D4:D6"/>
    <mergeCell ref="C3:F3"/>
    <mergeCell ref="A37:A51"/>
    <mergeCell ref="E4:E6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showGridLines="0"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8" customHeight="1"/>
  <cols>
    <col min="1" max="1" width="8.75390625" style="2" hidden="1" customWidth="1"/>
    <col min="2" max="2" width="3.625" style="2" customWidth="1"/>
    <col min="3" max="3" width="8.625" style="2" customWidth="1"/>
    <col min="4" max="4" width="12.625" style="2" customWidth="1"/>
    <col min="5" max="5" width="21.25390625" style="2" customWidth="1"/>
    <col min="6" max="6" width="12.50390625" style="2" customWidth="1"/>
    <col min="7" max="7" width="21.25390625" style="2" customWidth="1"/>
    <col min="8" max="8" width="12.50390625" style="2" customWidth="1"/>
    <col min="9" max="9" width="21.25390625" style="2" customWidth="1"/>
    <col min="10" max="10" width="12.50390625" style="2" customWidth="1"/>
    <col min="11" max="16384" width="9.00390625" style="2" customWidth="1"/>
  </cols>
  <sheetData>
    <row r="1" spans="2:10" ht="37.5" customHeight="1" thickBot="1">
      <c r="B1" s="27" t="s">
        <v>65</v>
      </c>
      <c r="C1" s="27"/>
      <c r="D1" s="27"/>
      <c r="E1" s="27"/>
      <c r="F1" s="27"/>
      <c r="G1" s="27"/>
      <c r="H1" s="27"/>
      <c r="I1" s="27"/>
      <c r="J1" s="37" t="s">
        <v>64</v>
      </c>
    </row>
    <row r="2" spans="2:10" s="23" customFormat="1" ht="30" customHeight="1">
      <c r="B2" s="68" t="s">
        <v>34</v>
      </c>
      <c r="C2" s="69"/>
      <c r="D2" s="70"/>
      <c r="E2" s="53" t="s">
        <v>82</v>
      </c>
      <c r="F2" s="53"/>
      <c r="G2" s="53" t="s">
        <v>81</v>
      </c>
      <c r="H2" s="53"/>
      <c r="I2" s="53" t="s">
        <v>63</v>
      </c>
      <c r="J2" s="57"/>
    </row>
    <row r="3" spans="2:10" s="23" customFormat="1" ht="30" customHeight="1">
      <c r="B3" s="71"/>
      <c r="C3" s="72"/>
      <c r="D3" s="73"/>
      <c r="E3" s="20" t="s">
        <v>25</v>
      </c>
      <c r="F3" s="20" t="s">
        <v>3</v>
      </c>
      <c r="G3" s="20" t="s">
        <v>25</v>
      </c>
      <c r="H3" s="20" t="s">
        <v>3</v>
      </c>
      <c r="I3" s="20" t="s">
        <v>38</v>
      </c>
      <c r="J3" s="36" t="s">
        <v>37</v>
      </c>
    </row>
    <row r="4" spans="1:10" s="27" customFormat="1" ht="41.25" customHeight="1">
      <c r="A4" s="38" t="s">
        <v>66</v>
      </c>
      <c r="B4" s="62" t="s">
        <v>26</v>
      </c>
      <c r="C4" s="63"/>
      <c r="D4" s="64"/>
      <c r="E4" s="24">
        <v>14402041</v>
      </c>
      <c r="F4" s="25">
        <f>ROUND(E4/$E$9*100,1)</f>
        <v>43.6</v>
      </c>
      <c r="G4" s="24">
        <v>15186987</v>
      </c>
      <c r="H4" s="25">
        <f>ROUND(G4/$G$9*100,1)</f>
        <v>42.4</v>
      </c>
      <c r="I4" s="24">
        <f>E4-G4</f>
        <v>-784946</v>
      </c>
      <c r="J4" s="26">
        <f>ROUND(I4/G4*100,1)</f>
        <v>-5.2</v>
      </c>
    </row>
    <row r="5" spans="1:10" s="27" customFormat="1" ht="41.25" customHeight="1">
      <c r="A5" s="38" t="s">
        <v>67</v>
      </c>
      <c r="B5" s="62" t="s">
        <v>27</v>
      </c>
      <c r="C5" s="63"/>
      <c r="D5" s="64"/>
      <c r="E5" s="24">
        <v>0</v>
      </c>
      <c r="F5" s="25">
        <f>ROUND(E5/$E$9*100,1)</f>
        <v>0</v>
      </c>
      <c r="G5" s="24">
        <v>9093666</v>
      </c>
      <c r="H5" s="25">
        <f>ROUND(G5/$G$9*100,1)</f>
        <v>25.4</v>
      </c>
      <c r="I5" s="24">
        <f aca="true" t="shared" si="0" ref="I5:I13">E5-G5</f>
        <v>-9093666</v>
      </c>
      <c r="J5" s="26">
        <f>ROUND(I5/G5*100,1)</f>
        <v>-100</v>
      </c>
    </row>
    <row r="6" spans="1:10" s="27" customFormat="1" ht="41.25" customHeight="1">
      <c r="A6" s="38" t="s">
        <v>68</v>
      </c>
      <c r="B6" s="59" t="s">
        <v>5</v>
      </c>
      <c r="C6" s="60"/>
      <c r="D6" s="61"/>
      <c r="E6" s="24">
        <v>18593475</v>
      </c>
      <c r="F6" s="25">
        <f>ROUND(E6/$E$9*100,1)</f>
        <v>56.4</v>
      </c>
      <c r="G6" s="24">
        <v>11563004</v>
      </c>
      <c r="H6" s="25">
        <f>ROUND(G6/$G$9*100,1)</f>
        <v>32.3</v>
      </c>
      <c r="I6" s="24">
        <f t="shared" si="0"/>
        <v>7030471</v>
      </c>
      <c r="J6" s="26">
        <f aca="true" t="shared" si="1" ref="J6:J13">ROUND(I6/G6*100,1)</f>
        <v>60.8</v>
      </c>
    </row>
    <row r="7" spans="1:10" s="27" customFormat="1" ht="41.25" customHeight="1">
      <c r="A7" s="38" t="s">
        <v>76</v>
      </c>
      <c r="B7" s="62" t="s">
        <v>28</v>
      </c>
      <c r="C7" s="63"/>
      <c r="D7" s="64"/>
      <c r="E7" s="24">
        <f>SUM(E4:E6)</f>
        <v>32995516</v>
      </c>
      <c r="F7" s="25">
        <f>ROUND(E7/$E$9*100,1)</f>
        <v>100</v>
      </c>
      <c r="G7" s="24">
        <v>35843657</v>
      </c>
      <c r="H7" s="25">
        <f>ROUND(G7/$G$9*100,1)</f>
        <v>100</v>
      </c>
      <c r="I7" s="24">
        <f t="shared" si="0"/>
        <v>-2848141</v>
      </c>
      <c r="J7" s="26">
        <f t="shared" si="1"/>
        <v>-7.9</v>
      </c>
    </row>
    <row r="8" spans="1:10" s="27" customFormat="1" ht="41.25" customHeight="1">
      <c r="A8" s="38" t="s">
        <v>69</v>
      </c>
      <c r="B8" s="65" t="s">
        <v>29</v>
      </c>
      <c r="C8" s="66"/>
      <c r="D8" s="67"/>
      <c r="E8" s="24">
        <v>0</v>
      </c>
      <c r="F8" s="25">
        <v>0</v>
      </c>
      <c r="G8" s="24">
        <v>0</v>
      </c>
      <c r="H8" s="25">
        <f>ROUND(G8/$G$9*100,1)</f>
        <v>0</v>
      </c>
      <c r="I8" s="24">
        <f t="shared" si="0"/>
        <v>0</v>
      </c>
      <c r="J8" s="26">
        <v>0</v>
      </c>
    </row>
    <row r="9" spans="1:10" s="27" customFormat="1" ht="41.25" customHeight="1">
      <c r="A9" s="38" t="s">
        <v>70</v>
      </c>
      <c r="B9" s="62" t="s">
        <v>30</v>
      </c>
      <c r="C9" s="63"/>
      <c r="D9" s="64"/>
      <c r="E9" s="24">
        <f>E7+E8</f>
        <v>32995516</v>
      </c>
      <c r="F9" s="25">
        <v>100</v>
      </c>
      <c r="G9" s="24">
        <v>35843657</v>
      </c>
      <c r="H9" s="25">
        <v>100</v>
      </c>
      <c r="I9" s="24">
        <f t="shared" si="0"/>
        <v>-2848141</v>
      </c>
      <c r="J9" s="26">
        <f t="shared" si="1"/>
        <v>-7.9</v>
      </c>
    </row>
    <row r="10" spans="1:10" s="27" customFormat="1" ht="41.25" customHeight="1">
      <c r="A10" s="38" t="s">
        <v>71</v>
      </c>
      <c r="B10" s="76" t="s">
        <v>31</v>
      </c>
      <c r="C10" s="74" t="s">
        <v>7</v>
      </c>
      <c r="D10" s="75"/>
      <c r="E10" s="28">
        <v>6970098</v>
      </c>
      <c r="F10" s="25">
        <f>ROUND(E10/$E$9*100,1)</f>
        <v>21.1</v>
      </c>
      <c r="G10" s="28">
        <v>7593182</v>
      </c>
      <c r="H10" s="25">
        <f>ROUND(G10/$G$9*100,1)</f>
        <v>21.2</v>
      </c>
      <c r="I10" s="24">
        <f t="shared" si="0"/>
        <v>-623084</v>
      </c>
      <c r="J10" s="26">
        <f t="shared" si="1"/>
        <v>-8.2</v>
      </c>
    </row>
    <row r="11" spans="1:10" s="27" customFormat="1" ht="41.25" customHeight="1">
      <c r="A11" s="38" t="s">
        <v>72</v>
      </c>
      <c r="B11" s="77"/>
      <c r="C11" s="74" t="s">
        <v>4</v>
      </c>
      <c r="D11" s="75"/>
      <c r="E11" s="28">
        <v>11093790</v>
      </c>
      <c r="F11" s="25">
        <f>ROUND(E11/$E$9*100,1)</f>
        <v>33.6</v>
      </c>
      <c r="G11" s="28">
        <v>15651729</v>
      </c>
      <c r="H11" s="25">
        <f>ROUND(G11/$G$9*100,1)</f>
        <v>43.7</v>
      </c>
      <c r="I11" s="24">
        <f t="shared" si="0"/>
        <v>-4557939</v>
      </c>
      <c r="J11" s="26">
        <f t="shared" si="1"/>
        <v>-29.1</v>
      </c>
    </row>
    <row r="12" spans="1:10" s="27" customFormat="1" ht="41.25" customHeight="1">
      <c r="A12" s="38" t="s">
        <v>73</v>
      </c>
      <c r="B12" s="77"/>
      <c r="C12" s="74" t="s">
        <v>78</v>
      </c>
      <c r="D12" s="75"/>
      <c r="E12" s="28">
        <v>2854163</v>
      </c>
      <c r="F12" s="25">
        <f>ROUND(E12/$E$9*100,1)</f>
        <v>8.7</v>
      </c>
      <c r="G12" s="28">
        <v>2285503</v>
      </c>
      <c r="H12" s="25">
        <f>ROUND(G12/$G$9*100,1)</f>
        <v>6.4</v>
      </c>
      <c r="I12" s="24">
        <f t="shared" si="0"/>
        <v>568660</v>
      </c>
      <c r="J12" s="26">
        <f t="shared" si="1"/>
        <v>24.9</v>
      </c>
    </row>
    <row r="13" spans="1:10" s="27" customFormat="1" ht="41.25" customHeight="1" thickBot="1">
      <c r="A13" s="38" t="s">
        <v>74</v>
      </c>
      <c r="B13" s="78"/>
      <c r="C13" s="79" t="s">
        <v>8</v>
      </c>
      <c r="D13" s="80"/>
      <c r="E13" s="29">
        <v>12077465</v>
      </c>
      <c r="F13" s="30">
        <f>ROUND(E13/$E$9*100,1)</f>
        <v>36.6</v>
      </c>
      <c r="G13" s="29">
        <v>10313243</v>
      </c>
      <c r="H13" s="30">
        <f>ROUND(G13/$G$9*100,1)</f>
        <v>28.8</v>
      </c>
      <c r="I13" s="31">
        <f t="shared" si="0"/>
        <v>1764222</v>
      </c>
      <c r="J13" s="32">
        <f t="shared" si="1"/>
        <v>17.1</v>
      </c>
    </row>
    <row r="14" ht="18" customHeight="1">
      <c r="E14" s="16"/>
    </row>
    <row r="15" ht="18" customHeight="1">
      <c r="E15" s="16"/>
    </row>
  </sheetData>
  <sheetProtection/>
  <mergeCells count="15">
    <mergeCell ref="C10:D10"/>
    <mergeCell ref="B10:B13"/>
    <mergeCell ref="C11:D11"/>
    <mergeCell ref="C12:D12"/>
    <mergeCell ref="C13:D13"/>
    <mergeCell ref="B9:D9"/>
    <mergeCell ref="B6:D6"/>
    <mergeCell ref="B7:D7"/>
    <mergeCell ref="B8:D8"/>
    <mergeCell ref="E2:F2"/>
    <mergeCell ref="G2:H2"/>
    <mergeCell ref="I2:J2"/>
    <mergeCell ref="B2:D3"/>
    <mergeCell ref="B4:D4"/>
    <mergeCell ref="B5:D5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2016-03-15T07:58:20Z</cp:lastPrinted>
  <dcterms:created xsi:type="dcterms:W3CDTF">1997-01-08T22:48:59Z</dcterms:created>
  <dcterms:modified xsi:type="dcterms:W3CDTF">2016-03-16T04:21:39Z</dcterms:modified>
  <cp:category/>
  <cp:version/>
  <cp:contentType/>
  <cp:contentStatus/>
</cp:coreProperties>
</file>