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025_1" sheetId="1" r:id="rId1"/>
    <sheet name="025_2" sheetId="2" r:id="rId2"/>
    <sheet name="025_3" sheetId="3" r:id="rId3"/>
    <sheet name="025_4" sheetId="4" r:id="rId4"/>
    <sheet name="025_5" sheetId="5" r:id="rId5"/>
    <sheet name="025_6" sheetId="6" r:id="rId6"/>
    <sheet name="025_7" sheetId="7" r:id="rId7"/>
    <sheet name="025_8" sheetId="8" r:id="rId8"/>
  </sheets>
  <externalReferences>
    <externalReference r:id="rId9"/>
  </externalReferences>
  <definedNames>
    <definedName name="web用範囲">'[1]18500000'!$A$3:$C$36,'[1]18500000'!$E$3:$G$36,'[1]18500000'!$I$3:$J$36</definedName>
  </definedNames>
  <calcPr calcId="145621"/>
</workbook>
</file>

<file path=xl/calcChain.xml><?xml version="1.0" encoding="utf-8"?>
<calcChain xmlns="http://schemas.openxmlformats.org/spreadsheetml/2006/main">
  <c r="F32" i="8" l="1"/>
  <c r="F31" i="8"/>
  <c r="F30" i="8"/>
  <c r="F29" i="8"/>
  <c r="F28" i="8"/>
  <c r="F27" i="8"/>
  <c r="F26" i="8"/>
  <c r="F25" i="8"/>
  <c r="F24" i="8"/>
  <c r="F23" i="8"/>
  <c r="F22" i="8"/>
  <c r="F21" i="8"/>
  <c r="F20" i="8"/>
  <c r="F19" i="8"/>
  <c r="F18" i="8"/>
  <c r="F17" i="8"/>
  <c r="F16" i="8"/>
  <c r="F15" i="8"/>
  <c r="F14" i="8"/>
  <c r="H4" i="8"/>
  <c r="I4" i="6"/>
  <c r="I4" i="5"/>
  <c r="L32" i="4"/>
  <c r="K32" i="4"/>
  <c r="I32" i="4"/>
  <c r="K31" i="4"/>
  <c r="I27" i="4"/>
  <c r="L26" i="4"/>
  <c r="K26" i="4"/>
  <c r="I26" i="4"/>
  <c r="K25" i="4"/>
  <c r="I25" i="4"/>
  <c r="L24" i="4"/>
  <c r="K24" i="4"/>
  <c r="I24" i="4"/>
  <c r="L23" i="4"/>
  <c r="K23" i="4"/>
  <c r="I23" i="4"/>
  <c r="L22" i="4"/>
  <c r="K22" i="4"/>
  <c r="I22" i="4"/>
  <c r="K21" i="4"/>
  <c r="L20" i="4"/>
  <c r="K20" i="4"/>
  <c r="I20" i="4"/>
  <c r="L19" i="4"/>
  <c r="K18" i="4"/>
  <c r="I18" i="4"/>
  <c r="L17" i="4"/>
  <c r="K17" i="4"/>
  <c r="I17" i="4"/>
  <c r="L16" i="4"/>
  <c r="K16" i="4"/>
  <c r="I16" i="4"/>
  <c r="L15" i="4"/>
  <c r="K15" i="4"/>
  <c r="I15" i="4"/>
  <c r="L14" i="4"/>
  <c r="K14" i="4"/>
  <c r="I14" i="4"/>
  <c r="L12" i="4"/>
  <c r="K12" i="4"/>
  <c r="I12" i="4"/>
  <c r="L10" i="4"/>
  <c r="K10" i="4"/>
  <c r="I10" i="4"/>
  <c r="M32" i="3"/>
  <c r="M25" i="3"/>
  <c r="M24" i="3"/>
  <c r="M23" i="3"/>
  <c r="M17" i="3"/>
  <c r="M16" i="3"/>
  <c r="M14" i="3"/>
  <c r="M12" i="3"/>
  <c r="M10" i="3"/>
  <c r="M4" i="3"/>
  <c r="J4" i="2"/>
</calcChain>
</file>

<file path=xl/sharedStrings.xml><?xml version="1.0" encoding="utf-8"?>
<sst xmlns="http://schemas.openxmlformats.org/spreadsheetml/2006/main" count="337" uniqueCount="160">
  <si>
    <t xml:space="preserve"> ２５　農　林　業　セ　ン　サ　ス</t>
    <rPh sb="6" eb="7">
      <t>リン</t>
    </rPh>
    <phoneticPr fontId="5"/>
  </si>
  <si>
    <t>この調査は，農林水産省が5年ごとに実施するもので，各年2月1日現在の数値である。</t>
    <phoneticPr fontId="5"/>
  </si>
  <si>
    <t>(1) 農業経営体</t>
    <rPh sb="4" eb="9">
      <t>ケ</t>
    </rPh>
    <phoneticPr fontId="5"/>
  </si>
  <si>
    <t>　（単位　経営体）</t>
    <rPh sb="2" eb="4">
      <t>タンイ</t>
    </rPh>
    <rPh sb="5" eb="8">
      <t>ケ</t>
    </rPh>
    <phoneticPr fontId="5"/>
  </si>
  <si>
    <t>農林水産省「農林業センサス」</t>
    <rPh sb="0" eb="5">
      <t>ショウ</t>
    </rPh>
    <rPh sb="6" eb="9">
      <t>ノ</t>
    </rPh>
    <phoneticPr fontId="5"/>
  </si>
  <si>
    <t>年　次</t>
    <rPh sb="0" eb="1">
      <t>トシ</t>
    </rPh>
    <rPh sb="2" eb="3">
      <t>ツギ</t>
    </rPh>
    <phoneticPr fontId="5"/>
  </si>
  <si>
    <t>農業経営体</t>
    <rPh sb="0" eb="5">
      <t>ケ</t>
    </rPh>
    <phoneticPr fontId="5"/>
  </si>
  <si>
    <t>家族経営体</t>
    <rPh sb="0" eb="2">
      <t>カゾク</t>
    </rPh>
    <rPh sb="2" eb="4">
      <t>ケイエイ</t>
    </rPh>
    <rPh sb="4" eb="5">
      <t>タイ</t>
    </rPh>
    <phoneticPr fontId="5"/>
  </si>
  <si>
    <t>組織経営体</t>
    <rPh sb="0" eb="2">
      <t>ソシキ</t>
    </rPh>
    <rPh sb="2" eb="4">
      <t>ケイエイ</t>
    </rPh>
    <rPh sb="4" eb="5">
      <t>タイ</t>
    </rPh>
    <phoneticPr fontId="5"/>
  </si>
  <si>
    <t>法人化
している</t>
    <rPh sb="0" eb="3">
      <t>ホウジンカ</t>
    </rPh>
    <phoneticPr fontId="5"/>
  </si>
  <si>
    <t>地方公共団
体・財産区</t>
    <rPh sb="0" eb="2">
      <t>チホウ</t>
    </rPh>
    <rPh sb="2" eb="4">
      <t>コウキョウ</t>
    </rPh>
    <rPh sb="4" eb="5">
      <t>ダン</t>
    </rPh>
    <rPh sb="6" eb="7">
      <t>カラダ</t>
    </rPh>
    <rPh sb="8" eb="11">
      <t>ザイサンク</t>
    </rPh>
    <phoneticPr fontId="5"/>
  </si>
  <si>
    <t>法人化
していない</t>
    <rPh sb="0" eb="3">
      <t>ホウジンカ</t>
    </rPh>
    <phoneticPr fontId="5"/>
  </si>
  <si>
    <t>農事組合
法人</t>
    <rPh sb="0" eb="2">
      <t>ノウジ</t>
    </rPh>
    <rPh sb="2" eb="4">
      <t>クミアイ</t>
    </rPh>
    <rPh sb="5" eb="7">
      <t>ホウジン</t>
    </rPh>
    <phoneticPr fontId="5"/>
  </si>
  <si>
    <t>会社</t>
    <rPh sb="0" eb="2">
      <t>カイシャ</t>
    </rPh>
    <phoneticPr fontId="5"/>
  </si>
  <si>
    <t>各種団体</t>
    <rPh sb="0" eb="2">
      <t>カクシュ</t>
    </rPh>
    <rPh sb="2" eb="4">
      <t>ダンタイ</t>
    </rPh>
    <phoneticPr fontId="5"/>
  </si>
  <si>
    <t>その他の
法人</t>
    <rPh sb="2" eb="3">
      <t>タ</t>
    </rPh>
    <rPh sb="5" eb="7">
      <t>ホウジン</t>
    </rPh>
    <phoneticPr fontId="5"/>
  </si>
  <si>
    <t>平成17年</t>
    <rPh sb="0" eb="2">
      <t>ヘイセイ</t>
    </rPh>
    <rPh sb="4" eb="5">
      <t>トシ</t>
    </rPh>
    <phoneticPr fontId="5"/>
  </si>
  <si>
    <t>　　22</t>
    <phoneticPr fontId="5"/>
  </si>
  <si>
    <t>注　1)　農業経営体とは農産物の生産を行うか又は委託をうけて農作業を行う者で、経営耕地面積が30ａ以上等一定以上の規模の農業を行う者。</t>
    <rPh sb="5" eb="10">
      <t>ケ</t>
    </rPh>
    <rPh sb="12" eb="15">
      <t>ノウサンブツ</t>
    </rPh>
    <rPh sb="16" eb="18">
      <t>セイサン</t>
    </rPh>
    <rPh sb="19" eb="20">
      <t>オコナ</t>
    </rPh>
    <rPh sb="22" eb="23">
      <t>マタ</t>
    </rPh>
    <rPh sb="24" eb="26">
      <t>イタク</t>
    </rPh>
    <rPh sb="30" eb="33">
      <t>ノウサギョウ</t>
    </rPh>
    <rPh sb="34" eb="35">
      <t>オコナ</t>
    </rPh>
    <rPh sb="36" eb="37">
      <t>モノ</t>
    </rPh>
    <rPh sb="39" eb="41">
      <t>ケイエイ</t>
    </rPh>
    <rPh sb="41" eb="43">
      <t>コウチ</t>
    </rPh>
    <rPh sb="43" eb="45">
      <t>メンセキ</t>
    </rPh>
    <rPh sb="49" eb="51">
      <t>イジョウ</t>
    </rPh>
    <rPh sb="51" eb="52">
      <t>トウ</t>
    </rPh>
    <rPh sb="52" eb="54">
      <t>イッテイ</t>
    </rPh>
    <rPh sb="54" eb="56">
      <t>イジョウ</t>
    </rPh>
    <rPh sb="57" eb="59">
      <t>キボ</t>
    </rPh>
    <rPh sb="60" eb="62">
      <t>ノウギョウ</t>
    </rPh>
    <rPh sb="63" eb="64">
      <t>オコナ</t>
    </rPh>
    <rPh sb="65" eb="66">
      <t>モノ</t>
    </rPh>
    <phoneticPr fontId="5"/>
  </si>
  <si>
    <t xml:space="preserve"> 　　2)　家族経営体とは世帯単位で農業を行う者、組織経営体とは、世帯単位で農業を行わない者。</t>
    <rPh sb="6" eb="8">
      <t>カゾク</t>
    </rPh>
    <rPh sb="8" eb="10">
      <t>ケイエイ</t>
    </rPh>
    <rPh sb="10" eb="11">
      <t>タイ</t>
    </rPh>
    <rPh sb="13" eb="15">
      <t>セタイ</t>
    </rPh>
    <rPh sb="15" eb="17">
      <t>タンイ</t>
    </rPh>
    <rPh sb="18" eb="20">
      <t>ノウギョウ</t>
    </rPh>
    <rPh sb="21" eb="22">
      <t>オコナ</t>
    </rPh>
    <rPh sb="23" eb="24">
      <t>モノ</t>
    </rPh>
    <rPh sb="25" eb="27">
      <t>ソシキ</t>
    </rPh>
    <rPh sb="27" eb="29">
      <t>ケイエイ</t>
    </rPh>
    <rPh sb="29" eb="30">
      <t>タイ</t>
    </rPh>
    <rPh sb="33" eb="35">
      <t>セタイ</t>
    </rPh>
    <rPh sb="35" eb="37">
      <t>タンイ</t>
    </rPh>
    <rPh sb="38" eb="40">
      <t>ノウギョウ</t>
    </rPh>
    <rPh sb="41" eb="42">
      <t>オコナ</t>
    </rPh>
    <rPh sb="45" eb="46">
      <t>モノ</t>
    </rPh>
    <phoneticPr fontId="5"/>
  </si>
  <si>
    <t>(2)  市町別経営耕地面積（農業経営体）</t>
    <rPh sb="15" eb="20">
      <t>ケ</t>
    </rPh>
    <phoneticPr fontId="5"/>
  </si>
  <si>
    <r>
      <t>　（単位　経営体、</t>
    </r>
    <r>
      <rPr>
        <sz val="14"/>
        <rFont val="ＭＳ Ｐ明朝"/>
        <family val="1"/>
        <charset val="128"/>
      </rPr>
      <t>ａ</t>
    </r>
    <r>
      <rPr>
        <sz val="11"/>
        <rFont val="ＭＳ Ｐ明朝"/>
        <family val="1"/>
        <charset val="128"/>
      </rPr>
      <t>）</t>
    </r>
    <rPh sb="2" eb="4">
      <t>タンイ</t>
    </rPh>
    <rPh sb="5" eb="8">
      <t>ケ</t>
    </rPh>
    <phoneticPr fontId="5"/>
  </si>
  <si>
    <t>総数</t>
    <rPh sb="0" eb="2">
      <t>ソウスウ</t>
    </rPh>
    <phoneticPr fontId="5"/>
  </si>
  <si>
    <t>経営耕地のある
農業経営体</t>
    <rPh sb="0" eb="2">
      <t>ケイエイ</t>
    </rPh>
    <rPh sb="2" eb="4">
      <t>コウチ</t>
    </rPh>
    <rPh sb="8" eb="13">
      <t>ケ</t>
    </rPh>
    <phoneticPr fontId="5"/>
  </si>
  <si>
    <t>経営耕地
総面積</t>
    <rPh sb="0" eb="2">
      <t>ケイエイ</t>
    </rPh>
    <rPh sb="2" eb="4">
      <t>コウチ</t>
    </rPh>
    <rPh sb="5" eb="8">
      <t>ソウメンセキ</t>
    </rPh>
    <phoneticPr fontId="5"/>
  </si>
  <si>
    <t>借入耕地のある
農業経営体</t>
    <rPh sb="0" eb="2">
      <t>カリイレ</t>
    </rPh>
    <rPh sb="2" eb="4">
      <t>コウチ</t>
    </rPh>
    <rPh sb="8" eb="13">
      <t>ケ</t>
    </rPh>
    <phoneticPr fontId="5"/>
  </si>
  <si>
    <t>借入耕地面積</t>
    <rPh sb="0" eb="2">
      <t>カリイレ</t>
    </rPh>
    <rPh sb="2" eb="4">
      <t>コウチ</t>
    </rPh>
    <rPh sb="4" eb="6">
      <t>メンセキ</t>
    </rPh>
    <phoneticPr fontId="5"/>
  </si>
  <si>
    <t>田</t>
    <rPh sb="0" eb="1">
      <t>タ</t>
    </rPh>
    <phoneticPr fontId="5"/>
  </si>
  <si>
    <t>畑</t>
    <rPh sb="0" eb="1">
      <t>ハタケ</t>
    </rPh>
    <phoneticPr fontId="5"/>
  </si>
  <si>
    <t>樹園地</t>
    <rPh sb="0" eb="1">
      <t>ジュ</t>
    </rPh>
    <rPh sb="1" eb="3">
      <t>エンチ</t>
    </rPh>
    <phoneticPr fontId="5"/>
  </si>
  <si>
    <t>市　町</t>
    <rPh sb="0" eb="1">
      <t>シ</t>
    </rPh>
    <rPh sb="2" eb="3">
      <t>マチ</t>
    </rPh>
    <phoneticPr fontId="5"/>
  </si>
  <si>
    <t>二毛作した田</t>
    <phoneticPr fontId="5"/>
  </si>
  <si>
    <t>　　22</t>
    <phoneticPr fontId="5"/>
  </si>
  <si>
    <t>下 関 市</t>
    <phoneticPr fontId="5"/>
  </si>
  <si>
    <t>宇 部 市</t>
    <phoneticPr fontId="5"/>
  </si>
  <si>
    <t>山 口 市</t>
    <phoneticPr fontId="5"/>
  </si>
  <si>
    <t>萩  　 市</t>
    <phoneticPr fontId="5"/>
  </si>
  <si>
    <t>防 府 市</t>
    <phoneticPr fontId="5"/>
  </si>
  <si>
    <t>下 松 市</t>
    <phoneticPr fontId="5"/>
  </si>
  <si>
    <t>岩 国 市</t>
    <phoneticPr fontId="5"/>
  </si>
  <si>
    <t>光　   市</t>
    <phoneticPr fontId="5"/>
  </si>
  <si>
    <t>長 門 市</t>
    <phoneticPr fontId="5"/>
  </si>
  <si>
    <t>柳 井 市</t>
    <phoneticPr fontId="5"/>
  </si>
  <si>
    <t>美 祢 市</t>
    <phoneticPr fontId="5"/>
  </si>
  <si>
    <t>周 南 市</t>
    <phoneticPr fontId="5"/>
  </si>
  <si>
    <t>山陽小野田市</t>
    <rPh sb="0" eb="2">
      <t>サンヨウ</t>
    </rPh>
    <rPh sb="2" eb="6">
      <t>オノダシ</t>
    </rPh>
    <phoneticPr fontId="5"/>
  </si>
  <si>
    <t>周防大島町</t>
    <phoneticPr fontId="5"/>
  </si>
  <si>
    <t>和 木 町</t>
    <phoneticPr fontId="5"/>
  </si>
  <si>
    <t>-</t>
    <phoneticPr fontId="5"/>
  </si>
  <si>
    <t>上 関 町</t>
    <phoneticPr fontId="5"/>
  </si>
  <si>
    <t>田布施町</t>
    <phoneticPr fontId="5"/>
  </si>
  <si>
    <t>平 生 町</t>
    <phoneticPr fontId="5"/>
  </si>
  <si>
    <t>阿 武 町</t>
    <phoneticPr fontId="5"/>
  </si>
  <si>
    <t>注　経営耕地とは調査期日現在で農業経営体が経営している耕地で土地台帳の地目や面積に関係なく実際の地目別の面積。けい畔を含む。
　　　経営耕地＝所有地－貸付耕地－耕作放棄地＋借入耕地</t>
    <rPh sb="2" eb="4">
      <t>ケイエイ</t>
    </rPh>
    <rPh sb="4" eb="6">
      <t>コウチ</t>
    </rPh>
    <rPh sb="8" eb="10">
      <t>チョウサ</t>
    </rPh>
    <rPh sb="10" eb="12">
      <t>キジツ</t>
    </rPh>
    <rPh sb="12" eb="14">
      <t>ゲンザイ</t>
    </rPh>
    <rPh sb="15" eb="20">
      <t>ケ</t>
    </rPh>
    <rPh sb="21" eb="23">
      <t>ケイエイ</t>
    </rPh>
    <rPh sb="27" eb="29">
      <t>コウチ</t>
    </rPh>
    <rPh sb="30" eb="32">
      <t>トチ</t>
    </rPh>
    <rPh sb="32" eb="34">
      <t>ダイチョウ</t>
    </rPh>
    <rPh sb="35" eb="37">
      <t>チモク</t>
    </rPh>
    <rPh sb="38" eb="40">
      <t>メンセキ</t>
    </rPh>
    <rPh sb="41" eb="43">
      <t>カンケイ</t>
    </rPh>
    <rPh sb="45" eb="47">
      <t>ジッサイ</t>
    </rPh>
    <rPh sb="48" eb="50">
      <t>チモク</t>
    </rPh>
    <rPh sb="50" eb="51">
      <t>ベツ</t>
    </rPh>
    <rPh sb="52" eb="54">
      <t>メンセキ</t>
    </rPh>
    <rPh sb="57" eb="58">
      <t>ハン</t>
    </rPh>
    <rPh sb="59" eb="60">
      <t>フク</t>
    </rPh>
    <rPh sb="66" eb="68">
      <t>ケイエイ</t>
    </rPh>
    <rPh sb="68" eb="70">
      <t>コウチ</t>
    </rPh>
    <rPh sb="71" eb="74">
      <t>ショユウチ</t>
    </rPh>
    <rPh sb="75" eb="76">
      <t>カ</t>
    </rPh>
    <rPh sb="76" eb="77">
      <t>ツ</t>
    </rPh>
    <rPh sb="77" eb="79">
      <t>コウチ</t>
    </rPh>
    <rPh sb="80" eb="82">
      <t>コウサク</t>
    </rPh>
    <rPh sb="82" eb="84">
      <t>ホウキ</t>
    </rPh>
    <rPh sb="84" eb="85">
      <t>チ</t>
    </rPh>
    <rPh sb="86" eb="88">
      <t>カリイレ</t>
    </rPh>
    <rPh sb="88" eb="90">
      <t>コウチ</t>
    </rPh>
    <phoneticPr fontId="5"/>
  </si>
  <si>
    <t>(3) 市町，経営耕地面積規模別農業経営体数</t>
    <rPh sb="16" eb="21">
      <t>ケ</t>
    </rPh>
    <phoneticPr fontId="5"/>
  </si>
  <si>
    <t>経営耕地なし</t>
    <rPh sb="0" eb="2">
      <t>ケイエイ</t>
    </rPh>
    <rPh sb="2" eb="4">
      <t>コウチ</t>
    </rPh>
    <phoneticPr fontId="5"/>
  </si>
  <si>
    <t xml:space="preserve"> 0.3ha
未満</t>
    <phoneticPr fontId="5"/>
  </si>
  <si>
    <t xml:space="preserve"> 0.3～0.5</t>
    <phoneticPr fontId="5"/>
  </si>
  <si>
    <t xml:space="preserve"> 0.5～1.0</t>
    <phoneticPr fontId="5"/>
  </si>
  <si>
    <t xml:space="preserve"> 1.0～1.5</t>
    <phoneticPr fontId="5"/>
  </si>
  <si>
    <t xml:space="preserve"> 1.5～2.0</t>
    <phoneticPr fontId="5"/>
  </si>
  <si>
    <t>2.0～3.0</t>
    <phoneticPr fontId="5"/>
  </si>
  <si>
    <t xml:space="preserve"> 3.0～5.0</t>
    <phoneticPr fontId="5"/>
  </si>
  <si>
    <t xml:space="preserve"> 5.0～10.0</t>
    <phoneticPr fontId="5"/>
  </si>
  <si>
    <t xml:space="preserve"> 10.0～20.0</t>
    <phoneticPr fontId="5"/>
  </si>
  <si>
    <t xml:space="preserve"> 20.0ha
以上</t>
    <phoneticPr fontId="5"/>
  </si>
  <si>
    <t xml:space="preserve"> 0.3ha未満</t>
  </si>
  <si>
    <t xml:space="preserve"> 0.3～0.5</t>
  </si>
  <si>
    <t xml:space="preserve"> 0.5～1.0</t>
  </si>
  <si>
    <t xml:space="preserve"> 1.0～1.5</t>
  </si>
  <si>
    <t xml:space="preserve"> 1.5～2.0</t>
  </si>
  <si>
    <t>2.0～3.0</t>
  </si>
  <si>
    <t xml:space="preserve"> 3.0～5.0</t>
  </si>
  <si>
    <t xml:space="preserve"> 5.0～10.0</t>
  </si>
  <si>
    <t xml:space="preserve"> 10.0～20.0</t>
  </si>
  <si>
    <t xml:space="preserve"> 20.0ha以上</t>
  </si>
  <si>
    <t>.</t>
    <phoneticPr fontId="5"/>
  </si>
  <si>
    <t xml:space="preserve"> 25　農　林　業　セ　ン　サ　ス</t>
    <rPh sb="6" eb="7">
      <t>リン</t>
    </rPh>
    <phoneticPr fontId="5"/>
  </si>
  <si>
    <t>(4)  市町，農産物販売金額規模別農業経営体数</t>
    <rPh sb="18" eb="23">
      <t>ケ</t>
    </rPh>
    <phoneticPr fontId="5"/>
  </si>
  <si>
    <t>総    数</t>
  </si>
  <si>
    <t>販売なし</t>
  </si>
  <si>
    <t>50万円
未満</t>
    <rPh sb="5" eb="7">
      <t>ミマン</t>
    </rPh>
    <phoneticPr fontId="5"/>
  </si>
  <si>
    <t xml:space="preserve"> 50 ～ 100</t>
    <phoneticPr fontId="5"/>
  </si>
  <si>
    <t xml:space="preserve"> 100 ～
 200</t>
    <phoneticPr fontId="5"/>
  </si>
  <si>
    <t>200 ～
 300</t>
    <phoneticPr fontId="5"/>
  </si>
  <si>
    <t xml:space="preserve"> 300 ～ 500</t>
    <phoneticPr fontId="5"/>
  </si>
  <si>
    <t>500 ～
1000</t>
    <phoneticPr fontId="5"/>
  </si>
  <si>
    <t>1000 ～1500</t>
    <phoneticPr fontId="5"/>
  </si>
  <si>
    <t>1500 ～5000</t>
    <phoneticPr fontId="5"/>
  </si>
  <si>
    <t>5000万円以上</t>
    <rPh sb="6" eb="8">
      <t>イジョウ</t>
    </rPh>
    <phoneticPr fontId="5"/>
  </si>
  <si>
    <t xml:space="preserve">      1000</t>
  </si>
  <si>
    <t xml:space="preserve">      1500</t>
  </si>
  <si>
    <t>以    上</t>
  </si>
  <si>
    <t>宇 部 市</t>
    <phoneticPr fontId="5"/>
  </si>
  <si>
    <t>山 口 市</t>
    <phoneticPr fontId="5"/>
  </si>
  <si>
    <t>萩  　 市</t>
    <phoneticPr fontId="5"/>
  </si>
  <si>
    <t>防 府 市</t>
    <phoneticPr fontId="5"/>
  </si>
  <si>
    <t>下 松 市</t>
    <phoneticPr fontId="5"/>
  </si>
  <si>
    <t>-</t>
    <phoneticPr fontId="5"/>
  </si>
  <si>
    <t>岩 国 市</t>
    <phoneticPr fontId="5"/>
  </si>
  <si>
    <t>光　   市</t>
    <phoneticPr fontId="5"/>
  </si>
  <si>
    <t>長 門 市</t>
    <phoneticPr fontId="5"/>
  </si>
  <si>
    <t>柳 井 市</t>
    <phoneticPr fontId="5"/>
  </si>
  <si>
    <t>美 祢 市</t>
    <phoneticPr fontId="5"/>
  </si>
  <si>
    <t>周 南 市</t>
    <phoneticPr fontId="5"/>
  </si>
  <si>
    <t>周防大島町</t>
    <phoneticPr fontId="5"/>
  </si>
  <si>
    <t>和 木 町</t>
    <phoneticPr fontId="5"/>
  </si>
  <si>
    <t>上 関 町</t>
    <phoneticPr fontId="5"/>
  </si>
  <si>
    <t>田布施町</t>
    <phoneticPr fontId="5"/>
  </si>
  <si>
    <t>平 生 町</t>
    <phoneticPr fontId="5"/>
  </si>
  <si>
    <t>阿 武 町</t>
    <phoneticPr fontId="5"/>
  </si>
  <si>
    <t>(5)  農産物の売上１位の出荷先別農業経営体数</t>
    <rPh sb="9" eb="11">
      <t>ウリアゲ</t>
    </rPh>
    <rPh sb="12" eb="13">
      <t>イ</t>
    </rPh>
    <rPh sb="14" eb="16">
      <t>シュッカ</t>
    </rPh>
    <rPh sb="16" eb="17">
      <t>サキ</t>
    </rPh>
    <rPh sb="17" eb="18">
      <t>ベツ</t>
    </rPh>
    <rPh sb="18" eb="23">
      <t>ケ</t>
    </rPh>
    <rPh sb="23" eb="24">
      <t>スウ</t>
    </rPh>
    <phoneticPr fontId="5"/>
  </si>
  <si>
    <t>農産物の販売のあった経営体</t>
    <rPh sb="0" eb="3">
      <t>ノウサンブツ</t>
    </rPh>
    <rPh sb="4" eb="6">
      <t>ハンバイ</t>
    </rPh>
    <rPh sb="10" eb="13">
      <t>ケ</t>
    </rPh>
    <phoneticPr fontId="5"/>
  </si>
  <si>
    <t>農産物の売上１位の出荷先別</t>
    <rPh sb="0" eb="2">
      <t>ノウサン</t>
    </rPh>
    <rPh sb="2" eb="3">
      <t>ブツ</t>
    </rPh>
    <rPh sb="4" eb="6">
      <t>ウリアゲ</t>
    </rPh>
    <rPh sb="7" eb="8">
      <t>イ</t>
    </rPh>
    <rPh sb="9" eb="11">
      <t>シュッカ</t>
    </rPh>
    <rPh sb="11" eb="12">
      <t>サキ</t>
    </rPh>
    <rPh sb="12" eb="13">
      <t>ベツ</t>
    </rPh>
    <phoneticPr fontId="5"/>
  </si>
  <si>
    <t>農協</t>
    <rPh sb="0" eb="2">
      <t>ノウキョウ</t>
    </rPh>
    <phoneticPr fontId="5"/>
  </si>
  <si>
    <t>農協以外の
集出荷団体</t>
    <rPh sb="0" eb="2">
      <t>ノウキョウ</t>
    </rPh>
    <rPh sb="2" eb="4">
      <t>イガイ</t>
    </rPh>
    <rPh sb="6" eb="7">
      <t>アツ</t>
    </rPh>
    <rPh sb="7" eb="9">
      <t>シュッカ</t>
    </rPh>
    <rPh sb="9" eb="11">
      <t>ダンタイ</t>
    </rPh>
    <phoneticPr fontId="5"/>
  </si>
  <si>
    <t>卸売市場</t>
    <rPh sb="0" eb="2">
      <t>オロシウ</t>
    </rPh>
    <rPh sb="2" eb="4">
      <t>イチバ</t>
    </rPh>
    <phoneticPr fontId="5"/>
  </si>
  <si>
    <t>小売業者</t>
    <rPh sb="0" eb="2">
      <t>コウリ</t>
    </rPh>
    <rPh sb="2" eb="4">
      <t>ギョウシャ</t>
    </rPh>
    <phoneticPr fontId="5"/>
  </si>
  <si>
    <t>食品製造業
・外食産業</t>
    <rPh sb="0" eb="2">
      <t>ショクヒン</t>
    </rPh>
    <rPh sb="2" eb="4">
      <t>セイゾウ</t>
    </rPh>
    <rPh sb="4" eb="5">
      <t>ギョウ</t>
    </rPh>
    <rPh sb="7" eb="9">
      <t>ガイショク</t>
    </rPh>
    <rPh sb="9" eb="11">
      <t>サンギョウ</t>
    </rPh>
    <phoneticPr fontId="5"/>
  </si>
  <si>
    <t>消費者に
直接販売</t>
    <rPh sb="0" eb="3">
      <t>ショウヒシャ</t>
    </rPh>
    <rPh sb="5" eb="7">
      <t>チョクセツ</t>
    </rPh>
    <rPh sb="7" eb="9">
      <t>ハンバイ</t>
    </rPh>
    <phoneticPr fontId="5"/>
  </si>
  <si>
    <t>その他</t>
    <rPh sb="2" eb="3">
      <t>タ</t>
    </rPh>
    <phoneticPr fontId="5"/>
  </si>
  <si>
    <t>(6) 農業経営体の労働力(市町別)</t>
    <rPh sb="4" eb="9">
      <t>ケ</t>
    </rPh>
    <rPh sb="10" eb="13">
      <t>ロウドウリョク</t>
    </rPh>
    <rPh sb="14" eb="15">
      <t>シ</t>
    </rPh>
    <rPh sb="15" eb="16">
      <t>マチ</t>
    </rPh>
    <rPh sb="16" eb="17">
      <t>ベツ</t>
    </rPh>
    <phoneticPr fontId="5"/>
  </si>
  <si>
    <t>　（単位　経営体、人）</t>
    <rPh sb="2" eb="4">
      <t>タンイ</t>
    </rPh>
    <rPh sb="5" eb="8">
      <t>ケ</t>
    </rPh>
    <rPh sb="9" eb="10">
      <t>ニン</t>
    </rPh>
    <phoneticPr fontId="5"/>
  </si>
  <si>
    <t>経営者</t>
    <rPh sb="0" eb="3">
      <t>ケイエイシャ</t>
    </rPh>
    <phoneticPr fontId="5"/>
  </si>
  <si>
    <t>雇用者　　2)</t>
    <rPh sb="0" eb="3">
      <t>コヨウシャ</t>
    </rPh>
    <phoneticPr fontId="5"/>
  </si>
  <si>
    <t>実経営体数</t>
    <rPh sb="0" eb="1">
      <t>ジツ</t>
    </rPh>
    <rPh sb="1" eb="5">
      <t>ケ</t>
    </rPh>
    <phoneticPr fontId="5"/>
  </si>
  <si>
    <t>実人数</t>
    <rPh sb="0" eb="1">
      <t>ジツ</t>
    </rPh>
    <rPh sb="1" eb="3">
      <t>ニンズウ</t>
    </rPh>
    <phoneticPr fontId="5"/>
  </si>
  <si>
    <t>雇い入れた
実経営体</t>
    <rPh sb="0" eb="3">
      <t>ヤトイイ</t>
    </rPh>
    <rPh sb="6" eb="7">
      <t>ジツ</t>
    </rPh>
    <rPh sb="7" eb="10">
      <t>ケイエイタイ</t>
    </rPh>
    <phoneticPr fontId="5"/>
  </si>
  <si>
    <t>常雇い</t>
    <rPh sb="0" eb="2">
      <t>ジョウヤト</t>
    </rPh>
    <phoneticPr fontId="5"/>
  </si>
  <si>
    <t>臨時雇い 　1)</t>
    <rPh sb="0" eb="2">
      <t>リンジ</t>
    </rPh>
    <rPh sb="2" eb="3">
      <t>ヤト</t>
    </rPh>
    <phoneticPr fontId="5"/>
  </si>
  <si>
    <t>-</t>
  </si>
  <si>
    <t>注　1)　臨時雇いには手間替え・ゆい（労働交換），手伝い（無償の受け入れ労働）を含む。</t>
    <rPh sb="5" eb="7">
      <t>リンジ</t>
    </rPh>
    <rPh sb="7" eb="8">
      <t>ヤト</t>
    </rPh>
    <rPh sb="11" eb="13">
      <t>テマ</t>
    </rPh>
    <rPh sb="13" eb="14">
      <t>ガ</t>
    </rPh>
    <rPh sb="19" eb="21">
      <t>ロウドウ</t>
    </rPh>
    <rPh sb="21" eb="23">
      <t>コウカン</t>
    </rPh>
    <rPh sb="25" eb="27">
      <t>テツダ</t>
    </rPh>
    <rPh sb="29" eb="31">
      <t>ムショウ</t>
    </rPh>
    <rPh sb="32" eb="33">
      <t>ウ</t>
    </rPh>
    <rPh sb="34" eb="35">
      <t>イ</t>
    </rPh>
    <rPh sb="36" eb="38">
      <t>ロウドウ</t>
    </rPh>
    <rPh sb="40" eb="41">
      <t>フク</t>
    </rPh>
    <phoneticPr fontId="5"/>
  </si>
  <si>
    <t xml:space="preserve"> 　　2)　臨時雇いの把握方法が17年センサスと22年センサスで異なるため，雇用者及び臨時雇いの雇い入れた実経営体と実人数については比較に留意。</t>
    <rPh sb="6" eb="8">
      <t>リンジ</t>
    </rPh>
    <rPh sb="8" eb="9">
      <t>ヤト</t>
    </rPh>
    <rPh sb="11" eb="13">
      <t>ハアク</t>
    </rPh>
    <rPh sb="13" eb="15">
      <t>ホウホウ</t>
    </rPh>
    <rPh sb="18" eb="19">
      <t>トシ</t>
    </rPh>
    <rPh sb="26" eb="27">
      <t>トシ</t>
    </rPh>
    <rPh sb="32" eb="33">
      <t>コト</t>
    </rPh>
    <rPh sb="38" eb="41">
      <t>コヨウシャ</t>
    </rPh>
    <rPh sb="41" eb="42">
      <t>オヨ</t>
    </rPh>
    <rPh sb="43" eb="45">
      <t>リンジ</t>
    </rPh>
    <rPh sb="45" eb="46">
      <t>ヤト</t>
    </rPh>
    <rPh sb="48" eb="51">
      <t>ヤトイイ</t>
    </rPh>
    <rPh sb="53" eb="54">
      <t>ジツ</t>
    </rPh>
    <rPh sb="54" eb="57">
      <t>ケイエイタイ</t>
    </rPh>
    <rPh sb="58" eb="59">
      <t>ジツ</t>
    </rPh>
    <rPh sb="59" eb="61">
      <t>ニンズウ</t>
    </rPh>
    <rPh sb="66" eb="68">
      <t>ヒカク</t>
    </rPh>
    <rPh sb="69" eb="71">
      <t>リュウイ</t>
    </rPh>
    <phoneticPr fontId="5"/>
  </si>
  <si>
    <t>(7) 市町，専兼業別等農家数</t>
    <rPh sb="11" eb="12">
      <t>トウ</t>
    </rPh>
    <phoneticPr fontId="5"/>
  </si>
  <si>
    <t>　（単位　戸）</t>
    <rPh sb="2" eb="4">
      <t>タンイ</t>
    </rPh>
    <rPh sb="5" eb="6">
      <t>コ</t>
    </rPh>
    <phoneticPr fontId="5"/>
  </si>
  <si>
    <t>総農家</t>
    <phoneticPr fontId="5"/>
  </si>
  <si>
    <t>土地持ち
非農家</t>
    <rPh sb="0" eb="2">
      <t>トチ</t>
    </rPh>
    <rPh sb="2" eb="3">
      <t>モ</t>
    </rPh>
    <rPh sb="5" eb="6">
      <t>ヒ</t>
    </rPh>
    <rPh sb="6" eb="8">
      <t>ノウカ</t>
    </rPh>
    <phoneticPr fontId="5"/>
  </si>
  <si>
    <t>自給的農家</t>
  </si>
  <si>
    <r>
      <t xml:space="preserve">販売農家 </t>
    </r>
    <r>
      <rPr>
        <sz val="10"/>
        <rFont val="ＭＳ Ｐ明朝"/>
        <family val="1"/>
        <charset val="128"/>
      </rPr>
      <t>1)</t>
    </r>
    <phoneticPr fontId="5"/>
  </si>
  <si>
    <r>
      <t xml:space="preserve">専    業 </t>
    </r>
    <r>
      <rPr>
        <sz val="10"/>
        <rFont val="ＭＳ Ｐ明朝"/>
        <family val="1"/>
        <charset val="128"/>
      </rPr>
      <t>2)</t>
    </r>
    <phoneticPr fontId="5"/>
  </si>
  <si>
    <t>兼            業</t>
    <phoneticPr fontId="5"/>
  </si>
  <si>
    <t>計</t>
  </si>
  <si>
    <t>第１種兼業</t>
  </si>
  <si>
    <t>第２種兼業</t>
  </si>
  <si>
    <t>下 関 市</t>
    <phoneticPr fontId="5"/>
  </si>
  <si>
    <t>注　1)　販売農家とは経営耕地面積が30a又は農産物販売金額が50万円以上の農家。自給的農家とは経営耕地面積が30a未満かつ農産物販売金額が50万円未満の
　　　　農家。</t>
    <phoneticPr fontId="5"/>
  </si>
  <si>
    <t xml:space="preserve"> 　　2)　専業農家とは世帯員の中に兼業従事者が１人もいない農家。兼業農家とは世帯員の中に兼業従事者が１人以上いる農家。第１種兼業農家とは農業所得を主と
　　　　する兼業農家。第２種兼業農家とは農業所得を従とする兼業農家。</t>
    <rPh sb="6" eb="8">
      <t>センギョウ</t>
    </rPh>
    <rPh sb="8" eb="10">
      <t>ノウカ</t>
    </rPh>
    <rPh sb="12" eb="15">
      <t>セタイイン</t>
    </rPh>
    <rPh sb="16" eb="17">
      <t>ナカ</t>
    </rPh>
    <rPh sb="18" eb="20">
      <t>ケンギョウ</t>
    </rPh>
    <rPh sb="20" eb="23">
      <t>ジュウジシャ</t>
    </rPh>
    <rPh sb="25" eb="26">
      <t>ニン</t>
    </rPh>
    <rPh sb="30" eb="32">
      <t>ノウカ</t>
    </rPh>
    <rPh sb="33" eb="35">
      <t>ケンギョウ</t>
    </rPh>
    <rPh sb="35" eb="37">
      <t>ノウカ</t>
    </rPh>
    <rPh sb="39" eb="42">
      <t>セタイイン</t>
    </rPh>
    <rPh sb="43" eb="44">
      <t>ナカ</t>
    </rPh>
    <rPh sb="45" eb="47">
      <t>ケンギョウ</t>
    </rPh>
    <rPh sb="47" eb="50">
      <t>ジュウジシャ</t>
    </rPh>
    <rPh sb="52" eb="53">
      <t>ニン</t>
    </rPh>
    <rPh sb="53" eb="55">
      <t>イジョウ</t>
    </rPh>
    <rPh sb="57" eb="59">
      <t>ノウカ</t>
    </rPh>
    <rPh sb="91" eb="93">
      <t>ケンギョウ</t>
    </rPh>
    <rPh sb="109" eb="110">
      <t>カ</t>
    </rPh>
    <phoneticPr fontId="5"/>
  </si>
  <si>
    <t>(8) 市町別農業就業人口，基幹的農業従事者数（販売農家）</t>
    <rPh sb="14" eb="17">
      <t>キカンテキ</t>
    </rPh>
    <rPh sb="17" eb="19">
      <t>ノウギョウ</t>
    </rPh>
    <rPh sb="19" eb="22">
      <t>ジュウジシャ</t>
    </rPh>
    <rPh sb="22" eb="23">
      <t>スウ</t>
    </rPh>
    <phoneticPr fontId="5"/>
  </si>
  <si>
    <t>　（単位　戸、人）</t>
    <rPh sb="2" eb="4">
      <t>タンイ</t>
    </rPh>
    <rPh sb="5" eb="6">
      <t>コ</t>
    </rPh>
    <rPh sb="7" eb="8">
      <t>ニン</t>
    </rPh>
    <phoneticPr fontId="5"/>
  </si>
  <si>
    <t>販売農家
総数</t>
    <rPh sb="0" eb="2">
      <t>ハンバイ</t>
    </rPh>
    <rPh sb="2" eb="4">
      <t>ノウカ</t>
    </rPh>
    <rPh sb="5" eb="7">
      <t>ソウスウ</t>
    </rPh>
    <phoneticPr fontId="5"/>
  </si>
  <si>
    <t>農業就業人口  1)</t>
    <rPh sb="0" eb="2">
      <t>ノウギョウ</t>
    </rPh>
    <rPh sb="2" eb="4">
      <t>シュウギョウ</t>
    </rPh>
    <rPh sb="4" eb="6">
      <t>ジンコウ</t>
    </rPh>
    <phoneticPr fontId="5"/>
  </si>
  <si>
    <t>基幹的農業従事者数  2)</t>
    <rPh sb="0" eb="3">
      <t>キカンテキ</t>
    </rPh>
    <rPh sb="3" eb="4">
      <t>ノウ</t>
    </rPh>
    <rPh sb="4" eb="5">
      <t>ギョウ</t>
    </rPh>
    <rPh sb="5" eb="8">
      <t>ジュウジシャ</t>
    </rPh>
    <rPh sb="8" eb="9">
      <t>スウ</t>
    </rPh>
    <phoneticPr fontId="5"/>
  </si>
  <si>
    <t>総 数</t>
    <phoneticPr fontId="5"/>
  </si>
  <si>
    <t>男</t>
    <phoneticPr fontId="5"/>
  </si>
  <si>
    <t>女</t>
    <phoneticPr fontId="5"/>
  </si>
  <si>
    <t>男</t>
  </si>
  <si>
    <t>女</t>
  </si>
  <si>
    <t>総     数</t>
  </si>
  <si>
    <t>注  1)  農業就業人口とは自営農業に従事した世帯員（農業従事者）のうち、調査期日前１年間に自営農業のみに従事した者又は農業とそれ以外の仕事の両方に
　　　 従事したが自営農業が主の者。</t>
    <rPh sb="7" eb="9">
      <t>ノウギョウ</t>
    </rPh>
    <rPh sb="9" eb="11">
      <t>シュウギョウ</t>
    </rPh>
    <rPh sb="11" eb="13">
      <t>ジンコウ</t>
    </rPh>
    <rPh sb="15" eb="17">
      <t>ジエイ</t>
    </rPh>
    <rPh sb="17" eb="19">
      <t>ノウギョウ</t>
    </rPh>
    <rPh sb="20" eb="22">
      <t>ジュウジ</t>
    </rPh>
    <rPh sb="24" eb="27">
      <t>セタイイン</t>
    </rPh>
    <rPh sb="28" eb="30">
      <t>ノウギョウ</t>
    </rPh>
    <rPh sb="30" eb="33">
      <t>ジュウジシャ</t>
    </rPh>
    <rPh sb="38" eb="40">
      <t>チョウサ</t>
    </rPh>
    <rPh sb="40" eb="42">
      <t>キジツ</t>
    </rPh>
    <rPh sb="42" eb="43">
      <t>マエ</t>
    </rPh>
    <rPh sb="44" eb="46">
      <t>ネンカン</t>
    </rPh>
    <rPh sb="47" eb="49">
      <t>ジエイ</t>
    </rPh>
    <rPh sb="49" eb="51">
      <t>ノウギョウ</t>
    </rPh>
    <rPh sb="54" eb="56">
      <t>ジュウジ</t>
    </rPh>
    <rPh sb="58" eb="59">
      <t>モノ</t>
    </rPh>
    <rPh sb="59" eb="60">
      <t>マタ</t>
    </rPh>
    <rPh sb="61" eb="63">
      <t>ノウギョウ</t>
    </rPh>
    <rPh sb="66" eb="68">
      <t>イガイ</t>
    </rPh>
    <rPh sb="69" eb="71">
      <t>シゴト</t>
    </rPh>
    <rPh sb="72" eb="74">
      <t>リョウホウ</t>
    </rPh>
    <rPh sb="80" eb="82">
      <t>ジュウジ</t>
    </rPh>
    <rPh sb="85" eb="87">
      <t>ジエイ</t>
    </rPh>
    <rPh sb="87" eb="89">
      <t>ノウギョウ</t>
    </rPh>
    <rPh sb="90" eb="91">
      <t>シュ</t>
    </rPh>
    <rPh sb="92" eb="93">
      <t>モノ</t>
    </rPh>
    <phoneticPr fontId="5"/>
  </si>
  <si>
    <t>　　 2)  基幹的農業従事者とは農業就業人口のうち、ふだん仕事として主に自営農業に従事している者。</t>
    <rPh sb="7" eb="10">
      <t>キカンテキ</t>
    </rPh>
    <rPh sb="10" eb="12">
      <t>ノウギョウ</t>
    </rPh>
    <rPh sb="12" eb="15">
      <t>ジュウジシャ</t>
    </rPh>
    <rPh sb="17" eb="19">
      <t>ノウギョウ</t>
    </rPh>
    <rPh sb="19" eb="21">
      <t>シュウギョウ</t>
    </rPh>
    <rPh sb="21" eb="23">
      <t>ジンコウ</t>
    </rPh>
    <rPh sb="30" eb="32">
      <t>シゴト</t>
    </rPh>
    <rPh sb="35" eb="36">
      <t>オモ</t>
    </rPh>
    <rPh sb="37" eb="39">
      <t>ジエイ</t>
    </rPh>
    <rPh sb="39" eb="41">
      <t>ノウギョウ</t>
    </rPh>
    <rPh sb="42" eb="44">
      <t>ジュウジ</t>
    </rPh>
    <rPh sb="48" eb="49">
      <t>モノ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</si>
</sst>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0\ "/>
    <numFmt numFmtId="177" formatCode="###\ ###\ ##0"/>
  </numFmts>
  <fonts count="12">
    <font>
      <sz val="12"/>
      <name val="ＭＳ Ｐゴシック"/>
      <family val="3"/>
      <charset val="128"/>
    </font>
    <font>
      <sz val="11"/>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b/>
      <sz val="11"/>
      <name val="ＭＳ Ｐゴシック"/>
      <family val="3"/>
      <charset val="128"/>
    </font>
    <font>
      <i/>
      <sz val="11"/>
      <name val="ＭＳ Ｐゴシック"/>
      <family val="3"/>
      <charset val="128"/>
    </font>
    <font>
      <b/>
      <i/>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3"/>
        <bgColor indexed="64"/>
      </patternFill>
    </fill>
  </fills>
  <borders count="44">
    <border>
      <left/>
      <right/>
      <top/>
      <bottom/>
      <diagonal/>
    </border>
    <border>
      <left/>
      <right style="thin">
        <color indexed="64"/>
      </right>
      <top style="double">
        <color indexed="64"/>
      </top>
      <bottom/>
      <diagonal/>
    </border>
    <border>
      <left style="thin">
        <color indexed="64"/>
      </left>
      <right/>
      <top style="double">
        <color indexed="8"/>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diagonal/>
    </border>
    <border>
      <left style="thin">
        <color indexed="64"/>
      </left>
      <right style="thin">
        <color indexed="64"/>
      </right>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top style="thin">
        <color indexed="64"/>
      </top>
      <bottom/>
      <diagonal/>
    </border>
    <border>
      <left/>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8"/>
      </right>
      <top style="double">
        <color indexed="8"/>
      </top>
      <bottom/>
      <diagonal/>
    </border>
    <border>
      <left style="thin">
        <color indexed="8"/>
      </left>
      <right style="thin">
        <color indexed="8"/>
      </right>
      <top style="thin">
        <color indexed="8"/>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8"/>
      </top>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bottom style="thin">
        <color indexed="64"/>
      </bottom>
      <diagonal/>
    </border>
  </borders>
  <cellStyleXfs count="4">
    <xf numFmtId="3" fontId="0" fillId="0" borderId="0"/>
    <xf numFmtId="0" fontId="1" fillId="0" borderId="0"/>
    <xf numFmtId="0" fontId="1" fillId="0" borderId="0"/>
    <xf numFmtId="0" fontId="11" fillId="0" borderId="0">
      <alignment vertical="center"/>
    </xf>
  </cellStyleXfs>
  <cellXfs count="197">
    <xf numFmtId="3" fontId="0" fillId="0" borderId="0" xfId="0"/>
    <xf numFmtId="0" fontId="2" fillId="0" borderId="0" xfId="1" applyNumberFormat="1" applyFont="1" applyFill="1" applyAlignment="1" applyProtection="1">
      <alignment vertical="center"/>
      <protection locked="0"/>
    </xf>
    <xf numFmtId="3" fontId="4" fillId="0" borderId="0" xfId="1" quotePrefix="1" applyNumberFormat="1" applyFont="1" applyFill="1" applyAlignment="1" applyProtection="1">
      <alignment vertical="center"/>
      <protection locked="0"/>
    </xf>
    <xf numFmtId="0" fontId="2" fillId="0" borderId="0" xfId="1" applyFont="1" applyFill="1" applyAlignment="1" applyProtection="1">
      <alignment vertical="center"/>
      <protection locked="0"/>
    </xf>
    <xf numFmtId="3" fontId="2" fillId="0" borderId="0" xfId="1" applyNumberFormat="1" applyFont="1" applyFill="1" applyAlignment="1" applyProtection="1">
      <alignment vertical="center"/>
      <protection locked="0"/>
    </xf>
    <xf numFmtId="0" fontId="2" fillId="0" borderId="0" xfId="1" applyFont="1" applyFill="1" applyBorder="1" applyAlignment="1">
      <alignment vertical="center"/>
    </xf>
    <xf numFmtId="3" fontId="2" fillId="0" borderId="0" xfId="1" applyNumberFormat="1" applyFont="1" applyFill="1" applyBorder="1" applyAlignment="1" applyProtection="1">
      <alignment horizontal="center" vertical="center"/>
      <protection locked="0"/>
    </xf>
    <xf numFmtId="0" fontId="1" fillId="0" borderId="0" xfId="1" applyFont="1" applyFill="1" applyAlignment="1">
      <alignment vertical="center"/>
    </xf>
    <xf numFmtId="0" fontId="6" fillId="0" borderId="0" xfId="1" applyFont="1" applyFill="1" applyAlignment="1">
      <alignment vertical="center"/>
    </xf>
    <xf numFmtId="3" fontId="2" fillId="0" borderId="0" xfId="1" applyNumberFormat="1" applyFont="1" applyFill="1" applyBorder="1" applyAlignment="1" applyProtection="1">
      <alignment vertical="center"/>
      <protection locked="0"/>
    </xf>
    <xf numFmtId="0" fontId="2" fillId="0" borderId="0" xfId="1" applyFont="1" applyFill="1" applyAlignment="1">
      <alignment vertical="center"/>
    </xf>
    <xf numFmtId="0" fontId="2" fillId="0" borderId="0" xfId="1" applyNumberFormat="1" applyFont="1" applyFill="1" applyAlignment="1" applyProtection="1">
      <protection locked="0"/>
    </xf>
    <xf numFmtId="3" fontId="7" fillId="0" borderId="0" xfId="1" applyNumberFormat="1" applyFont="1" applyFill="1" applyAlignment="1" applyProtection="1">
      <alignment wrapText="1"/>
      <protection locked="0"/>
    </xf>
    <xf numFmtId="0" fontId="1" fillId="0" borderId="0" xfId="1" applyFont="1" applyFill="1" applyAlignment="1" applyProtection="1">
      <protection locked="0"/>
    </xf>
    <xf numFmtId="3" fontId="2" fillId="0" borderId="0" xfId="1" applyNumberFormat="1" applyFont="1" applyFill="1" applyAlignment="1" applyProtection="1">
      <alignment horizontal="right"/>
      <protection locked="0"/>
    </xf>
    <xf numFmtId="0" fontId="1" fillId="0" borderId="0" xfId="1" applyFont="1" applyFill="1" applyAlignment="1"/>
    <xf numFmtId="0" fontId="2" fillId="0" borderId="0" xfId="1" applyNumberFormat="1" applyFont="1" applyFill="1" applyBorder="1" applyAlignment="1" applyProtection="1">
      <alignment horizontal="center" vertical="center"/>
      <protection locked="0"/>
    </xf>
    <xf numFmtId="0" fontId="1" fillId="0" borderId="0" xfId="1" applyNumberFormat="1" applyFont="1" applyFill="1" applyAlignment="1">
      <alignment vertical="center"/>
    </xf>
    <xf numFmtId="0" fontId="2" fillId="2" borderId="0" xfId="1" applyNumberFormat="1" applyFont="1" applyFill="1" applyBorder="1" applyAlignment="1" applyProtection="1">
      <alignment vertical="center"/>
      <protection locked="0"/>
    </xf>
    <xf numFmtId="0" fontId="2" fillId="2" borderId="7" xfId="1" applyNumberFormat="1" applyFont="1" applyFill="1" applyBorder="1" applyAlignment="1" applyProtection="1">
      <alignment vertical="center"/>
      <protection locked="0"/>
    </xf>
    <xf numFmtId="0" fontId="1" fillId="2" borderId="7" xfId="1" applyNumberFormat="1" applyFont="1" applyFill="1" applyBorder="1" applyAlignment="1" applyProtection="1">
      <alignment vertical="center"/>
      <protection locked="0"/>
    </xf>
    <xf numFmtId="176" fontId="1" fillId="0" borderId="0" xfId="1" applyNumberFormat="1" applyFont="1" applyFill="1" applyBorder="1" applyAlignment="1" applyProtection="1">
      <alignment vertical="center"/>
      <protection locked="0"/>
    </xf>
    <xf numFmtId="3" fontId="1" fillId="0" borderId="0" xfId="1" applyNumberFormat="1" applyFont="1" applyFill="1" applyBorder="1" applyAlignment="1" applyProtection="1">
      <alignment vertical="center"/>
      <protection locked="0"/>
    </xf>
    <xf numFmtId="0" fontId="2" fillId="2" borderId="7" xfId="1" applyNumberFormat="1" applyFont="1" applyFill="1" applyBorder="1" applyAlignment="1" applyProtection="1">
      <alignment horizontal="center" vertical="center"/>
      <protection locked="0"/>
    </xf>
    <xf numFmtId="0" fontId="1" fillId="2" borderId="7" xfId="1" applyNumberFormat="1" applyFont="1" applyFill="1" applyBorder="1" applyAlignment="1" applyProtection="1">
      <alignment horizontal="center" vertical="center"/>
      <protection locked="0"/>
    </xf>
    <xf numFmtId="49" fontId="8" fillId="2" borderId="7" xfId="1" applyNumberFormat="1" applyFont="1" applyFill="1" applyBorder="1" applyAlignment="1" applyProtection="1">
      <alignment horizontal="center" vertical="center"/>
      <protection locked="0"/>
    </xf>
    <xf numFmtId="176" fontId="8" fillId="0" borderId="0" xfId="1" applyNumberFormat="1" applyFont="1" applyFill="1" applyBorder="1" applyAlignment="1" applyProtection="1">
      <alignment vertical="center"/>
      <protection locked="0"/>
    </xf>
    <xf numFmtId="3" fontId="8" fillId="0" borderId="0" xfId="1" applyNumberFormat="1" applyFont="1" applyFill="1" applyBorder="1" applyAlignment="1" applyProtection="1">
      <alignment vertical="center"/>
      <protection locked="0"/>
    </xf>
    <xf numFmtId="0" fontId="8" fillId="0" borderId="0" xfId="1" applyFont="1" applyFill="1" applyAlignment="1">
      <alignment vertical="center"/>
    </xf>
    <xf numFmtId="176" fontId="1" fillId="0" borderId="0" xfId="1" applyNumberFormat="1" applyFont="1" applyFill="1" applyAlignment="1" applyProtection="1">
      <alignment vertical="center"/>
      <protection locked="0"/>
    </xf>
    <xf numFmtId="3" fontId="6" fillId="0" borderId="0" xfId="1" applyNumberFormat="1" applyFont="1" applyFill="1" applyBorder="1" applyAlignment="1" applyProtection="1">
      <alignment vertical="center" wrapText="1"/>
      <protection locked="0"/>
    </xf>
    <xf numFmtId="0" fontId="6" fillId="0" borderId="0" xfId="1" applyFont="1" applyFill="1" applyBorder="1" applyAlignment="1" applyProtection="1">
      <alignment vertical="center"/>
      <protection locked="0"/>
    </xf>
    <xf numFmtId="0" fontId="1" fillId="0" borderId="0" xfId="1" applyNumberFormat="1" applyFont="1" applyFill="1" applyBorder="1" applyAlignment="1">
      <alignment vertical="center"/>
    </xf>
    <xf numFmtId="0" fontId="1" fillId="0" borderId="0" xfId="1" applyFont="1" applyFill="1" applyBorder="1" applyAlignment="1">
      <alignment vertical="center"/>
    </xf>
    <xf numFmtId="3" fontId="2" fillId="0" borderId="0" xfId="1" quotePrefix="1" applyNumberFormat="1" applyFont="1" applyFill="1" applyAlignment="1" applyProtection="1">
      <alignment vertical="center"/>
      <protection locked="0"/>
    </xf>
    <xf numFmtId="3" fontId="2" fillId="0" borderId="0" xfId="1" applyNumberFormat="1" applyFont="1" applyFill="1" applyAlignment="1" applyProtection="1">
      <alignment horizontal="right" vertical="center"/>
      <protection locked="0"/>
    </xf>
    <xf numFmtId="3" fontId="2" fillId="2" borderId="21" xfId="1" applyNumberFormat="1" applyFont="1" applyFill="1" applyBorder="1" applyAlignment="1" applyProtection="1">
      <alignment horizontal="center" vertical="center"/>
      <protection locked="0"/>
    </xf>
    <xf numFmtId="0" fontId="1" fillId="0" borderId="0" xfId="1" applyFont="1" applyFill="1" applyAlignment="1">
      <alignment horizontal="center" vertical="center"/>
    </xf>
    <xf numFmtId="3" fontId="2" fillId="2" borderId="24" xfId="1" applyNumberFormat="1" applyFont="1" applyFill="1" applyBorder="1" applyAlignment="1" applyProtection="1">
      <alignment horizontal="center" vertical="center"/>
      <protection locked="0"/>
    </xf>
    <xf numFmtId="176" fontId="9" fillId="0" borderId="8" xfId="1" applyNumberFormat="1" applyFont="1" applyFill="1" applyBorder="1" applyAlignment="1" applyProtection="1">
      <alignment horizontal="right" vertical="center"/>
      <protection locked="0"/>
    </xf>
    <xf numFmtId="176" fontId="9" fillId="0" borderId="0" xfId="1" applyNumberFormat="1" applyFont="1" applyFill="1" applyBorder="1" applyAlignment="1" applyProtection="1">
      <alignment horizontal="right" vertical="center"/>
      <protection locked="0"/>
    </xf>
    <xf numFmtId="176" fontId="9" fillId="0" borderId="0" xfId="1" applyNumberFormat="1" applyFont="1" applyFill="1" applyAlignment="1">
      <alignment vertical="center"/>
    </xf>
    <xf numFmtId="177" fontId="1" fillId="0" borderId="8" xfId="1" applyNumberFormat="1" applyFont="1" applyFill="1" applyBorder="1" applyAlignment="1" applyProtection="1">
      <alignment horizontal="right" vertical="center"/>
      <protection locked="0"/>
    </xf>
    <xf numFmtId="177" fontId="1" fillId="0" borderId="0" xfId="1" applyNumberFormat="1" applyFont="1" applyFill="1" applyBorder="1" applyAlignment="1" applyProtection="1">
      <alignment horizontal="right" vertical="center"/>
      <protection locked="0"/>
    </xf>
    <xf numFmtId="177" fontId="1" fillId="0" borderId="0" xfId="1" applyNumberFormat="1" applyFont="1" applyFill="1" applyAlignment="1" applyProtection="1">
      <alignment horizontal="right" vertical="center"/>
      <protection locked="0"/>
    </xf>
    <xf numFmtId="177" fontId="9" fillId="0" borderId="8" xfId="1" applyNumberFormat="1" applyFont="1" applyFill="1" applyBorder="1" applyAlignment="1" applyProtection="1">
      <alignment horizontal="right" vertical="center"/>
      <protection locked="0"/>
    </xf>
    <xf numFmtId="177" fontId="9" fillId="0" borderId="0" xfId="1" applyNumberFormat="1" applyFont="1" applyFill="1" applyBorder="1" applyAlignment="1" applyProtection="1">
      <alignment horizontal="right" vertical="center"/>
      <protection locked="0"/>
    </xf>
    <xf numFmtId="177" fontId="9" fillId="0" borderId="0" xfId="1" applyNumberFormat="1" applyFont="1" applyFill="1" applyAlignment="1" applyProtection="1">
      <alignment horizontal="right" vertical="center"/>
      <protection locked="0"/>
    </xf>
    <xf numFmtId="177" fontId="8" fillId="0" borderId="8" xfId="1" applyNumberFormat="1" applyFont="1" applyFill="1" applyBorder="1" applyAlignment="1" applyProtection="1">
      <alignment horizontal="right" vertical="center"/>
      <protection locked="0"/>
    </xf>
    <xf numFmtId="177" fontId="8" fillId="0" borderId="0" xfId="1" applyNumberFormat="1" applyFont="1" applyFill="1" applyBorder="1" applyAlignment="1" applyProtection="1">
      <alignment horizontal="right" vertical="center"/>
      <protection locked="0"/>
    </xf>
    <xf numFmtId="177" fontId="8" fillId="0" borderId="0" xfId="1" applyNumberFormat="1" applyFont="1" applyFill="1" applyAlignment="1" applyProtection="1">
      <alignment horizontal="right" vertical="center"/>
      <protection locked="0"/>
    </xf>
    <xf numFmtId="177" fontId="10" fillId="0" borderId="0" xfId="1" applyNumberFormat="1" applyFont="1" applyFill="1" applyAlignment="1" applyProtection="1">
      <alignment horizontal="right" vertical="center"/>
      <protection locked="0"/>
    </xf>
    <xf numFmtId="0" fontId="2" fillId="2" borderId="7" xfId="1" applyNumberFormat="1" applyFont="1" applyFill="1" applyBorder="1" applyAlignment="1" applyProtection="1">
      <alignment horizontal="distributed" vertical="center"/>
      <protection locked="0"/>
    </xf>
    <xf numFmtId="0" fontId="6" fillId="2" borderId="7" xfId="1" applyNumberFormat="1" applyFont="1" applyFill="1" applyBorder="1" applyAlignment="1" applyProtection="1">
      <alignment horizontal="center" vertical="center"/>
      <protection locked="0"/>
    </xf>
    <xf numFmtId="0" fontId="2" fillId="2" borderId="14" xfId="1" applyNumberFormat="1" applyFont="1" applyFill="1" applyBorder="1" applyAlignment="1" applyProtection="1">
      <alignment horizontal="distributed" vertical="center"/>
      <protection locked="0"/>
    </xf>
    <xf numFmtId="177" fontId="1" fillId="0" borderId="15" xfId="1" applyNumberFormat="1" applyFont="1" applyFill="1" applyBorder="1" applyAlignment="1" applyProtection="1">
      <alignment horizontal="right" vertical="center"/>
      <protection locked="0"/>
    </xf>
    <xf numFmtId="177" fontId="1" fillId="0" borderId="31" xfId="1" applyNumberFormat="1" applyFont="1" applyFill="1" applyBorder="1" applyAlignment="1" applyProtection="1">
      <alignment horizontal="right" vertical="center"/>
      <protection locked="0"/>
    </xf>
    <xf numFmtId="176" fontId="1" fillId="0" borderId="0" xfId="1" applyNumberFormat="1" applyFont="1" applyFill="1" applyBorder="1" applyAlignment="1" applyProtection="1">
      <alignment horizontal="right" vertical="center"/>
      <protection locked="0"/>
    </xf>
    <xf numFmtId="3" fontId="1" fillId="0" borderId="0" xfId="1" applyNumberFormat="1" applyFont="1" applyFill="1" applyBorder="1" applyAlignment="1" applyProtection="1">
      <alignment vertical="center" wrapText="1"/>
      <protection locked="0"/>
    </xf>
    <xf numFmtId="0" fontId="6" fillId="0" borderId="0" xfId="1" applyNumberFormat="1" applyFont="1" applyFill="1" applyAlignment="1" applyProtection="1">
      <alignment vertical="center"/>
      <protection locked="0"/>
    </xf>
    <xf numFmtId="0" fontId="1" fillId="0" borderId="0" xfId="1" applyFont="1" applyFill="1" applyAlignment="1" applyProtection="1">
      <alignment vertical="center"/>
      <protection locked="0"/>
    </xf>
    <xf numFmtId="0" fontId="6" fillId="0" borderId="0" xfId="1" applyNumberFormat="1" applyFont="1" applyFill="1" applyBorder="1" applyAlignment="1">
      <alignment vertical="center"/>
    </xf>
    <xf numFmtId="0" fontId="1" fillId="0" borderId="0" xfId="1" applyFill="1" applyAlignment="1">
      <alignment vertical="center"/>
    </xf>
    <xf numFmtId="176" fontId="1" fillId="0" borderId="8" xfId="1" applyNumberFormat="1" applyFont="1" applyFill="1" applyBorder="1" applyAlignment="1" applyProtection="1">
      <alignment vertical="center"/>
      <protection locked="0"/>
    </xf>
    <xf numFmtId="177" fontId="1" fillId="0" borderId="0" xfId="1" applyNumberFormat="1" applyFill="1" applyAlignment="1">
      <alignment horizontal="right" vertical="center"/>
    </xf>
    <xf numFmtId="177" fontId="1" fillId="0" borderId="15" xfId="1" applyNumberFormat="1" applyFill="1" applyBorder="1" applyAlignment="1">
      <alignment horizontal="right" vertical="center"/>
    </xf>
    <xf numFmtId="177" fontId="1" fillId="0" borderId="31" xfId="1" applyNumberFormat="1" applyFill="1" applyBorder="1" applyAlignment="1">
      <alignment horizontal="right" vertical="center"/>
    </xf>
    <xf numFmtId="176" fontId="1" fillId="0" borderId="8" xfId="1" applyNumberFormat="1" applyFont="1" applyFill="1" applyBorder="1" applyAlignment="1" applyProtection="1">
      <alignment horizontal="right" vertical="center"/>
      <protection locked="0"/>
    </xf>
    <xf numFmtId="176" fontId="1" fillId="0" borderId="0" xfId="1" applyNumberFormat="1" applyFont="1" applyFill="1" applyAlignment="1" applyProtection="1">
      <alignment horizontal="right" vertical="center"/>
      <protection locked="0"/>
    </xf>
    <xf numFmtId="176" fontId="8" fillId="0" borderId="8" xfId="1" applyNumberFormat="1" applyFont="1" applyFill="1" applyBorder="1" applyAlignment="1" applyProtection="1">
      <alignment horizontal="right" vertical="center"/>
      <protection locked="0"/>
    </xf>
    <xf numFmtId="176" fontId="8" fillId="0" borderId="0" xfId="1" applyNumberFormat="1" applyFont="1" applyFill="1" applyAlignment="1" applyProtection="1">
      <alignment horizontal="right" vertical="center"/>
      <protection locked="0"/>
    </xf>
    <xf numFmtId="0" fontId="2" fillId="2" borderId="14" xfId="1" applyNumberFormat="1" applyFont="1" applyFill="1" applyBorder="1" applyAlignment="1" applyProtection="1">
      <alignment vertical="center"/>
      <protection locked="0"/>
    </xf>
    <xf numFmtId="176" fontId="1" fillId="0" borderId="31" xfId="1" applyNumberFormat="1" applyFill="1" applyBorder="1" applyAlignment="1">
      <alignment vertical="center"/>
    </xf>
    <xf numFmtId="0" fontId="2" fillId="0" borderId="0" xfId="0" applyNumberFormat="1" applyFont="1" applyAlignment="1">
      <alignment vertical="center"/>
    </xf>
    <xf numFmtId="0" fontId="2" fillId="2" borderId="14" xfId="1" applyNumberFormat="1" applyFont="1" applyFill="1" applyBorder="1" applyAlignment="1" applyProtection="1">
      <alignment horizontal="center" vertical="center"/>
      <protection locked="0"/>
    </xf>
    <xf numFmtId="0" fontId="2" fillId="2" borderId="38" xfId="1" applyNumberFormat="1" applyFont="1" applyFill="1" applyBorder="1" applyAlignment="1" applyProtection="1">
      <alignment horizontal="center" vertical="center" wrapText="1"/>
      <protection locked="0"/>
    </xf>
    <xf numFmtId="0" fontId="2" fillId="2" borderId="39" xfId="1" applyNumberFormat="1" applyFont="1" applyFill="1" applyBorder="1" applyAlignment="1" applyProtection="1">
      <alignment horizontal="center" vertical="center" wrapText="1"/>
      <protection locked="0"/>
    </xf>
    <xf numFmtId="176" fontId="2" fillId="0" borderId="8" xfId="1" applyNumberFormat="1" applyFont="1" applyFill="1" applyBorder="1" applyAlignment="1" applyProtection="1">
      <alignment vertical="center" wrapText="1"/>
      <protection locked="0"/>
    </xf>
    <xf numFmtId="176" fontId="2" fillId="0" borderId="0" xfId="1" applyNumberFormat="1" applyFont="1" applyFill="1" applyBorder="1" applyAlignment="1" applyProtection="1">
      <alignment vertical="center" wrapText="1"/>
      <protection locked="0"/>
    </xf>
    <xf numFmtId="177" fontId="1" fillId="0" borderId="8" xfId="1" applyNumberFormat="1" applyFont="1" applyFill="1" applyBorder="1" applyAlignment="1" applyProtection="1">
      <alignment vertical="center" wrapText="1"/>
      <protection locked="0"/>
    </xf>
    <xf numFmtId="177" fontId="1" fillId="0" borderId="0" xfId="1" applyNumberFormat="1" applyFont="1" applyFill="1" applyBorder="1" applyAlignment="1" applyProtection="1">
      <alignment vertical="center" wrapText="1"/>
      <protection locked="0"/>
    </xf>
    <xf numFmtId="177" fontId="1" fillId="0" borderId="0" xfId="1" applyNumberFormat="1" applyFont="1" applyFill="1" applyBorder="1" applyAlignment="1" applyProtection="1">
      <alignment vertical="center"/>
      <protection locked="0"/>
    </xf>
    <xf numFmtId="177" fontId="2" fillId="0" borderId="8" xfId="1" applyNumberFormat="1" applyFont="1" applyFill="1" applyBorder="1" applyAlignment="1" applyProtection="1">
      <alignment vertical="center" wrapText="1"/>
      <protection locked="0"/>
    </xf>
    <xf numFmtId="177" fontId="2" fillId="0" borderId="0" xfId="1" applyNumberFormat="1" applyFont="1" applyFill="1" applyBorder="1" applyAlignment="1" applyProtection="1">
      <alignment vertical="center" wrapText="1"/>
      <protection locked="0"/>
    </xf>
    <xf numFmtId="177" fontId="8" fillId="0" borderId="8" xfId="1" applyNumberFormat="1" applyFont="1" applyFill="1" applyBorder="1" applyAlignment="1" applyProtection="1">
      <alignment vertical="center" wrapText="1"/>
      <protection locked="0"/>
    </xf>
    <xf numFmtId="177" fontId="8" fillId="0" borderId="0" xfId="1" applyNumberFormat="1" applyFont="1" applyFill="1" applyBorder="1" applyAlignment="1" applyProtection="1">
      <alignment vertical="center" wrapText="1"/>
      <protection locked="0"/>
    </xf>
    <xf numFmtId="177" fontId="8" fillId="0" borderId="0" xfId="1" applyNumberFormat="1" applyFont="1" applyFill="1" applyBorder="1" applyAlignment="1" applyProtection="1">
      <alignment vertical="center"/>
      <protection locked="0"/>
    </xf>
    <xf numFmtId="177" fontId="1" fillId="0" borderId="0" xfId="3" applyNumberFormat="1" applyFont="1" applyFill="1" applyAlignment="1">
      <alignment horizontal="right" vertical="center"/>
    </xf>
    <xf numFmtId="0" fontId="6" fillId="2" borderId="7" xfId="1" applyNumberFormat="1" applyFont="1" applyFill="1" applyBorder="1" applyAlignment="1" applyProtection="1">
      <alignment horizontal="distributed" vertical="center"/>
      <protection locked="0"/>
    </xf>
    <xf numFmtId="177" fontId="1" fillId="0" borderId="31" xfId="3" applyNumberFormat="1" applyFont="1" applyFill="1" applyBorder="1" applyAlignment="1">
      <alignment horizontal="right" vertical="center"/>
    </xf>
    <xf numFmtId="3" fontId="2" fillId="0" borderId="0" xfId="1" applyNumberFormat="1" applyFont="1" applyFill="1" applyAlignment="1" applyProtection="1">
      <alignment horizontal="center" vertical="center"/>
      <protection locked="0"/>
    </xf>
    <xf numFmtId="3" fontId="2" fillId="2" borderId="3" xfId="1" applyNumberFormat="1" applyFont="1" applyFill="1" applyBorder="1" applyAlignment="1" applyProtection="1">
      <alignment horizontal="centerContinuous" vertical="center"/>
      <protection locked="0"/>
    </xf>
    <xf numFmtId="3" fontId="2" fillId="2" borderId="30" xfId="1" applyNumberFormat="1" applyFont="1" applyFill="1" applyBorder="1" applyAlignment="1" applyProtection="1">
      <alignment horizontal="center" vertical="center"/>
      <protection locked="0"/>
    </xf>
    <xf numFmtId="3" fontId="2" fillId="2" borderId="16" xfId="1" applyNumberFormat="1" applyFont="1" applyFill="1" applyBorder="1" applyAlignment="1" applyProtection="1">
      <alignment horizontal="center" vertical="center"/>
      <protection locked="0"/>
    </xf>
    <xf numFmtId="3" fontId="2" fillId="2" borderId="43" xfId="1" applyNumberFormat="1" applyFont="1" applyFill="1" applyBorder="1" applyAlignment="1" applyProtection="1">
      <alignment horizontal="center" vertical="center"/>
      <protection locked="0"/>
    </xf>
    <xf numFmtId="177" fontId="1" fillId="0" borderId="0" xfId="1" applyNumberFormat="1" applyFont="1" applyFill="1" applyAlignment="1" applyProtection="1">
      <alignment vertical="center"/>
      <protection locked="0"/>
    </xf>
    <xf numFmtId="176" fontId="1" fillId="0" borderId="0" xfId="1" applyNumberFormat="1" applyFont="1" applyFill="1" applyAlignment="1" applyProtection="1">
      <alignment horizontal="right" vertical="center" indent="1"/>
      <protection locked="0"/>
    </xf>
    <xf numFmtId="3" fontId="1" fillId="0" borderId="0" xfId="1" applyNumberFormat="1" applyFont="1" applyFill="1" applyAlignment="1" applyProtection="1">
      <alignment vertical="center"/>
      <protection locked="0"/>
    </xf>
    <xf numFmtId="3" fontId="7" fillId="0" borderId="0" xfId="1" applyNumberFormat="1" applyFont="1" applyFill="1" applyAlignment="1" applyProtection="1">
      <alignment vertical="center" wrapText="1"/>
      <protection locked="0"/>
    </xf>
    <xf numFmtId="0" fontId="1" fillId="0" borderId="10" xfId="1" applyNumberFormat="1" applyFont="1" applyFill="1" applyBorder="1" applyAlignment="1" applyProtection="1">
      <alignment vertical="center"/>
      <protection locked="0"/>
    </xf>
    <xf numFmtId="176" fontId="1" fillId="0" borderId="20" xfId="1" applyNumberFormat="1" applyFont="1" applyFill="1" applyBorder="1" applyAlignment="1" applyProtection="1">
      <alignment vertical="center"/>
      <protection locked="0"/>
    </xf>
    <xf numFmtId="177" fontId="1" fillId="0" borderId="8" xfId="1" applyNumberFormat="1" applyFont="1" applyFill="1" applyBorder="1" applyAlignment="1" applyProtection="1">
      <alignment vertical="center"/>
      <protection locked="0"/>
    </xf>
    <xf numFmtId="177" fontId="1" fillId="0" borderId="0" xfId="1" applyNumberFormat="1" applyFill="1" applyAlignment="1">
      <alignment vertical="center"/>
    </xf>
    <xf numFmtId="177" fontId="1" fillId="0" borderId="15" xfId="1" applyNumberFormat="1" applyFill="1" applyBorder="1" applyAlignment="1">
      <alignment vertical="center"/>
    </xf>
    <xf numFmtId="177" fontId="1" fillId="0" borderId="31" xfId="1" applyNumberFormat="1" applyFont="1" applyFill="1" applyBorder="1" applyAlignment="1" applyProtection="1">
      <alignment vertical="center"/>
      <protection locked="0"/>
    </xf>
    <xf numFmtId="0" fontId="2" fillId="2" borderId="9" xfId="1" applyNumberFormat="1" applyFont="1" applyFill="1" applyBorder="1" applyAlignment="1" applyProtection="1">
      <alignment horizontal="center" vertical="center"/>
      <protection locked="0"/>
    </xf>
    <xf numFmtId="0" fontId="2" fillId="2" borderId="18" xfId="1" applyNumberFormat="1" applyFont="1" applyFill="1" applyBorder="1" applyAlignment="1" applyProtection="1">
      <alignment horizontal="center" vertical="center"/>
      <protection locked="0"/>
    </xf>
    <xf numFmtId="0" fontId="2" fillId="2" borderId="9" xfId="1" applyNumberFormat="1" applyFont="1" applyFill="1" applyBorder="1" applyAlignment="1" applyProtection="1">
      <alignment horizontal="center" vertical="center" wrapText="1"/>
      <protection locked="0"/>
    </xf>
    <xf numFmtId="0" fontId="2" fillId="2" borderId="18" xfId="1" applyNumberFormat="1" applyFont="1" applyFill="1" applyBorder="1" applyAlignment="1" applyProtection="1">
      <alignment horizontal="center" vertical="center" wrapText="1"/>
      <protection locked="0"/>
    </xf>
    <xf numFmtId="0" fontId="6" fillId="0" borderId="20" xfId="1" applyNumberFormat="1" applyFont="1" applyFill="1" applyBorder="1" applyAlignment="1" applyProtection="1">
      <alignment horizontal="left" vertical="center" wrapText="1"/>
      <protection locked="0"/>
    </xf>
    <xf numFmtId="0" fontId="6" fillId="0" borderId="0" xfId="1" applyNumberFormat="1" applyFont="1" applyFill="1" applyAlignment="1" applyProtection="1">
      <alignment horizontal="left" vertical="center"/>
      <protection locked="0"/>
    </xf>
    <xf numFmtId="0" fontId="2" fillId="2" borderId="1" xfId="1" applyNumberFormat="1" applyFont="1" applyFill="1" applyBorder="1" applyAlignment="1" applyProtection="1">
      <alignment horizontal="center" vertical="center" wrapText="1"/>
      <protection locked="0"/>
    </xf>
    <xf numFmtId="0" fontId="2" fillId="2" borderId="7" xfId="1" applyNumberFormat="1" applyFont="1" applyFill="1" applyBorder="1" applyAlignment="1" applyProtection="1">
      <alignment horizontal="center" vertical="center" wrapText="1"/>
      <protection locked="0"/>
    </xf>
    <xf numFmtId="0" fontId="2" fillId="2" borderId="14" xfId="1" applyNumberFormat="1" applyFont="1" applyFill="1" applyBorder="1" applyAlignment="1" applyProtection="1">
      <alignment horizontal="center" vertical="center" wrapText="1"/>
      <protection locked="0"/>
    </xf>
    <xf numFmtId="0" fontId="2" fillId="2" borderId="2" xfId="1" applyNumberFormat="1" applyFont="1" applyFill="1" applyBorder="1" applyAlignment="1" applyProtection="1">
      <alignment horizontal="center" vertical="center"/>
      <protection locked="0"/>
    </xf>
    <xf numFmtId="0" fontId="2" fillId="2" borderId="8" xfId="1" applyNumberFormat="1" applyFont="1" applyFill="1" applyBorder="1" applyAlignment="1" applyProtection="1">
      <alignment horizontal="center" vertical="center"/>
      <protection locked="0"/>
    </xf>
    <xf numFmtId="0" fontId="2" fillId="2" borderId="15" xfId="1" applyNumberFormat="1" applyFont="1" applyFill="1" applyBorder="1" applyAlignment="1" applyProtection="1">
      <alignment horizontal="center" vertical="center"/>
      <protection locked="0"/>
    </xf>
    <xf numFmtId="0" fontId="2" fillId="2" borderId="3" xfId="1" applyNumberFormat="1" applyFont="1" applyFill="1" applyBorder="1" applyAlignment="1" applyProtection="1">
      <alignment horizontal="center" vertical="center"/>
      <protection locked="0"/>
    </xf>
    <xf numFmtId="0" fontId="2" fillId="2" borderId="4" xfId="1" applyNumberFormat="1" applyFont="1" applyFill="1" applyBorder="1" applyAlignment="1" applyProtection="1">
      <alignment horizontal="center" vertical="center"/>
      <protection locked="0"/>
    </xf>
    <xf numFmtId="0" fontId="2" fillId="2" borderId="5" xfId="1" applyNumberFormat="1" applyFont="1" applyFill="1" applyBorder="1" applyAlignment="1" applyProtection="1">
      <alignment horizontal="center" vertical="center"/>
      <protection locked="0"/>
    </xf>
    <xf numFmtId="0" fontId="2" fillId="2" borderId="6" xfId="1" applyNumberFormat="1" applyFont="1" applyFill="1" applyBorder="1" applyAlignment="1" applyProtection="1">
      <alignment horizontal="center" vertical="center"/>
      <protection locked="0"/>
    </xf>
    <xf numFmtId="3" fontId="0" fillId="0" borderId="12" xfId="0" applyBorder="1" applyAlignment="1">
      <alignment vertical="center"/>
    </xf>
    <xf numFmtId="3" fontId="0" fillId="0" borderId="16" xfId="0" applyBorder="1" applyAlignment="1">
      <alignment vertical="center"/>
    </xf>
    <xf numFmtId="0" fontId="2" fillId="2" borderId="10" xfId="1" applyNumberFormat="1" applyFont="1" applyFill="1" applyBorder="1" applyAlignment="1" applyProtection="1">
      <alignment horizontal="center" vertical="center"/>
      <protection locked="0"/>
    </xf>
    <xf numFmtId="3" fontId="0" fillId="0" borderId="8" xfId="0" applyBorder="1" applyAlignment="1">
      <alignment vertical="center"/>
    </xf>
    <xf numFmtId="3" fontId="0" fillId="0" borderId="15" xfId="0" applyBorder="1" applyAlignment="1">
      <alignment vertical="center"/>
    </xf>
    <xf numFmtId="0" fontId="2" fillId="2" borderId="11" xfId="1" applyNumberFormat="1" applyFont="1" applyFill="1" applyBorder="1" applyAlignment="1" applyProtection="1">
      <alignment horizontal="center" vertical="center" wrapText="1"/>
      <protection locked="0"/>
    </xf>
    <xf numFmtId="0" fontId="2" fillId="2" borderId="13" xfId="1" applyNumberFormat="1" applyFont="1" applyFill="1" applyBorder="1" applyAlignment="1" applyProtection="1">
      <alignment horizontal="center" vertical="center" wrapText="1"/>
      <protection locked="0"/>
    </xf>
    <xf numFmtId="0" fontId="2" fillId="2" borderId="17" xfId="1" applyNumberFormat="1" applyFont="1" applyFill="1" applyBorder="1" applyAlignment="1" applyProtection="1">
      <alignment horizontal="center" vertical="center" wrapText="1"/>
      <protection locked="0"/>
    </xf>
    <xf numFmtId="0" fontId="2" fillId="2" borderId="8" xfId="1" applyNumberFormat="1" applyFont="1" applyFill="1" applyBorder="1" applyAlignment="1" applyProtection="1">
      <alignment horizontal="center" vertical="center" wrapText="1"/>
      <protection locked="0"/>
    </xf>
    <xf numFmtId="0" fontId="2" fillId="2" borderId="19" xfId="1" applyNumberFormat="1" applyFont="1" applyFill="1" applyBorder="1" applyAlignment="1" applyProtection="1">
      <alignment horizontal="center" vertical="center" wrapText="1"/>
      <protection locked="0"/>
    </xf>
    <xf numFmtId="3" fontId="6" fillId="2" borderId="9" xfId="1" applyNumberFormat="1" applyFont="1" applyFill="1" applyBorder="1" applyAlignment="1" applyProtection="1">
      <alignment horizontal="center" vertical="center"/>
      <protection locked="0"/>
    </xf>
    <xf numFmtId="3" fontId="6" fillId="2" borderId="16" xfId="1" applyNumberFormat="1" applyFont="1" applyFill="1" applyBorder="1" applyAlignment="1" applyProtection="1">
      <alignment horizontal="center" vertical="center"/>
      <protection locked="0"/>
    </xf>
    <xf numFmtId="3" fontId="6" fillId="0" borderId="20" xfId="1" applyNumberFormat="1" applyFont="1" applyFill="1" applyBorder="1" applyAlignment="1" applyProtection="1">
      <alignment horizontal="left" vertical="center" wrapText="1"/>
      <protection locked="0"/>
    </xf>
    <xf numFmtId="3" fontId="6" fillId="0" borderId="0" xfId="1" applyNumberFormat="1" applyFont="1" applyFill="1" applyBorder="1" applyAlignment="1" applyProtection="1">
      <alignment horizontal="left" vertical="center" wrapText="1"/>
      <protection locked="0"/>
    </xf>
    <xf numFmtId="3" fontId="2" fillId="2" borderId="1" xfId="1" applyNumberFormat="1" applyFont="1" applyFill="1" applyBorder="1" applyAlignment="1" applyProtection="1">
      <alignment horizontal="center" vertical="center" wrapText="1"/>
      <protection locked="0"/>
    </xf>
    <xf numFmtId="3" fontId="2" fillId="2" borderId="7" xfId="1" applyNumberFormat="1" applyFont="1" applyFill="1" applyBorder="1" applyAlignment="1" applyProtection="1">
      <alignment horizontal="center" vertical="center" wrapText="1"/>
      <protection locked="0"/>
    </xf>
    <xf numFmtId="3" fontId="7" fillId="2" borderId="2" xfId="1" applyNumberFormat="1" applyFont="1" applyFill="1" applyBorder="1" applyAlignment="1" applyProtection="1">
      <alignment horizontal="center" vertical="center" wrapText="1"/>
      <protection locked="0"/>
    </xf>
    <xf numFmtId="3" fontId="7" fillId="2" borderId="12" xfId="1" applyNumberFormat="1" applyFont="1" applyFill="1" applyBorder="1" applyAlignment="1" applyProtection="1">
      <alignment horizontal="center" vertical="center" wrapText="1"/>
      <protection locked="0"/>
    </xf>
    <xf numFmtId="3" fontId="7" fillId="2" borderId="16" xfId="1" applyNumberFormat="1" applyFont="1" applyFill="1" applyBorder="1" applyAlignment="1" applyProtection="1">
      <alignment horizontal="center" vertical="center" wrapText="1"/>
      <protection locked="0"/>
    </xf>
    <xf numFmtId="3" fontId="2" fillId="2" borderId="2" xfId="1" applyNumberFormat="1" applyFont="1" applyFill="1" applyBorder="1" applyAlignment="1" applyProtection="1">
      <alignment horizontal="center" vertical="center" wrapText="1"/>
      <protection locked="0"/>
    </xf>
    <xf numFmtId="3" fontId="2" fillId="2" borderId="8" xfId="1" applyNumberFormat="1" applyFont="1" applyFill="1" applyBorder="1" applyAlignment="1" applyProtection="1">
      <alignment horizontal="center" vertical="center" wrapText="1"/>
      <protection locked="0"/>
    </xf>
    <xf numFmtId="3" fontId="2" fillId="2" borderId="15" xfId="1" applyNumberFormat="1" applyFont="1" applyFill="1" applyBorder="1" applyAlignment="1" applyProtection="1">
      <alignment horizontal="center" vertical="center" wrapText="1"/>
      <protection locked="0"/>
    </xf>
    <xf numFmtId="3" fontId="7" fillId="2" borderId="22" xfId="1" applyNumberFormat="1" applyFont="1" applyFill="1" applyBorder="1" applyAlignment="1" applyProtection="1">
      <alignment horizontal="center" vertical="center" wrapText="1"/>
      <protection locked="0"/>
    </xf>
    <xf numFmtId="3" fontId="7" fillId="2" borderId="26" xfId="1" applyNumberFormat="1" applyFont="1" applyFill="1" applyBorder="1" applyAlignment="1" applyProtection="1">
      <alignment horizontal="center" vertical="center" wrapText="1"/>
      <protection locked="0"/>
    </xf>
    <xf numFmtId="3" fontId="7" fillId="2" borderId="29" xfId="1" applyNumberFormat="1" applyFont="1" applyFill="1" applyBorder="1" applyAlignment="1" applyProtection="1">
      <alignment horizontal="center" vertical="center" wrapText="1"/>
      <protection locked="0"/>
    </xf>
    <xf numFmtId="3" fontId="2" fillId="2" borderId="23" xfId="1" applyNumberFormat="1" applyFont="1" applyFill="1" applyBorder="1" applyAlignment="1" applyProtection="1">
      <alignment horizontal="center" vertical="center"/>
      <protection locked="0"/>
    </xf>
    <xf numFmtId="3" fontId="2" fillId="2" borderId="13" xfId="1" applyNumberFormat="1" applyFont="1" applyFill="1" applyBorder="1" applyAlignment="1" applyProtection="1">
      <alignment horizontal="center" vertical="center"/>
      <protection locked="0"/>
    </xf>
    <xf numFmtId="3" fontId="2" fillId="2" borderId="30" xfId="1" applyNumberFormat="1" applyFont="1" applyFill="1" applyBorder="1" applyAlignment="1" applyProtection="1">
      <alignment horizontal="center" vertical="center"/>
      <protection locked="0"/>
    </xf>
    <xf numFmtId="3" fontId="2" fillId="2" borderId="10" xfId="1" applyNumberFormat="1" applyFont="1" applyFill="1" applyBorder="1" applyAlignment="1" applyProtection="1">
      <alignment horizontal="center" vertical="center"/>
      <protection locked="0"/>
    </xf>
    <xf numFmtId="3" fontId="2" fillId="2" borderId="8" xfId="1" applyNumberFormat="1" applyFont="1" applyFill="1" applyBorder="1" applyAlignment="1" applyProtection="1">
      <alignment horizontal="center" vertical="center"/>
      <protection locked="0"/>
    </xf>
    <xf numFmtId="3" fontId="2" fillId="2" borderId="15" xfId="1" applyNumberFormat="1" applyFont="1" applyFill="1" applyBorder="1" applyAlignment="1" applyProtection="1">
      <alignment horizontal="center" vertical="center"/>
      <protection locked="0"/>
    </xf>
    <xf numFmtId="3" fontId="2" fillId="2" borderId="9" xfId="1" applyNumberFormat="1" applyFont="1" applyFill="1" applyBorder="1" applyAlignment="1" applyProtection="1">
      <alignment horizontal="center" vertical="center"/>
      <protection locked="0"/>
    </xf>
    <xf numFmtId="3" fontId="2" fillId="2" borderId="12" xfId="1" applyNumberFormat="1" applyFont="1" applyFill="1" applyBorder="1" applyAlignment="1" applyProtection="1">
      <alignment horizontal="center" vertical="center"/>
      <protection locked="0"/>
    </xf>
    <xf numFmtId="3" fontId="2" fillId="2" borderId="16" xfId="1" applyNumberFormat="1" applyFont="1" applyFill="1" applyBorder="1" applyAlignment="1" applyProtection="1">
      <alignment horizontal="center" vertical="center"/>
      <protection locked="0"/>
    </xf>
    <xf numFmtId="3" fontId="2" fillId="2" borderId="25" xfId="1" applyNumberFormat="1" applyFont="1" applyFill="1" applyBorder="1" applyAlignment="1" applyProtection="1">
      <alignment horizontal="center" vertical="center"/>
      <protection locked="0"/>
    </xf>
    <xf numFmtId="3" fontId="2" fillId="2" borderId="27" xfId="1" applyNumberFormat="1" applyFont="1" applyFill="1" applyBorder="1" applyAlignment="1" applyProtection="1">
      <alignment horizontal="center" vertical="center"/>
      <protection locked="0"/>
    </xf>
    <xf numFmtId="3" fontId="2" fillId="2" borderId="28" xfId="1" applyNumberFormat="1" applyFont="1" applyFill="1" applyBorder="1" applyAlignment="1" applyProtection="1">
      <alignment horizontal="center" vertical="center"/>
      <protection locked="0"/>
    </xf>
    <xf numFmtId="0" fontId="2" fillId="2" borderId="7" xfId="1" applyNumberFormat="1" applyFont="1" applyFill="1" applyBorder="1" applyAlignment="1" applyProtection="1">
      <alignment horizontal="center" vertical="center"/>
      <protection locked="0"/>
    </xf>
    <xf numFmtId="0" fontId="2" fillId="2" borderId="14" xfId="1" applyNumberFormat="1" applyFont="1" applyFill="1" applyBorder="1" applyAlignment="1" applyProtection="1">
      <alignment horizontal="center" vertical="center"/>
      <protection locked="0"/>
    </xf>
    <xf numFmtId="3" fontId="2" fillId="2" borderId="33" xfId="1" applyNumberFormat="1" applyFont="1" applyFill="1" applyBorder="1" applyAlignment="1" applyProtection="1">
      <alignment horizontal="center" vertical="center" wrapText="1"/>
      <protection locked="0"/>
    </xf>
    <xf numFmtId="3" fontId="2" fillId="2" borderId="32" xfId="1" applyNumberFormat="1" applyFont="1" applyFill="1" applyBorder="1" applyAlignment="1" applyProtection="1">
      <alignment horizontal="center" vertical="center" wrapText="1"/>
      <protection locked="0"/>
    </xf>
    <xf numFmtId="3" fontId="2" fillId="2" borderId="12" xfId="1" applyNumberFormat="1" applyFont="1" applyFill="1" applyBorder="1" applyAlignment="1" applyProtection="1">
      <alignment horizontal="center" vertical="center" wrapText="1"/>
      <protection locked="0"/>
    </xf>
    <xf numFmtId="3" fontId="2" fillId="2" borderId="16" xfId="1" applyNumberFormat="1" applyFont="1" applyFill="1" applyBorder="1" applyAlignment="1" applyProtection="1">
      <alignment horizontal="center" vertical="center" wrapText="1"/>
      <protection locked="0"/>
    </xf>
    <xf numFmtId="3" fontId="2" fillId="2" borderId="22" xfId="1" applyNumberFormat="1" applyFont="1" applyFill="1" applyBorder="1" applyAlignment="1" applyProtection="1">
      <alignment horizontal="center" vertical="center" wrapText="1"/>
      <protection locked="0"/>
    </xf>
    <xf numFmtId="3" fontId="2" fillId="2" borderId="26" xfId="1" applyNumberFormat="1" applyFont="1" applyFill="1" applyBorder="1" applyAlignment="1" applyProtection="1">
      <alignment horizontal="center" vertical="center" wrapText="1"/>
      <protection locked="0"/>
    </xf>
    <xf numFmtId="3" fontId="2" fillId="2" borderId="29" xfId="1" applyNumberFormat="1" applyFont="1" applyFill="1" applyBorder="1" applyAlignment="1" applyProtection="1">
      <alignment horizontal="center" vertical="center" wrapText="1"/>
      <protection locked="0"/>
    </xf>
    <xf numFmtId="3" fontId="2" fillId="2" borderId="23" xfId="1" applyNumberFormat="1" applyFont="1" applyFill="1" applyBorder="1" applyAlignment="1" applyProtection="1">
      <alignment horizontal="center" vertical="center" wrapText="1"/>
      <protection locked="0"/>
    </xf>
    <xf numFmtId="3" fontId="2" fillId="2" borderId="13" xfId="1" applyNumberFormat="1" applyFont="1" applyFill="1" applyBorder="1" applyAlignment="1" applyProtection="1">
      <alignment horizontal="center" vertical="center" wrapText="1"/>
      <protection locked="0"/>
    </xf>
    <xf numFmtId="3" fontId="2" fillId="2" borderId="30" xfId="1" applyNumberFormat="1" applyFont="1" applyFill="1" applyBorder="1" applyAlignment="1" applyProtection="1">
      <alignment horizontal="center" vertical="center" wrapText="1"/>
      <protection locked="0"/>
    </xf>
    <xf numFmtId="3" fontId="2" fillId="2" borderId="34" xfId="1" applyNumberFormat="1" applyFont="1" applyFill="1" applyBorder="1" applyAlignment="1" applyProtection="1">
      <alignment horizontal="center" vertical="center"/>
      <protection locked="0"/>
    </xf>
    <xf numFmtId="3" fontId="2" fillId="2" borderId="22" xfId="1" applyNumberFormat="1" applyFont="1" applyFill="1" applyBorder="1" applyAlignment="1" applyProtection="1">
      <alignment horizontal="center" vertical="center"/>
      <protection locked="0"/>
    </xf>
    <xf numFmtId="3" fontId="2" fillId="2" borderId="26" xfId="1" applyNumberFormat="1" applyFont="1" applyFill="1" applyBorder="1" applyAlignment="1" applyProtection="1">
      <alignment horizontal="center" vertical="center"/>
      <protection locked="0"/>
    </xf>
    <xf numFmtId="3" fontId="2" fillId="2" borderId="29" xfId="1" applyNumberFormat="1" applyFont="1" applyFill="1" applyBorder="1" applyAlignment="1" applyProtection="1">
      <alignment horizontal="center" vertical="center"/>
      <protection locked="0"/>
    </xf>
    <xf numFmtId="3" fontId="2" fillId="2" borderId="14" xfId="1" applyNumberFormat="1" applyFont="1" applyFill="1" applyBorder="1" applyAlignment="1" applyProtection="1">
      <alignment horizontal="center" vertical="center" wrapText="1"/>
      <protection locked="0"/>
    </xf>
    <xf numFmtId="3" fontId="2" fillId="2" borderId="34" xfId="1" applyNumberFormat="1" applyFont="1" applyFill="1" applyBorder="1" applyAlignment="1" applyProtection="1">
      <alignment horizontal="center" vertical="center" wrapText="1"/>
      <protection locked="0"/>
    </xf>
    <xf numFmtId="3" fontId="2" fillId="2" borderId="27" xfId="1" applyNumberFormat="1" applyFont="1" applyFill="1" applyBorder="1" applyAlignment="1" applyProtection="1">
      <alignment horizontal="center" vertical="center" wrapText="1"/>
      <protection locked="0"/>
    </xf>
    <xf numFmtId="3" fontId="2" fillId="2" borderId="28" xfId="1" applyNumberFormat="1" applyFont="1" applyFill="1" applyBorder="1" applyAlignment="1" applyProtection="1">
      <alignment horizontal="center" vertical="center" wrapText="1"/>
      <protection locked="0"/>
    </xf>
    <xf numFmtId="3" fontId="2" fillId="2" borderId="5" xfId="1" applyNumberFormat="1" applyFont="1" applyFill="1" applyBorder="1" applyAlignment="1" applyProtection="1">
      <alignment horizontal="center" vertical="center"/>
      <protection locked="0"/>
    </xf>
    <xf numFmtId="3" fontId="2" fillId="2" borderId="6" xfId="1" applyNumberFormat="1" applyFont="1" applyFill="1" applyBorder="1" applyAlignment="1" applyProtection="1">
      <alignment horizontal="center" vertical="center"/>
      <protection locked="0"/>
    </xf>
    <xf numFmtId="3" fontId="2" fillId="2" borderId="35" xfId="1" applyNumberFormat="1" applyFont="1" applyFill="1" applyBorder="1" applyAlignment="1" applyProtection="1">
      <alignment horizontal="center" vertical="center"/>
      <protection locked="0"/>
    </xf>
    <xf numFmtId="3" fontId="2" fillId="2" borderId="35" xfId="1" applyNumberFormat="1" applyFont="1" applyFill="1" applyBorder="1" applyAlignment="1" applyProtection="1">
      <alignment horizontal="center" vertical="center" wrapText="1"/>
      <protection locked="0"/>
    </xf>
    <xf numFmtId="3" fontId="2" fillId="2" borderId="11" xfId="1" applyNumberFormat="1" applyFont="1" applyFill="1" applyBorder="1" applyAlignment="1" applyProtection="1">
      <alignment horizontal="center" vertical="center"/>
      <protection locked="0"/>
    </xf>
    <xf numFmtId="0" fontId="2" fillId="2" borderId="36" xfId="1" applyNumberFormat="1" applyFont="1" applyFill="1" applyBorder="1" applyAlignment="1" applyProtection="1">
      <alignment horizontal="center" vertical="center" wrapText="1"/>
      <protection locked="0"/>
    </xf>
    <xf numFmtId="0" fontId="2" fillId="2" borderId="37" xfId="1" applyNumberFormat="1" applyFont="1" applyFill="1" applyBorder="1" applyAlignment="1" applyProtection="1">
      <alignment horizontal="center" vertical="center" wrapText="1"/>
      <protection locked="0"/>
    </xf>
    <xf numFmtId="0" fontId="2" fillId="2" borderId="38" xfId="1" applyNumberFormat="1" applyFont="1" applyFill="1" applyBorder="1" applyAlignment="1" applyProtection="1">
      <alignment horizontal="center" vertical="center" wrapText="1"/>
      <protection locked="0"/>
    </xf>
    <xf numFmtId="0" fontId="2" fillId="2" borderId="38" xfId="1" applyNumberFormat="1" applyFont="1" applyFill="1" applyBorder="1" applyAlignment="1" applyProtection="1">
      <alignment horizontal="center" vertical="center"/>
      <protection locked="0"/>
    </xf>
    <xf numFmtId="0" fontId="2" fillId="2" borderId="39" xfId="1" applyNumberFormat="1" applyFont="1" applyFill="1" applyBorder="1" applyAlignment="1" applyProtection="1">
      <alignment horizontal="center" vertical="center"/>
      <protection locked="0"/>
    </xf>
    <xf numFmtId="0" fontId="6" fillId="0" borderId="0" xfId="1" applyFont="1" applyFill="1" applyAlignment="1" applyProtection="1">
      <alignment horizontal="left" vertical="center" wrapText="1"/>
      <protection locked="0"/>
    </xf>
    <xf numFmtId="3" fontId="2" fillId="2" borderId="2" xfId="1" applyNumberFormat="1" applyFont="1" applyFill="1" applyBorder="1" applyAlignment="1" applyProtection="1">
      <alignment horizontal="center" vertical="center"/>
      <protection locked="0"/>
    </xf>
    <xf numFmtId="3" fontId="2" fillId="2" borderId="21" xfId="1" applyNumberFormat="1" applyFont="1" applyFill="1" applyBorder="1" applyAlignment="1" applyProtection="1">
      <alignment horizontal="center" vertical="center"/>
      <protection locked="0"/>
    </xf>
    <xf numFmtId="3" fontId="2" fillId="2" borderId="40" xfId="1" applyNumberFormat="1" applyFont="1" applyFill="1" applyBorder="1" applyAlignment="1" applyProtection="1">
      <alignment horizontal="center" vertical="center"/>
      <protection locked="0"/>
    </xf>
    <xf numFmtId="3" fontId="2" fillId="2" borderId="41" xfId="1" applyNumberFormat="1" applyFont="1" applyFill="1" applyBorder="1" applyAlignment="1" applyProtection="1">
      <alignment horizontal="center" vertical="center"/>
      <protection locked="0"/>
    </xf>
    <xf numFmtId="3" fontId="2" fillId="2" borderId="24" xfId="1" applyNumberFormat="1" applyFont="1" applyFill="1" applyBorder="1" applyAlignment="1" applyProtection="1">
      <alignment horizontal="center" vertical="center"/>
      <protection locked="0"/>
    </xf>
    <xf numFmtId="3" fontId="2" fillId="2" borderId="42" xfId="1" applyNumberFormat="1" applyFont="1" applyFill="1" applyBorder="1" applyAlignment="1" applyProtection="1">
      <alignment horizontal="center" vertical="center"/>
      <protection locked="0"/>
    </xf>
    <xf numFmtId="3" fontId="2" fillId="2" borderId="0" xfId="1" applyNumberFormat="1" applyFont="1" applyFill="1" applyBorder="1" applyAlignment="1" applyProtection="1">
      <alignment horizontal="center" vertical="center"/>
      <protection locked="0"/>
    </xf>
    <xf numFmtId="3" fontId="2" fillId="2" borderId="31" xfId="1" applyNumberFormat="1" applyFont="1" applyFill="1" applyBorder="1" applyAlignment="1" applyProtection="1">
      <alignment horizontal="center" vertical="center"/>
      <protection locked="0"/>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showGridLines="0" tabSelected="1" zoomScaleNormal="100" workbookViewId="0"/>
  </sheetViews>
  <sheetFormatPr defaultColWidth="9.625" defaultRowHeight="13.5" customHeight="1"/>
  <cols>
    <col min="1" max="1" width="10.625" style="32" customWidth="1"/>
    <col min="2" max="11" width="10.625" style="33" customWidth="1"/>
    <col min="12" max="12" width="9.625" style="33" customWidth="1"/>
    <col min="13" max="16384" width="9.625" style="7"/>
  </cols>
  <sheetData>
    <row r="1" spans="1:12" ht="20.100000000000001" customHeight="1">
      <c r="A1" s="1"/>
      <c r="B1" s="2" t="s">
        <v>0</v>
      </c>
      <c r="C1" s="3"/>
      <c r="D1" s="4"/>
      <c r="E1" s="4"/>
      <c r="F1" s="4"/>
      <c r="G1" s="4"/>
      <c r="H1" s="4"/>
      <c r="I1" s="4"/>
      <c r="J1" s="4"/>
      <c r="K1" s="5"/>
      <c r="L1" s="6"/>
    </row>
    <row r="2" spans="1:12" ht="15" customHeight="1">
      <c r="A2" s="1"/>
      <c r="B2" s="8" t="s">
        <v>1</v>
      </c>
      <c r="C2" s="5"/>
      <c r="D2" s="4"/>
      <c r="E2" s="4"/>
      <c r="F2" s="4"/>
      <c r="G2" s="4"/>
      <c r="H2" s="4"/>
      <c r="I2" s="4"/>
      <c r="J2" s="9"/>
      <c r="K2" s="7"/>
      <c r="L2" s="7"/>
    </row>
    <row r="3" spans="1:12" ht="20.100000000000001" customHeight="1">
      <c r="A3" s="1"/>
      <c r="B3" s="10" t="s">
        <v>2</v>
      </c>
      <c r="C3" s="5"/>
      <c r="D3" s="4"/>
      <c r="E3" s="4"/>
      <c r="F3" s="4"/>
      <c r="G3" s="4"/>
      <c r="H3" s="4"/>
      <c r="I3" s="4"/>
      <c r="J3" s="4"/>
      <c r="K3" s="4"/>
      <c r="L3" s="9"/>
    </row>
    <row r="4" spans="1:12" s="15" customFormat="1" ht="20.100000000000001" customHeight="1" thickBot="1">
      <c r="A4" s="11" t="s">
        <v>3</v>
      </c>
      <c r="B4" s="12"/>
      <c r="C4" s="12"/>
      <c r="D4" s="12"/>
      <c r="E4" s="12"/>
      <c r="F4" s="13"/>
      <c r="G4" s="13"/>
      <c r="H4" s="13"/>
      <c r="I4" s="14"/>
      <c r="J4" s="13"/>
      <c r="K4" s="14" t="s">
        <v>4</v>
      </c>
    </row>
    <row r="5" spans="1:12" s="17" customFormat="1" ht="15" customHeight="1" thickTop="1">
      <c r="A5" s="111" t="s">
        <v>5</v>
      </c>
      <c r="B5" s="114" t="s">
        <v>6</v>
      </c>
      <c r="C5" s="117"/>
      <c r="D5" s="118"/>
      <c r="E5" s="119"/>
      <c r="F5" s="120"/>
      <c r="G5" s="120"/>
      <c r="H5" s="120"/>
      <c r="I5" s="120"/>
      <c r="J5" s="120"/>
      <c r="K5" s="120"/>
      <c r="L5" s="16"/>
    </row>
    <row r="6" spans="1:12" s="17" customFormat="1" ht="15" customHeight="1">
      <c r="A6" s="112"/>
      <c r="B6" s="115"/>
      <c r="C6" s="105" t="s">
        <v>7</v>
      </c>
      <c r="D6" s="123" t="s">
        <v>8</v>
      </c>
      <c r="E6" s="126" t="s">
        <v>9</v>
      </c>
      <c r="F6" s="18"/>
      <c r="G6" s="18"/>
      <c r="H6" s="18"/>
      <c r="I6" s="19"/>
      <c r="J6" s="129" t="s">
        <v>10</v>
      </c>
      <c r="K6" s="126" t="s">
        <v>11</v>
      </c>
      <c r="L6" s="16"/>
    </row>
    <row r="7" spans="1:12" s="17" customFormat="1" ht="15" customHeight="1">
      <c r="A7" s="112"/>
      <c r="B7" s="115"/>
      <c r="C7" s="121"/>
      <c r="D7" s="124"/>
      <c r="E7" s="127"/>
      <c r="F7" s="107" t="s">
        <v>12</v>
      </c>
      <c r="G7" s="105" t="s">
        <v>13</v>
      </c>
      <c r="H7" s="107" t="s">
        <v>14</v>
      </c>
      <c r="I7" s="107" t="s">
        <v>15</v>
      </c>
      <c r="J7" s="129"/>
      <c r="K7" s="127"/>
      <c r="L7" s="16"/>
    </row>
    <row r="8" spans="1:12" s="17" customFormat="1" ht="15" customHeight="1">
      <c r="A8" s="113"/>
      <c r="B8" s="116"/>
      <c r="C8" s="122"/>
      <c r="D8" s="125"/>
      <c r="E8" s="128"/>
      <c r="F8" s="108"/>
      <c r="G8" s="106"/>
      <c r="H8" s="108"/>
      <c r="I8" s="108"/>
      <c r="J8" s="130"/>
      <c r="K8" s="128"/>
      <c r="L8" s="16"/>
    </row>
    <row r="9" spans="1:12" ht="15" customHeight="1">
      <c r="A9" s="20"/>
      <c r="B9" s="21"/>
      <c r="C9" s="21"/>
      <c r="D9" s="21"/>
      <c r="E9" s="21"/>
      <c r="F9" s="21"/>
      <c r="G9" s="21"/>
      <c r="H9" s="21"/>
      <c r="I9" s="21"/>
      <c r="J9" s="21"/>
      <c r="K9" s="21"/>
      <c r="L9" s="22"/>
    </row>
    <row r="10" spans="1:12" ht="15" customHeight="1">
      <c r="A10" s="23" t="s">
        <v>16</v>
      </c>
      <c r="B10" s="21">
        <v>33548</v>
      </c>
      <c r="C10" s="21">
        <v>33153</v>
      </c>
      <c r="D10" s="21">
        <v>395</v>
      </c>
      <c r="E10" s="21">
        <v>204</v>
      </c>
      <c r="F10" s="21">
        <v>41</v>
      </c>
      <c r="G10" s="21">
        <v>78</v>
      </c>
      <c r="H10" s="21">
        <v>79</v>
      </c>
      <c r="I10" s="21">
        <v>6</v>
      </c>
      <c r="J10" s="21">
        <v>3</v>
      </c>
      <c r="K10" s="21">
        <v>33341</v>
      </c>
      <c r="L10" s="22"/>
    </row>
    <row r="11" spans="1:12" ht="15" customHeight="1">
      <c r="A11" s="24"/>
      <c r="B11" s="21"/>
      <c r="C11" s="21"/>
      <c r="D11" s="21"/>
      <c r="E11" s="21"/>
      <c r="F11" s="21"/>
      <c r="G11" s="21"/>
      <c r="H11" s="21"/>
      <c r="I11" s="21"/>
      <c r="J11" s="21"/>
      <c r="K11" s="21"/>
      <c r="L11" s="22"/>
    </row>
    <row r="12" spans="1:12" s="28" customFormat="1" ht="15" customHeight="1">
      <c r="A12" s="25" t="s">
        <v>17</v>
      </c>
      <c r="B12" s="26">
        <v>27272</v>
      </c>
      <c r="C12" s="26">
        <v>26832</v>
      </c>
      <c r="D12" s="26">
        <v>440</v>
      </c>
      <c r="E12" s="26">
        <v>250</v>
      </c>
      <c r="F12" s="26">
        <v>94</v>
      </c>
      <c r="G12" s="26">
        <v>103</v>
      </c>
      <c r="H12" s="26">
        <v>48</v>
      </c>
      <c r="I12" s="26">
        <v>5</v>
      </c>
      <c r="J12" s="26">
        <v>2</v>
      </c>
      <c r="K12" s="26">
        <v>27020</v>
      </c>
      <c r="L12" s="27"/>
    </row>
    <row r="13" spans="1:12" ht="15" customHeight="1">
      <c r="A13" s="20"/>
      <c r="B13" s="21"/>
      <c r="C13" s="29"/>
      <c r="D13" s="29"/>
      <c r="E13" s="29"/>
      <c r="F13" s="29"/>
      <c r="G13" s="29"/>
      <c r="H13" s="29"/>
      <c r="I13" s="29"/>
      <c r="J13" s="29"/>
      <c r="K13" s="29"/>
      <c r="L13" s="21"/>
    </row>
    <row r="14" spans="1:12" ht="15" customHeight="1">
      <c r="A14" s="109" t="s">
        <v>18</v>
      </c>
      <c r="B14" s="109"/>
      <c r="C14" s="109"/>
      <c r="D14" s="109"/>
      <c r="E14" s="109"/>
      <c r="F14" s="109"/>
      <c r="G14" s="109"/>
      <c r="H14" s="109"/>
      <c r="I14" s="109"/>
      <c r="J14" s="109"/>
      <c r="K14" s="109"/>
      <c r="L14" s="30"/>
    </row>
    <row r="15" spans="1:12" ht="15" customHeight="1">
      <c r="A15" s="110" t="s">
        <v>19</v>
      </c>
      <c r="B15" s="110"/>
      <c r="C15" s="110"/>
      <c r="D15" s="110"/>
      <c r="E15" s="110"/>
      <c r="F15" s="110"/>
      <c r="G15" s="110"/>
      <c r="H15" s="110"/>
      <c r="I15" s="110"/>
      <c r="J15" s="110"/>
      <c r="K15" s="110"/>
      <c r="L15" s="31"/>
    </row>
    <row r="16" spans="1:12" ht="15" customHeight="1"/>
  </sheetData>
  <sheetProtection password="CF6E" sheet="1" objects="1" scenarios="1"/>
  <mergeCells count="15">
    <mergeCell ref="G7:G8"/>
    <mergeCell ref="H7:H8"/>
    <mergeCell ref="I7:I8"/>
    <mergeCell ref="A14:K14"/>
    <mergeCell ref="A15:K15"/>
    <mergeCell ref="A5:A8"/>
    <mergeCell ref="B5:B8"/>
    <mergeCell ref="C5:D5"/>
    <mergeCell ref="E5:K5"/>
    <mergeCell ref="C6:C8"/>
    <mergeCell ref="D6:D8"/>
    <mergeCell ref="E6:E8"/>
    <mergeCell ref="J6:J8"/>
    <mergeCell ref="K6:K8"/>
    <mergeCell ref="F7:F8"/>
  </mergeCells>
  <phoneticPr fontId="3"/>
  <pageMargins left="0.59055118110236227" right="0.59055118110236227" top="0.59055118110236227" bottom="0.39370078740157483" header="0.51181102362204722" footer="0.51181102362204722"/>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zoomScaleNormal="100" workbookViewId="0"/>
  </sheetViews>
  <sheetFormatPr defaultColWidth="9.625" defaultRowHeight="13.5" customHeight="1"/>
  <cols>
    <col min="1" max="1" width="10.625" style="32" customWidth="1"/>
    <col min="2" max="10" width="11.75" style="33" customWidth="1"/>
    <col min="11" max="16384" width="9.625" style="7"/>
  </cols>
  <sheetData>
    <row r="1" spans="1:10" ht="20.100000000000001" customHeight="1">
      <c r="B1" s="2" t="s">
        <v>0</v>
      </c>
      <c r="C1" s="2"/>
      <c r="D1" s="2"/>
      <c r="E1" s="3"/>
      <c r="F1" s="3"/>
      <c r="G1" s="3"/>
      <c r="H1" s="3"/>
      <c r="I1" s="2"/>
      <c r="J1" s="3"/>
    </row>
    <row r="2" spans="1:10" ht="15" customHeight="1">
      <c r="A2" s="1"/>
      <c r="B2" s="2"/>
      <c r="C2" s="2"/>
      <c r="D2" s="2"/>
      <c r="E2" s="3"/>
      <c r="F2" s="3"/>
      <c r="G2" s="3"/>
      <c r="H2" s="3"/>
      <c r="I2" s="2"/>
      <c r="J2" s="3"/>
    </row>
    <row r="3" spans="1:10" ht="20.100000000000001" customHeight="1">
      <c r="A3" s="1"/>
      <c r="B3" s="4" t="s">
        <v>20</v>
      </c>
      <c r="C3" s="4"/>
      <c r="D3" s="34"/>
      <c r="E3" s="3"/>
      <c r="F3" s="4"/>
      <c r="G3" s="4"/>
      <c r="H3" s="4"/>
      <c r="I3" s="4"/>
      <c r="J3" s="3"/>
    </row>
    <row r="4" spans="1:10" ht="20.100000000000001" customHeight="1" thickBot="1">
      <c r="A4" s="11" t="s">
        <v>21</v>
      </c>
      <c r="B4" s="4"/>
      <c r="C4" s="4"/>
      <c r="D4" s="4"/>
      <c r="E4" s="4"/>
      <c r="F4" s="4"/>
      <c r="G4" s="4"/>
      <c r="H4" s="35"/>
      <c r="I4" s="4"/>
      <c r="J4" s="14" t="str">
        <f>+'025_1'!K4</f>
        <v>農林水産省「農林業センサス」</v>
      </c>
    </row>
    <row r="5" spans="1:10" s="37" customFormat="1" ht="15" customHeight="1" thickTop="1">
      <c r="A5" s="135" t="s">
        <v>5</v>
      </c>
      <c r="B5" s="137" t="s">
        <v>22</v>
      </c>
      <c r="C5" s="137" t="s">
        <v>23</v>
      </c>
      <c r="D5" s="140" t="s">
        <v>24</v>
      </c>
      <c r="E5" s="36"/>
      <c r="F5" s="36"/>
      <c r="G5" s="36"/>
      <c r="H5" s="36"/>
      <c r="I5" s="143" t="s">
        <v>25</v>
      </c>
      <c r="J5" s="146" t="s">
        <v>26</v>
      </c>
    </row>
    <row r="6" spans="1:10" s="37" customFormat="1" ht="15" customHeight="1">
      <c r="A6" s="136"/>
      <c r="B6" s="138"/>
      <c r="C6" s="138"/>
      <c r="D6" s="141"/>
      <c r="E6" s="149" t="s">
        <v>27</v>
      </c>
      <c r="F6" s="38"/>
      <c r="G6" s="152" t="s">
        <v>28</v>
      </c>
      <c r="H6" s="155" t="s">
        <v>29</v>
      </c>
      <c r="I6" s="144"/>
      <c r="J6" s="147"/>
    </row>
    <row r="7" spans="1:10" s="37" customFormat="1" ht="15" customHeight="1">
      <c r="A7" s="158" t="s">
        <v>30</v>
      </c>
      <c r="B7" s="138"/>
      <c r="C7" s="138"/>
      <c r="D7" s="141"/>
      <c r="E7" s="150"/>
      <c r="F7" s="131" t="s">
        <v>31</v>
      </c>
      <c r="G7" s="153"/>
      <c r="H7" s="156"/>
      <c r="I7" s="144"/>
      <c r="J7" s="147"/>
    </row>
    <row r="8" spans="1:10" s="37" customFormat="1" ht="15" customHeight="1">
      <c r="A8" s="159"/>
      <c r="B8" s="139"/>
      <c r="C8" s="139"/>
      <c r="D8" s="142"/>
      <c r="E8" s="151"/>
      <c r="F8" s="132"/>
      <c r="G8" s="154"/>
      <c r="H8" s="157"/>
      <c r="I8" s="145"/>
      <c r="J8" s="148"/>
    </row>
    <row r="9" spans="1:10" ht="9.9499999999999993" customHeight="1">
      <c r="A9" s="20"/>
      <c r="B9" s="39"/>
      <c r="C9" s="40"/>
      <c r="D9" s="40"/>
      <c r="E9" s="41"/>
      <c r="F9" s="41"/>
      <c r="G9" s="41"/>
      <c r="H9" s="41"/>
      <c r="I9" s="40"/>
      <c r="J9" s="41"/>
    </row>
    <row r="10" spans="1:10" ht="15" customHeight="1">
      <c r="A10" s="23" t="s">
        <v>16</v>
      </c>
      <c r="B10" s="42">
        <v>33548</v>
      </c>
      <c r="C10" s="43">
        <v>33248</v>
      </c>
      <c r="D10" s="43">
        <v>3452174</v>
      </c>
      <c r="E10" s="44">
        <v>2971295</v>
      </c>
      <c r="F10" s="44">
        <v>45411</v>
      </c>
      <c r="G10" s="44">
        <v>252547</v>
      </c>
      <c r="H10" s="44">
        <v>228332</v>
      </c>
      <c r="I10" s="43">
        <v>9612</v>
      </c>
      <c r="J10" s="44">
        <v>776668</v>
      </c>
    </row>
    <row r="11" spans="1:10" ht="9.9499999999999993" customHeight="1">
      <c r="A11" s="24"/>
      <c r="B11" s="45"/>
      <c r="C11" s="46"/>
      <c r="D11" s="46"/>
      <c r="E11" s="47"/>
      <c r="F11" s="47"/>
      <c r="G11" s="47"/>
      <c r="H11" s="47"/>
      <c r="I11" s="46"/>
      <c r="J11" s="47"/>
    </row>
    <row r="12" spans="1:10" s="28" customFormat="1" ht="15" customHeight="1">
      <c r="A12" s="25" t="s">
        <v>32</v>
      </c>
      <c r="B12" s="48">
        <v>27272</v>
      </c>
      <c r="C12" s="49">
        <v>27062</v>
      </c>
      <c r="D12" s="49">
        <v>3256263</v>
      </c>
      <c r="E12" s="50">
        <v>2827035</v>
      </c>
      <c r="F12" s="50">
        <v>51503</v>
      </c>
      <c r="G12" s="50">
        <v>237737</v>
      </c>
      <c r="H12" s="50">
        <v>191491</v>
      </c>
      <c r="I12" s="49">
        <v>8615</v>
      </c>
      <c r="J12" s="50">
        <v>1072772</v>
      </c>
    </row>
    <row r="13" spans="1:10" ht="9.9499999999999993" customHeight="1">
      <c r="A13" s="20"/>
      <c r="B13" s="45"/>
      <c r="C13" s="46"/>
      <c r="D13" s="46"/>
      <c r="E13" s="51"/>
      <c r="F13" s="51"/>
      <c r="G13" s="51"/>
      <c r="H13" s="51"/>
      <c r="I13" s="46"/>
      <c r="J13" s="51"/>
    </row>
    <row r="14" spans="1:10" ht="24.95" customHeight="1">
      <c r="A14" s="52" t="s">
        <v>33</v>
      </c>
      <c r="B14" s="44">
        <v>4298</v>
      </c>
      <c r="C14" s="43">
        <v>4266</v>
      </c>
      <c r="D14" s="43">
        <v>610709</v>
      </c>
      <c r="E14" s="44">
        <v>529762</v>
      </c>
      <c r="F14" s="44">
        <v>4854</v>
      </c>
      <c r="G14" s="44">
        <v>51019</v>
      </c>
      <c r="H14" s="44">
        <v>29928</v>
      </c>
      <c r="I14" s="43">
        <v>1338</v>
      </c>
      <c r="J14" s="44">
        <v>171622</v>
      </c>
    </row>
    <row r="15" spans="1:10" ht="24.95" customHeight="1">
      <c r="A15" s="52" t="s">
        <v>34</v>
      </c>
      <c r="B15" s="44">
        <v>1446</v>
      </c>
      <c r="C15" s="43">
        <v>1437</v>
      </c>
      <c r="D15" s="43">
        <v>164166</v>
      </c>
      <c r="E15" s="44">
        <v>142241</v>
      </c>
      <c r="F15" s="44">
        <v>1176</v>
      </c>
      <c r="G15" s="44">
        <v>14110</v>
      </c>
      <c r="H15" s="44">
        <v>7815</v>
      </c>
      <c r="I15" s="43">
        <v>575</v>
      </c>
      <c r="J15" s="44">
        <v>51895</v>
      </c>
    </row>
    <row r="16" spans="1:10" ht="24.95" customHeight="1">
      <c r="A16" s="52" t="s">
        <v>35</v>
      </c>
      <c r="B16" s="44">
        <v>5326</v>
      </c>
      <c r="C16" s="43">
        <v>5269</v>
      </c>
      <c r="D16" s="43">
        <v>705366</v>
      </c>
      <c r="E16" s="44">
        <v>664165</v>
      </c>
      <c r="F16" s="44">
        <v>34793</v>
      </c>
      <c r="G16" s="44">
        <v>30564</v>
      </c>
      <c r="H16" s="44">
        <v>10637</v>
      </c>
      <c r="I16" s="43">
        <v>1723</v>
      </c>
      <c r="J16" s="44">
        <v>259434</v>
      </c>
    </row>
    <row r="17" spans="1:10" ht="24.95" customHeight="1">
      <c r="A17" s="52" t="s">
        <v>36</v>
      </c>
      <c r="B17" s="44">
        <v>2255</v>
      </c>
      <c r="C17" s="43">
        <v>2226</v>
      </c>
      <c r="D17" s="43">
        <v>347755</v>
      </c>
      <c r="E17" s="44">
        <v>275230</v>
      </c>
      <c r="F17" s="44">
        <v>1718</v>
      </c>
      <c r="G17" s="44">
        <v>46867</v>
      </c>
      <c r="H17" s="44">
        <v>25658</v>
      </c>
      <c r="I17" s="43">
        <v>836</v>
      </c>
      <c r="J17" s="44">
        <v>138975</v>
      </c>
    </row>
    <row r="18" spans="1:10" ht="24.95" customHeight="1">
      <c r="A18" s="52" t="s">
        <v>37</v>
      </c>
      <c r="B18" s="44">
        <v>1140</v>
      </c>
      <c r="C18" s="43">
        <v>1140</v>
      </c>
      <c r="D18" s="43">
        <v>129216</v>
      </c>
      <c r="E18" s="44">
        <v>119777</v>
      </c>
      <c r="F18" s="44">
        <v>3882</v>
      </c>
      <c r="G18" s="44">
        <v>5082</v>
      </c>
      <c r="H18" s="44">
        <v>4357</v>
      </c>
      <c r="I18" s="43">
        <v>347</v>
      </c>
      <c r="J18" s="44">
        <v>42005</v>
      </c>
    </row>
    <row r="19" spans="1:10" ht="24.95" customHeight="1">
      <c r="A19" s="52" t="s">
        <v>38</v>
      </c>
      <c r="B19" s="44">
        <v>239</v>
      </c>
      <c r="C19" s="43">
        <v>236</v>
      </c>
      <c r="D19" s="43">
        <v>15696</v>
      </c>
      <c r="E19" s="44">
        <v>13524</v>
      </c>
      <c r="F19" s="44">
        <v>7</v>
      </c>
      <c r="G19" s="44">
        <v>1607</v>
      </c>
      <c r="H19" s="44">
        <v>565</v>
      </c>
      <c r="I19" s="43">
        <v>50</v>
      </c>
      <c r="J19" s="44">
        <v>2279</v>
      </c>
    </row>
    <row r="20" spans="1:10" ht="24.95" customHeight="1">
      <c r="A20" s="52" t="s">
        <v>39</v>
      </c>
      <c r="B20" s="44">
        <v>2207</v>
      </c>
      <c r="C20" s="43">
        <v>2179</v>
      </c>
      <c r="D20" s="43">
        <v>165524</v>
      </c>
      <c r="E20" s="44">
        <v>132302</v>
      </c>
      <c r="F20" s="44">
        <v>625</v>
      </c>
      <c r="G20" s="44">
        <v>22024</v>
      </c>
      <c r="H20" s="44">
        <v>11198</v>
      </c>
      <c r="I20" s="43">
        <v>633</v>
      </c>
      <c r="J20" s="44">
        <v>37491</v>
      </c>
    </row>
    <row r="21" spans="1:10" ht="24.95" customHeight="1">
      <c r="A21" s="52" t="s">
        <v>40</v>
      </c>
      <c r="B21" s="44">
        <v>542</v>
      </c>
      <c r="C21" s="43">
        <v>538</v>
      </c>
      <c r="D21" s="43">
        <v>46430</v>
      </c>
      <c r="E21" s="44">
        <v>41744</v>
      </c>
      <c r="F21" s="44">
        <v>28</v>
      </c>
      <c r="G21" s="44">
        <v>3719</v>
      </c>
      <c r="H21" s="44">
        <v>967</v>
      </c>
      <c r="I21" s="43">
        <v>150</v>
      </c>
      <c r="J21" s="44">
        <v>15571</v>
      </c>
    </row>
    <row r="22" spans="1:10" ht="24.95" customHeight="1">
      <c r="A22" s="52" t="s">
        <v>41</v>
      </c>
      <c r="B22" s="44">
        <v>1766</v>
      </c>
      <c r="C22" s="43">
        <v>1750</v>
      </c>
      <c r="D22" s="43">
        <v>248378</v>
      </c>
      <c r="E22" s="44">
        <v>233613</v>
      </c>
      <c r="F22" s="44">
        <v>1187</v>
      </c>
      <c r="G22" s="44">
        <v>10270</v>
      </c>
      <c r="H22" s="44">
        <v>4495</v>
      </c>
      <c r="I22" s="43">
        <v>609</v>
      </c>
      <c r="J22" s="44">
        <v>76598</v>
      </c>
    </row>
    <row r="23" spans="1:10" ht="24.95" customHeight="1">
      <c r="A23" s="52" t="s">
        <v>42</v>
      </c>
      <c r="B23" s="44">
        <v>976</v>
      </c>
      <c r="C23" s="43">
        <v>974</v>
      </c>
      <c r="D23" s="43">
        <v>101367</v>
      </c>
      <c r="E23" s="44">
        <v>90322</v>
      </c>
      <c r="F23" s="44">
        <v>317</v>
      </c>
      <c r="G23" s="44">
        <v>6988</v>
      </c>
      <c r="H23" s="44">
        <v>4057</v>
      </c>
      <c r="I23" s="43">
        <v>264</v>
      </c>
      <c r="J23" s="44">
        <v>39107</v>
      </c>
    </row>
    <row r="24" spans="1:10" ht="24.95" customHeight="1">
      <c r="A24" s="52" t="s">
        <v>43</v>
      </c>
      <c r="B24" s="44">
        <v>2118</v>
      </c>
      <c r="C24" s="43">
        <v>2104</v>
      </c>
      <c r="D24" s="43">
        <v>296872</v>
      </c>
      <c r="E24" s="44">
        <v>264148</v>
      </c>
      <c r="F24" s="44">
        <v>1292</v>
      </c>
      <c r="G24" s="44">
        <v>14267</v>
      </c>
      <c r="H24" s="44">
        <v>18457</v>
      </c>
      <c r="I24" s="43">
        <v>723</v>
      </c>
      <c r="J24" s="44">
        <v>103896</v>
      </c>
    </row>
    <row r="25" spans="1:10" ht="24.95" customHeight="1">
      <c r="A25" s="52" t="s">
        <v>44</v>
      </c>
      <c r="B25" s="44">
        <v>1941</v>
      </c>
      <c r="C25" s="43">
        <v>1937</v>
      </c>
      <c r="D25" s="43">
        <v>153531</v>
      </c>
      <c r="E25" s="44">
        <v>136277</v>
      </c>
      <c r="F25" s="44">
        <v>636</v>
      </c>
      <c r="G25" s="44">
        <v>11855</v>
      </c>
      <c r="H25" s="44">
        <v>5399</v>
      </c>
      <c r="I25" s="43">
        <v>470</v>
      </c>
      <c r="J25" s="44">
        <v>34633</v>
      </c>
    </row>
    <row r="26" spans="1:10" ht="24.95" customHeight="1">
      <c r="A26" s="53" t="s">
        <v>45</v>
      </c>
      <c r="B26" s="44">
        <v>677</v>
      </c>
      <c r="C26" s="43">
        <v>673</v>
      </c>
      <c r="D26" s="43">
        <v>85061</v>
      </c>
      <c r="E26" s="44">
        <v>77287</v>
      </c>
      <c r="F26" s="44">
        <v>346</v>
      </c>
      <c r="G26" s="44">
        <v>6630</v>
      </c>
      <c r="H26" s="44">
        <v>1144</v>
      </c>
      <c r="I26" s="43">
        <v>240</v>
      </c>
      <c r="J26" s="44">
        <v>31317</v>
      </c>
    </row>
    <row r="27" spans="1:10" ht="24.95" customHeight="1">
      <c r="A27" s="23" t="s">
        <v>46</v>
      </c>
      <c r="B27" s="44">
        <v>1405</v>
      </c>
      <c r="C27" s="43">
        <v>1404</v>
      </c>
      <c r="D27" s="43">
        <v>75306</v>
      </c>
      <c r="E27" s="44">
        <v>11511</v>
      </c>
      <c r="F27" s="44">
        <v>96</v>
      </c>
      <c r="G27" s="44">
        <v>3287</v>
      </c>
      <c r="H27" s="44">
        <v>60508</v>
      </c>
      <c r="I27" s="43">
        <v>405</v>
      </c>
      <c r="J27" s="44">
        <v>15449</v>
      </c>
    </row>
    <row r="28" spans="1:10" ht="24.95" customHeight="1">
      <c r="A28" s="52" t="s">
        <v>47</v>
      </c>
      <c r="B28" s="44">
        <v>4</v>
      </c>
      <c r="C28" s="43">
        <v>4</v>
      </c>
      <c r="D28" s="43">
        <v>238</v>
      </c>
      <c r="E28" s="44">
        <v>105</v>
      </c>
      <c r="F28" s="44" t="s">
        <v>48</v>
      </c>
      <c r="G28" s="44">
        <v>113</v>
      </c>
      <c r="H28" s="44">
        <v>20</v>
      </c>
      <c r="I28" s="44" t="s">
        <v>48</v>
      </c>
      <c r="J28" s="44" t="s">
        <v>48</v>
      </c>
    </row>
    <row r="29" spans="1:10" ht="24.95" customHeight="1">
      <c r="A29" s="52" t="s">
        <v>49</v>
      </c>
      <c r="B29" s="44">
        <v>51</v>
      </c>
      <c r="C29" s="43">
        <v>51</v>
      </c>
      <c r="D29" s="43">
        <v>2312</v>
      </c>
      <c r="E29" s="44">
        <v>531</v>
      </c>
      <c r="F29" s="44" t="s">
        <v>48</v>
      </c>
      <c r="G29" s="44">
        <v>259</v>
      </c>
      <c r="H29" s="44">
        <v>1522</v>
      </c>
      <c r="I29" s="43">
        <v>6</v>
      </c>
      <c r="J29" s="44">
        <v>103</v>
      </c>
    </row>
    <row r="30" spans="1:10" ht="24.95" customHeight="1">
      <c r="A30" s="52" t="s">
        <v>50</v>
      </c>
      <c r="B30" s="44">
        <v>364</v>
      </c>
      <c r="C30" s="43">
        <v>364</v>
      </c>
      <c r="D30" s="43">
        <v>33410</v>
      </c>
      <c r="E30" s="44">
        <v>29487</v>
      </c>
      <c r="F30" s="44">
        <v>125</v>
      </c>
      <c r="G30" s="44">
        <v>2814</v>
      </c>
      <c r="H30" s="44">
        <v>1109</v>
      </c>
      <c r="I30" s="43">
        <v>90</v>
      </c>
      <c r="J30" s="44">
        <v>11046</v>
      </c>
    </row>
    <row r="31" spans="1:10" ht="24.95" customHeight="1">
      <c r="A31" s="52" t="s">
        <v>51</v>
      </c>
      <c r="B31" s="44">
        <v>268</v>
      </c>
      <c r="C31" s="43">
        <v>267</v>
      </c>
      <c r="D31" s="43">
        <v>18282</v>
      </c>
      <c r="E31" s="44">
        <v>14582</v>
      </c>
      <c r="F31" s="44">
        <v>76</v>
      </c>
      <c r="G31" s="44">
        <v>1916</v>
      </c>
      <c r="H31" s="44">
        <v>1784</v>
      </c>
      <c r="I31" s="43">
        <v>54</v>
      </c>
      <c r="J31" s="44">
        <v>2966</v>
      </c>
    </row>
    <row r="32" spans="1:10" ht="24.95" customHeight="1">
      <c r="A32" s="54" t="s">
        <v>52</v>
      </c>
      <c r="B32" s="55">
        <v>249</v>
      </c>
      <c r="C32" s="56">
        <v>243</v>
      </c>
      <c r="D32" s="56">
        <v>56644</v>
      </c>
      <c r="E32" s="56">
        <v>50427</v>
      </c>
      <c r="F32" s="56">
        <v>345</v>
      </c>
      <c r="G32" s="56">
        <v>4346</v>
      </c>
      <c r="H32" s="56">
        <v>1871</v>
      </c>
      <c r="I32" s="56">
        <v>102</v>
      </c>
      <c r="J32" s="56">
        <v>38385</v>
      </c>
    </row>
    <row r="33" spans="1:10" ht="15" customHeight="1">
      <c r="A33" s="133" t="s">
        <v>53</v>
      </c>
      <c r="B33" s="133"/>
      <c r="C33" s="133"/>
      <c r="D33" s="133"/>
      <c r="E33" s="133"/>
      <c r="F33" s="133"/>
      <c r="G33" s="133"/>
      <c r="H33" s="133"/>
      <c r="I33" s="133"/>
      <c r="J33" s="133"/>
    </row>
    <row r="34" spans="1:10" ht="15" customHeight="1">
      <c r="A34" s="134"/>
      <c r="B34" s="134"/>
      <c r="C34" s="134"/>
      <c r="D34" s="134"/>
      <c r="E34" s="134"/>
      <c r="F34" s="134"/>
      <c r="G34" s="134"/>
      <c r="H34" s="134"/>
      <c r="I34" s="134"/>
      <c r="J34" s="134"/>
    </row>
    <row r="35" spans="1:10" ht="15" customHeight="1"/>
    <row r="36" spans="1:10" ht="15" customHeight="1"/>
    <row r="37" spans="1:10" ht="15" customHeight="1"/>
  </sheetData>
  <mergeCells count="12">
    <mergeCell ref="F7:F8"/>
    <mergeCell ref="A33:J34"/>
    <mergeCell ref="A5:A6"/>
    <mergeCell ref="B5:B8"/>
    <mergeCell ref="C5:C8"/>
    <mergeCell ref="D5:D8"/>
    <mergeCell ref="I5:I8"/>
    <mergeCell ref="J5:J8"/>
    <mergeCell ref="E6:E8"/>
    <mergeCell ref="G6:G8"/>
    <mergeCell ref="H6:H8"/>
    <mergeCell ref="A7:A8"/>
  </mergeCells>
  <phoneticPr fontId="5"/>
  <printOptions horizontalCentered="1"/>
  <pageMargins left="0.78740157480314965" right="0.78740157480314965" top="0.78740157480314965" bottom="0.59055118110236227" header="0.51181102362204722" footer="0.51181102362204722"/>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showGridLines="0" workbookViewId="0"/>
  </sheetViews>
  <sheetFormatPr defaultColWidth="9.625" defaultRowHeight="13.5" customHeight="1"/>
  <cols>
    <col min="1" max="1" width="10.625" style="32" customWidth="1"/>
    <col min="2" max="13" width="8.875" style="33" customWidth="1"/>
    <col min="14" max="16384" width="9.625" style="7"/>
  </cols>
  <sheetData>
    <row r="1" spans="1:13" ht="20.100000000000001" customHeight="1">
      <c r="A1" s="1"/>
      <c r="B1" s="2" t="s">
        <v>0</v>
      </c>
      <c r="C1" s="4"/>
      <c r="D1" s="4"/>
      <c r="E1" s="4"/>
      <c r="F1" s="4"/>
      <c r="G1" s="4"/>
      <c r="H1" s="4"/>
      <c r="I1" s="4"/>
      <c r="J1" s="4"/>
      <c r="K1" s="4"/>
      <c r="L1" s="4"/>
      <c r="M1" s="4"/>
    </row>
    <row r="2" spans="1:13" ht="15" customHeight="1">
      <c r="A2" s="1"/>
      <c r="B2" s="4"/>
      <c r="C2" s="4"/>
      <c r="D2" s="4"/>
      <c r="E2" s="4"/>
      <c r="F2" s="4"/>
      <c r="G2" s="4"/>
      <c r="H2" s="4"/>
      <c r="I2" s="4"/>
      <c r="J2" s="4"/>
      <c r="K2" s="4"/>
      <c r="L2" s="4"/>
      <c r="M2" s="4"/>
    </row>
    <row r="3" spans="1:13" ht="20.100000000000001" customHeight="1">
      <c r="A3" s="1"/>
      <c r="B3" s="10" t="s">
        <v>54</v>
      </c>
      <c r="C3" s="10"/>
      <c r="D3" s="4"/>
      <c r="E3" s="4"/>
      <c r="F3" s="4"/>
      <c r="G3" s="4"/>
      <c r="H3" s="4"/>
      <c r="I3" s="4"/>
      <c r="J3" s="4"/>
      <c r="K3" s="4"/>
      <c r="L3" s="4"/>
      <c r="M3" s="4"/>
    </row>
    <row r="4" spans="1:13" ht="20.100000000000001" customHeight="1" thickBot="1">
      <c r="A4" s="1" t="s">
        <v>3</v>
      </c>
      <c r="B4" s="10"/>
      <c r="C4" s="10"/>
      <c r="D4" s="4"/>
      <c r="E4" s="4"/>
      <c r="F4" s="4"/>
      <c r="G4" s="4"/>
      <c r="H4" s="4"/>
      <c r="I4" s="4"/>
      <c r="J4" s="4"/>
      <c r="K4" s="4"/>
      <c r="L4" s="4"/>
      <c r="M4" s="14" t="str">
        <f>+'025_1'!K4</f>
        <v>農林水産省「農林業センサス」</v>
      </c>
    </row>
    <row r="5" spans="1:13" ht="15" customHeight="1" thickTop="1">
      <c r="A5" s="135" t="s">
        <v>5</v>
      </c>
      <c r="B5" s="161" t="s">
        <v>22</v>
      </c>
      <c r="C5" s="161" t="s">
        <v>55</v>
      </c>
      <c r="D5" s="161" t="s">
        <v>56</v>
      </c>
      <c r="E5" s="161" t="s">
        <v>57</v>
      </c>
      <c r="F5" s="161" t="s">
        <v>58</v>
      </c>
      <c r="G5" s="161" t="s">
        <v>59</v>
      </c>
      <c r="H5" s="161" t="s">
        <v>60</v>
      </c>
      <c r="I5" s="161" t="s">
        <v>61</v>
      </c>
      <c r="J5" s="161" t="s">
        <v>62</v>
      </c>
      <c r="K5" s="161" t="s">
        <v>63</v>
      </c>
      <c r="L5" s="161" t="s">
        <v>64</v>
      </c>
      <c r="M5" s="160" t="s">
        <v>65</v>
      </c>
    </row>
    <row r="6" spans="1:13" ht="15" customHeight="1">
      <c r="A6" s="136"/>
      <c r="B6" s="162"/>
      <c r="C6" s="162"/>
      <c r="D6" s="162"/>
      <c r="E6" s="162"/>
      <c r="F6" s="162"/>
      <c r="G6" s="162"/>
      <c r="H6" s="162"/>
      <c r="I6" s="162"/>
      <c r="J6" s="162"/>
      <c r="K6" s="162"/>
      <c r="L6" s="162"/>
      <c r="M6" s="141"/>
    </row>
    <row r="7" spans="1:13" ht="15" customHeight="1">
      <c r="A7" s="158" t="s">
        <v>30</v>
      </c>
      <c r="B7" s="162"/>
      <c r="C7" s="162"/>
      <c r="D7" s="162"/>
      <c r="E7" s="162"/>
      <c r="F7" s="162"/>
      <c r="G7" s="162"/>
      <c r="H7" s="162"/>
      <c r="I7" s="162"/>
      <c r="J7" s="162"/>
      <c r="K7" s="162"/>
      <c r="L7" s="162"/>
      <c r="M7" s="141"/>
    </row>
    <row r="8" spans="1:13" ht="15" customHeight="1">
      <c r="A8" s="159"/>
      <c r="B8" s="163"/>
      <c r="C8" s="163"/>
      <c r="D8" s="163" t="s">
        <v>66</v>
      </c>
      <c r="E8" s="163" t="s">
        <v>67</v>
      </c>
      <c r="F8" s="163" t="s">
        <v>68</v>
      </c>
      <c r="G8" s="163" t="s">
        <v>69</v>
      </c>
      <c r="H8" s="163" t="s">
        <v>70</v>
      </c>
      <c r="I8" s="163" t="s">
        <v>71</v>
      </c>
      <c r="J8" s="163" t="s">
        <v>72</v>
      </c>
      <c r="K8" s="163" t="s">
        <v>73</v>
      </c>
      <c r="L8" s="163" t="s">
        <v>74</v>
      </c>
      <c r="M8" s="142" t="s">
        <v>75</v>
      </c>
    </row>
    <row r="9" spans="1:13" ht="24.95" customHeight="1">
      <c r="A9" s="20"/>
      <c r="B9" s="57"/>
      <c r="C9" s="57"/>
      <c r="D9" s="57"/>
      <c r="E9" s="21"/>
      <c r="F9" s="21"/>
      <c r="G9" s="21"/>
      <c r="H9" s="21"/>
      <c r="I9" s="21"/>
      <c r="J9" s="21"/>
      <c r="K9" s="21"/>
      <c r="L9" s="21"/>
      <c r="M9" s="21"/>
    </row>
    <row r="10" spans="1:13" ht="24.95" customHeight="1">
      <c r="A10" s="23" t="s">
        <v>16</v>
      </c>
      <c r="B10" s="43">
        <v>33548</v>
      </c>
      <c r="C10" s="43">
        <v>300</v>
      </c>
      <c r="D10" s="43">
        <v>1085</v>
      </c>
      <c r="E10" s="43">
        <v>8383</v>
      </c>
      <c r="F10" s="43">
        <v>12896</v>
      </c>
      <c r="G10" s="43">
        <v>5493</v>
      </c>
      <c r="H10" s="43">
        <v>2498</v>
      </c>
      <c r="I10" s="43">
        <v>1649</v>
      </c>
      <c r="J10" s="43">
        <v>820</v>
      </c>
      <c r="K10" s="43">
        <v>320</v>
      </c>
      <c r="L10" s="43">
        <v>74</v>
      </c>
      <c r="M10" s="43">
        <f>17+6+6+1</f>
        <v>30</v>
      </c>
    </row>
    <row r="11" spans="1:13" ht="24.95" customHeight="1">
      <c r="A11" s="24"/>
      <c r="B11" s="43"/>
      <c r="C11" s="43"/>
      <c r="D11" s="43"/>
      <c r="E11" s="43"/>
      <c r="F11" s="43"/>
      <c r="G11" s="43"/>
      <c r="H11" s="43"/>
      <c r="I11" s="43"/>
      <c r="J11" s="43"/>
      <c r="K11" s="43"/>
      <c r="L11" s="43"/>
      <c r="M11" s="43"/>
    </row>
    <row r="12" spans="1:13" s="28" customFormat="1" ht="24.95" customHeight="1">
      <c r="A12" s="25" t="s">
        <v>32</v>
      </c>
      <c r="B12" s="49">
        <v>27272</v>
      </c>
      <c r="C12" s="49">
        <v>210</v>
      </c>
      <c r="D12" s="49">
        <v>883</v>
      </c>
      <c r="E12" s="49">
        <v>6488</v>
      </c>
      <c r="F12" s="49">
        <v>10527</v>
      </c>
      <c r="G12" s="49">
        <v>4514</v>
      </c>
      <c r="H12" s="49">
        <v>1940</v>
      </c>
      <c r="I12" s="49">
        <v>1326</v>
      </c>
      <c r="J12" s="49">
        <v>783</v>
      </c>
      <c r="K12" s="49">
        <v>375</v>
      </c>
      <c r="L12" s="49">
        <v>141</v>
      </c>
      <c r="M12" s="49">
        <f>43+30+11+1</f>
        <v>85</v>
      </c>
    </row>
    <row r="13" spans="1:13" ht="24.95" customHeight="1">
      <c r="A13" s="20"/>
      <c r="B13" s="44"/>
      <c r="C13" s="44"/>
      <c r="D13" s="44"/>
      <c r="E13" s="43"/>
      <c r="F13" s="44"/>
      <c r="G13" s="44"/>
      <c r="H13" s="44"/>
      <c r="I13" s="44"/>
      <c r="J13" s="44"/>
      <c r="K13" s="44"/>
      <c r="L13" s="44"/>
      <c r="M13" s="44"/>
    </row>
    <row r="14" spans="1:13" ht="24.95" customHeight="1">
      <c r="A14" s="52" t="s">
        <v>33</v>
      </c>
      <c r="B14" s="44">
        <v>4298</v>
      </c>
      <c r="C14" s="44">
        <v>32</v>
      </c>
      <c r="D14" s="44">
        <v>129</v>
      </c>
      <c r="E14" s="43">
        <v>653</v>
      </c>
      <c r="F14" s="44">
        <v>1463</v>
      </c>
      <c r="G14" s="44">
        <v>939</v>
      </c>
      <c r="H14" s="44">
        <v>481</v>
      </c>
      <c r="I14" s="44">
        <v>336</v>
      </c>
      <c r="J14" s="44">
        <v>153</v>
      </c>
      <c r="K14" s="44">
        <v>67</v>
      </c>
      <c r="L14" s="44">
        <v>28</v>
      </c>
      <c r="M14" s="44">
        <f>9+6+2</f>
        <v>17</v>
      </c>
    </row>
    <row r="15" spans="1:13" ht="24.95" customHeight="1">
      <c r="A15" s="52" t="s">
        <v>34</v>
      </c>
      <c r="B15" s="44">
        <v>1446</v>
      </c>
      <c r="C15" s="44">
        <v>9</v>
      </c>
      <c r="D15" s="44">
        <v>9</v>
      </c>
      <c r="E15" s="43">
        <v>326</v>
      </c>
      <c r="F15" s="44">
        <v>606</v>
      </c>
      <c r="G15" s="44">
        <v>260</v>
      </c>
      <c r="H15" s="44">
        <v>88</v>
      </c>
      <c r="I15" s="44">
        <v>67</v>
      </c>
      <c r="J15" s="44">
        <v>51</v>
      </c>
      <c r="K15" s="44">
        <v>22</v>
      </c>
      <c r="L15" s="44">
        <v>7</v>
      </c>
      <c r="M15" s="44">
        <v>1</v>
      </c>
    </row>
    <row r="16" spans="1:13" ht="24.95" customHeight="1">
      <c r="A16" s="52" t="s">
        <v>35</v>
      </c>
      <c r="B16" s="44">
        <v>5326</v>
      </c>
      <c r="C16" s="44">
        <v>57</v>
      </c>
      <c r="D16" s="44">
        <v>58</v>
      </c>
      <c r="E16" s="43">
        <v>1125</v>
      </c>
      <c r="F16" s="44">
        <v>2147</v>
      </c>
      <c r="G16" s="44">
        <v>950</v>
      </c>
      <c r="H16" s="44">
        <v>407</v>
      </c>
      <c r="I16" s="44">
        <v>281</v>
      </c>
      <c r="J16" s="44">
        <v>181</v>
      </c>
      <c r="K16" s="44">
        <v>80</v>
      </c>
      <c r="L16" s="44">
        <v>15</v>
      </c>
      <c r="M16" s="44">
        <f>11+9+4+1</f>
        <v>25</v>
      </c>
    </row>
    <row r="17" spans="1:13" ht="24.95" customHeight="1">
      <c r="A17" s="52" t="s">
        <v>36</v>
      </c>
      <c r="B17" s="44">
        <v>2255</v>
      </c>
      <c r="C17" s="44">
        <v>29</v>
      </c>
      <c r="D17" s="44">
        <v>90</v>
      </c>
      <c r="E17" s="43">
        <v>447</v>
      </c>
      <c r="F17" s="44">
        <v>753</v>
      </c>
      <c r="G17" s="44">
        <v>396</v>
      </c>
      <c r="H17" s="44">
        <v>200</v>
      </c>
      <c r="I17" s="44">
        <v>149</v>
      </c>
      <c r="J17" s="44">
        <v>112</v>
      </c>
      <c r="K17" s="44">
        <v>35</v>
      </c>
      <c r="L17" s="44">
        <v>26</v>
      </c>
      <c r="M17" s="44">
        <f>12+4+2</f>
        <v>18</v>
      </c>
    </row>
    <row r="18" spans="1:13" ht="24.95" customHeight="1">
      <c r="A18" s="52" t="s">
        <v>37</v>
      </c>
      <c r="B18" s="44">
        <v>1140</v>
      </c>
      <c r="C18" s="44" t="s">
        <v>48</v>
      </c>
      <c r="D18" s="44">
        <v>7</v>
      </c>
      <c r="E18" s="43">
        <v>300</v>
      </c>
      <c r="F18" s="44">
        <v>521</v>
      </c>
      <c r="G18" s="44">
        <v>155</v>
      </c>
      <c r="H18" s="44">
        <v>49</v>
      </c>
      <c r="I18" s="44">
        <v>36</v>
      </c>
      <c r="J18" s="44">
        <v>33</v>
      </c>
      <c r="K18" s="44">
        <v>31</v>
      </c>
      <c r="L18" s="44">
        <v>6</v>
      </c>
      <c r="M18" s="44">
        <v>2</v>
      </c>
    </row>
    <row r="19" spans="1:13" ht="24.95" customHeight="1">
      <c r="A19" s="52" t="s">
        <v>38</v>
      </c>
      <c r="B19" s="44">
        <v>239</v>
      </c>
      <c r="C19" s="44">
        <v>3</v>
      </c>
      <c r="D19" s="44">
        <v>3</v>
      </c>
      <c r="E19" s="43">
        <v>112</v>
      </c>
      <c r="F19" s="44">
        <v>85</v>
      </c>
      <c r="G19" s="44">
        <v>23</v>
      </c>
      <c r="H19" s="44">
        <v>5</v>
      </c>
      <c r="I19" s="44">
        <v>7</v>
      </c>
      <c r="J19" s="44">
        <v>1</v>
      </c>
      <c r="K19" s="44" t="s">
        <v>48</v>
      </c>
      <c r="L19" s="44" t="s">
        <v>48</v>
      </c>
      <c r="M19" s="44" t="s">
        <v>48</v>
      </c>
    </row>
    <row r="20" spans="1:13" ht="24.95" customHeight="1">
      <c r="A20" s="52" t="s">
        <v>39</v>
      </c>
      <c r="B20" s="44">
        <v>2207</v>
      </c>
      <c r="C20" s="44">
        <v>28</v>
      </c>
      <c r="D20" s="44">
        <v>41</v>
      </c>
      <c r="E20" s="43">
        <v>848</v>
      </c>
      <c r="F20" s="44">
        <v>932</v>
      </c>
      <c r="G20" s="44">
        <v>222</v>
      </c>
      <c r="H20" s="44">
        <v>65</v>
      </c>
      <c r="I20" s="44">
        <v>40</v>
      </c>
      <c r="J20" s="44">
        <v>14</v>
      </c>
      <c r="K20" s="44">
        <v>12</v>
      </c>
      <c r="L20" s="44">
        <v>4</v>
      </c>
      <c r="M20" s="44">
        <v>1</v>
      </c>
    </row>
    <row r="21" spans="1:13" ht="24.95" customHeight="1">
      <c r="A21" s="52" t="s">
        <v>40</v>
      </c>
      <c r="B21" s="44">
        <v>542</v>
      </c>
      <c r="C21" s="44">
        <v>4</v>
      </c>
      <c r="D21" s="44">
        <v>3</v>
      </c>
      <c r="E21" s="43">
        <v>207</v>
      </c>
      <c r="F21" s="44">
        <v>235</v>
      </c>
      <c r="G21" s="44">
        <v>51</v>
      </c>
      <c r="H21" s="44">
        <v>18</v>
      </c>
      <c r="I21" s="44">
        <v>9</v>
      </c>
      <c r="J21" s="44">
        <v>7</v>
      </c>
      <c r="K21" s="44">
        <v>5</v>
      </c>
      <c r="L21" s="44">
        <v>2</v>
      </c>
      <c r="M21" s="44">
        <v>1</v>
      </c>
    </row>
    <row r="22" spans="1:13" ht="24.95" customHeight="1">
      <c r="A22" s="52" t="s">
        <v>41</v>
      </c>
      <c r="B22" s="44">
        <v>1766</v>
      </c>
      <c r="C22" s="44">
        <v>16</v>
      </c>
      <c r="D22" s="44">
        <v>8</v>
      </c>
      <c r="E22" s="43">
        <v>225</v>
      </c>
      <c r="F22" s="44">
        <v>649</v>
      </c>
      <c r="G22" s="44">
        <v>413</v>
      </c>
      <c r="H22" s="44">
        <v>202</v>
      </c>
      <c r="I22" s="44">
        <v>121</v>
      </c>
      <c r="J22" s="44">
        <v>79</v>
      </c>
      <c r="K22" s="44">
        <v>38</v>
      </c>
      <c r="L22" s="44">
        <v>14</v>
      </c>
      <c r="M22" s="44">
        <v>1</v>
      </c>
    </row>
    <row r="23" spans="1:13" ht="24.95" customHeight="1">
      <c r="A23" s="52" t="s">
        <v>42</v>
      </c>
      <c r="B23" s="44">
        <v>976</v>
      </c>
      <c r="C23" s="44">
        <v>2</v>
      </c>
      <c r="D23" s="44">
        <v>12</v>
      </c>
      <c r="E23" s="43">
        <v>303</v>
      </c>
      <c r="F23" s="44">
        <v>427</v>
      </c>
      <c r="G23" s="44">
        <v>135</v>
      </c>
      <c r="H23" s="44">
        <v>41</v>
      </c>
      <c r="I23" s="44">
        <v>22</v>
      </c>
      <c r="J23" s="44">
        <v>19</v>
      </c>
      <c r="K23" s="44">
        <v>8</v>
      </c>
      <c r="L23" s="44">
        <v>3</v>
      </c>
      <c r="M23" s="44">
        <f>1+3</f>
        <v>4</v>
      </c>
    </row>
    <row r="24" spans="1:13" ht="24.95" customHeight="1">
      <c r="A24" s="52" t="s">
        <v>43</v>
      </c>
      <c r="B24" s="44">
        <v>2118</v>
      </c>
      <c r="C24" s="44">
        <v>14</v>
      </c>
      <c r="D24" s="44">
        <v>9</v>
      </c>
      <c r="E24" s="43">
        <v>325</v>
      </c>
      <c r="F24" s="44">
        <v>773</v>
      </c>
      <c r="G24" s="44">
        <v>479</v>
      </c>
      <c r="H24" s="44">
        <v>217</v>
      </c>
      <c r="I24" s="44">
        <v>162</v>
      </c>
      <c r="J24" s="44">
        <v>73</v>
      </c>
      <c r="K24" s="44">
        <v>42</v>
      </c>
      <c r="L24" s="44">
        <v>20</v>
      </c>
      <c r="M24" s="44">
        <f>2+2</f>
        <v>4</v>
      </c>
    </row>
    <row r="25" spans="1:13" ht="24.95" customHeight="1">
      <c r="A25" s="52" t="s">
        <v>44</v>
      </c>
      <c r="B25" s="44">
        <v>1941</v>
      </c>
      <c r="C25" s="44">
        <v>4</v>
      </c>
      <c r="D25" s="44">
        <v>6</v>
      </c>
      <c r="E25" s="43">
        <v>705</v>
      </c>
      <c r="F25" s="44">
        <v>907</v>
      </c>
      <c r="G25" s="44">
        <v>193</v>
      </c>
      <c r="H25" s="44">
        <v>65</v>
      </c>
      <c r="I25" s="44">
        <v>30</v>
      </c>
      <c r="J25" s="44">
        <v>20</v>
      </c>
      <c r="K25" s="44">
        <v>7</v>
      </c>
      <c r="L25" s="44">
        <v>1</v>
      </c>
      <c r="M25" s="44">
        <f>1+1+1</f>
        <v>3</v>
      </c>
    </row>
    <row r="26" spans="1:13" ht="24.95" customHeight="1">
      <c r="A26" s="53" t="s">
        <v>45</v>
      </c>
      <c r="B26" s="44">
        <v>677</v>
      </c>
      <c r="C26" s="44">
        <v>4</v>
      </c>
      <c r="D26" s="44">
        <v>2</v>
      </c>
      <c r="E26" s="43">
        <v>154</v>
      </c>
      <c r="F26" s="44">
        <v>294</v>
      </c>
      <c r="G26" s="44">
        <v>117</v>
      </c>
      <c r="H26" s="44">
        <v>40</v>
      </c>
      <c r="I26" s="44">
        <v>23</v>
      </c>
      <c r="J26" s="44">
        <v>21</v>
      </c>
      <c r="K26" s="44">
        <v>11</v>
      </c>
      <c r="L26" s="44">
        <v>9</v>
      </c>
      <c r="M26" s="44">
        <v>2</v>
      </c>
    </row>
    <row r="27" spans="1:13" ht="24.95" customHeight="1">
      <c r="A27" s="23" t="s">
        <v>46</v>
      </c>
      <c r="B27" s="44">
        <v>1405</v>
      </c>
      <c r="C27" s="44">
        <v>1</v>
      </c>
      <c r="D27" s="44">
        <v>478</v>
      </c>
      <c r="E27" s="43">
        <v>411</v>
      </c>
      <c r="F27" s="44">
        <v>362</v>
      </c>
      <c r="G27" s="44">
        <v>90</v>
      </c>
      <c r="H27" s="44">
        <v>28</v>
      </c>
      <c r="I27" s="44">
        <v>20</v>
      </c>
      <c r="J27" s="44">
        <v>10</v>
      </c>
      <c r="K27" s="44">
        <v>5</v>
      </c>
      <c r="L27" s="44" t="s">
        <v>48</v>
      </c>
      <c r="M27" s="44" t="s">
        <v>48</v>
      </c>
    </row>
    <row r="28" spans="1:13" ht="24.95" customHeight="1">
      <c r="A28" s="52" t="s">
        <v>47</v>
      </c>
      <c r="B28" s="44">
        <v>4</v>
      </c>
      <c r="C28" s="44" t="s">
        <v>48</v>
      </c>
      <c r="D28" s="44" t="s">
        <v>48</v>
      </c>
      <c r="E28" s="43">
        <v>1</v>
      </c>
      <c r="F28" s="44">
        <v>3</v>
      </c>
      <c r="G28" s="44" t="s">
        <v>48</v>
      </c>
      <c r="H28" s="44" t="s">
        <v>48</v>
      </c>
      <c r="I28" s="44" t="s">
        <v>48</v>
      </c>
      <c r="J28" s="44" t="s">
        <v>48</v>
      </c>
      <c r="K28" s="44" t="s">
        <v>48</v>
      </c>
      <c r="L28" s="44" t="s">
        <v>48</v>
      </c>
      <c r="M28" s="44" t="s">
        <v>48</v>
      </c>
    </row>
    <row r="29" spans="1:13" ht="24.95" customHeight="1">
      <c r="A29" s="52" t="s">
        <v>49</v>
      </c>
      <c r="B29" s="44">
        <v>51</v>
      </c>
      <c r="C29" s="44" t="s">
        <v>48</v>
      </c>
      <c r="D29" s="44">
        <v>9</v>
      </c>
      <c r="E29" s="43">
        <v>24</v>
      </c>
      <c r="F29" s="44">
        <v>15</v>
      </c>
      <c r="G29" s="44">
        <v>3</v>
      </c>
      <c r="H29" s="44" t="s">
        <v>48</v>
      </c>
      <c r="I29" s="44" t="s">
        <v>48</v>
      </c>
      <c r="J29" s="44" t="s">
        <v>48</v>
      </c>
      <c r="K29" s="44" t="s">
        <v>48</v>
      </c>
      <c r="L29" s="44" t="s">
        <v>48</v>
      </c>
      <c r="M29" s="44" t="s">
        <v>48</v>
      </c>
    </row>
    <row r="30" spans="1:13" ht="24.95" customHeight="1">
      <c r="A30" s="52" t="s">
        <v>50</v>
      </c>
      <c r="B30" s="44">
        <v>364</v>
      </c>
      <c r="C30" s="44" t="s">
        <v>48</v>
      </c>
      <c r="D30" s="44">
        <v>6</v>
      </c>
      <c r="E30" s="43">
        <v>148</v>
      </c>
      <c r="F30" s="44">
        <v>146</v>
      </c>
      <c r="G30" s="44">
        <v>32</v>
      </c>
      <c r="H30" s="44">
        <v>9</v>
      </c>
      <c r="I30" s="44">
        <v>11</v>
      </c>
      <c r="J30" s="44">
        <v>6</v>
      </c>
      <c r="K30" s="44">
        <v>5</v>
      </c>
      <c r="L30" s="44" t="s">
        <v>48</v>
      </c>
      <c r="M30" s="44">
        <v>1</v>
      </c>
    </row>
    <row r="31" spans="1:13" ht="24.95" customHeight="1">
      <c r="A31" s="52" t="s">
        <v>51</v>
      </c>
      <c r="B31" s="44">
        <v>268</v>
      </c>
      <c r="C31" s="44">
        <v>1</v>
      </c>
      <c r="D31" s="44">
        <v>7</v>
      </c>
      <c r="E31" s="43">
        <v>101</v>
      </c>
      <c r="F31" s="44">
        <v>128</v>
      </c>
      <c r="G31" s="44">
        <v>17</v>
      </c>
      <c r="H31" s="44">
        <v>9</v>
      </c>
      <c r="I31" s="44">
        <v>2</v>
      </c>
      <c r="J31" s="44">
        <v>1</v>
      </c>
      <c r="K31" s="44">
        <v>2</v>
      </c>
      <c r="L31" s="44" t="s">
        <v>48</v>
      </c>
      <c r="M31" s="44" t="s">
        <v>48</v>
      </c>
    </row>
    <row r="32" spans="1:13" ht="24.95" customHeight="1">
      <c r="A32" s="54" t="s">
        <v>52</v>
      </c>
      <c r="B32" s="55">
        <v>249</v>
      </c>
      <c r="C32" s="56">
        <v>6</v>
      </c>
      <c r="D32" s="56">
        <v>6</v>
      </c>
      <c r="E32" s="56">
        <v>73</v>
      </c>
      <c r="F32" s="56">
        <v>81</v>
      </c>
      <c r="G32" s="56">
        <v>39</v>
      </c>
      <c r="H32" s="56">
        <v>16</v>
      </c>
      <c r="I32" s="56">
        <v>10</v>
      </c>
      <c r="J32" s="56">
        <v>2</v>
      </c>
      <c r="K32" s="56">
        <v>5</v>
      </c>
      <c r="L32" s="56">
        <v>6</v>
      </c>
      <c r="M32" s="56">
        <f>2+1+2</f>
        <v>5</v>
      </c>
    </row>
    <row r="33" spans="1:13" ht="15" customHeight="1">
      <c r="A33" s="30"/>
      <c r="B33" s="58"/>
      <c r="C33" s="58"/>
      <c r="D33" s="58"/>
      <c r="E33" s="22"/>
      <c r="F33" s="22"/>
      <c r="G33" s="22"/>
      <c r="H33" s="22"/>
      <c r="I33" s="22"/>
      <c r="J33" s="22"/>
      <c r="K33" s="22"/>
      <c r="L33" s="22" t="s">
        <v>76</v>
      </c>
      <c r="M33" s="22"/>
    </row>
    <row r="34" spans="1:13" ht="15" customHeight="1">
      <c r="A34" s="30"/>
      <c r="B34" s="58"/>
      <c r="C34" s="58"/>
      <c r="D34" s="58"/>
      <c r="E34" s="22"/>
      <c r="F34" s="22"/>
      <c r="G34" s="22"/>
      <c r="H34" s="22"/>
      <c r="I34" s="22"/>
      <c r="J34" s="22"/>
      <c r="K34" s="22"/>
      <c r="L34" s="22"/>
      <c r="M34" s="22"/>
    </row>
    <row r="35" spans="1:13" ht="15" customHeight="1">
      <c r="A35" s="59"/>
      <c r="B35" s="60"/>
      <c r="C35" s="60"/>
      <c r="D35" s="60"/>
      <c r="E35" s="60"/>
      <c r="F35" s="60"/>
      <c r="G35" s="60"/>
      <c r="H35" s="60"/>
      <c r="I35" s="60"/>
      <c r="J35" s="60"/>
      <c r="K35" s="60"/>
      <c r="L35" s="60"/>
      <c r="M35" s="60"/>
    </row>
    <row r="36" spans="1:13" ht="15" customHeight="1">
      <c r="A36" s="61"/>
    </row>
    <row r="37" spans="1:13" ht="15" customHeight="1"/>
  </sheetData>
  <mergeCells count="14">
    <mergeCell ref="M5:M8"/>
    <mergeCell ref="A7:A8"/>
    <mergeCell ref="G5:G8"/>
    <mergeCell ref="H5:H8"/>
    <mergeCell ref="I5:I8"/>
    <mergeCell ref="J5:J8"/>
    <mergeCell ref="K5:K8"/>
    <mergeCell ref="L5:L8"/>
    <mergeCell ref="A5:A6"/>
    <mergeCell ref="B5:B8"/>
    <mergeCell ref="C5:C8"/>
    <mergeCell ref="D5:D8"/>
    <mergeCell ref="E5:E8"/>
    <mergeCell ref="F5:F8"/>
  </mergeCells>
  <phoneticPr fontId="5"/>
  <pageMargins left="0.59055118110236227" right="0.59055118110236227" top="0.59055118110236227" bottom="0.39370078740157483"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zoomScaleNormal="100" workbookViewId="0">
      <selection activeCell="A26" sqref="A26:A27"/>
    </sheetView>
  </sheetViews>
  <sheetFormatPr defaultColWidth="9.625" defaultRowHeight="13.5" customHeight="1"/>
  <cols>
    <col min="1" max="1" width="10.625" style="32" customWidth="1"/>
    <col min="2" max="12" width="9.625" style="62" customWidth="1"/>
    <col min="13" max="16384" width="9.625" style="7"/>
  </cols>
  <sheetData>
    <row r="1" spans="1:12" ht="20.100000000000001" customHeight="1">
      <c r="B1" s="2" t="s">
        <v>77</v>
      </c>
    </row>
    <row r="2" spans="1:12" ht="15" customHeight="1">
      <c r="A2" s="1"/>
      <c r="B2" s="34"/>
      <c r="C2" s="3"/>
      <c r="D2" s="3"/>
      <c r="E2" s="3"/>
      <c r="F2" s="3"/>
      <c r="G2" s="3"/>
      <c r="H2" s="3"/>
      <c r="I2" s="3"/>
      <c r="J2" s="3"/>
      <c r="K2" s="3"/>
      <c r="L2" s="3"/>
    </row>
    <row r="3" spans="1:12" ht="20.100000000000001" customHeight="1">
      <c r="A3" s="1"/>
      <c r="B3" s="4" t="s">
        <v>78</v>
      </c>
      <c r="C3" s="34"/>
      <c r="D3" s="3"/>
      <c r="E3" s="4"/>
      <c r="F3" s="4"/>
      <c r="G3" s="4"/>
      <c r="H3" s="4"/>
      <c r="I3" s="4"/>
      <c r="J3" s="4"/>
      <c r="K3" s="4"/>
      <c r="L3" s="4"/>
    </row>
    <row r="4" spans="1:12" ht="20.100000000000001" customHeight="1" thickBot="1">
      <c r="A4" s="1" t="s">
        <v>3</v>
      </c>
      <c r="B4" s="4"/>
      <c r="C4" s="4"/>
      <c r="D4" s="4"/>
      <c r="E4" s="4"/>
      <c r="F4" s="4"/>
      <c r="G4" s="4"/>
      <c r="H4" s="4"/>
      <c r="I4" s="4"/>
      <c r="J4" s="4"/>
      <c r="K4" s="4"/>
      <c r="L4" s="14" t="s">
        <v>4</v>
      </c>
    </row>
    <row r="5" spans="1:12" ht="15" customHeight="1" thickTop="1">
      <c r="A5" s="135" t="s">
        <v>5</v>
      </c>
      <c r="B5" s="170" t="s">
        <v>79</v>
      </c>
      <c r="C5" s="171" t="s">
        <v>80</v>
      </c>
      <c r="D5" s="164" t="s">
        <v>81</v>
      </c>
      <c r="E5" s="164" t="s">
        <v>82</v>
      </c>
      <c r="F5" s="164" t="s">
        <v>83</v>
      </c>
      <c r="G5" s="164" t="s">
        <v>84</v>
      </c>
      <c r="H5" s="164" t="s">
        <v>85</v>
      </c>
      <c r="I5" s="164" t="s">
        <v>86</v>
      </c>
      <c r="J5" s="164" t="s">
        <v>87</v>
      </c>
      <c r="K5" s="164" t="s">
        <v>88</v>
      </c>
      <c r="L5" s="167" t="s">
        <v>89</v>
      </c>
    </row>
    <row r="6" spans="1:12" ht="15" customHeight="1">
      <c r="A6" s="136"/>
      <c r="B6" s="156"/>
      <c r="C6" s="172"/>
      <c r="D6" s="165"/>
      <c r="E6" s="165"/>
      <c r="F6" s="165"/>
      <c r="G6" s="165"/>
      <c r="H6" s="165"/>
      <c r="I6" s="165"/>
      <c r="J6" s="165"/>
      <c r="K6" s="165"/>
      <c r="L6" s="168"/>
    </row>
    <row r="7" spans="1:12" ht="15" customHeight="1">
      <c r="A7" s="158" t="s">
        <v>30</v>
      </c>
      <c r="B7" s="156"/>
      <c r="C7" s="172"/>
      <c r="D7" s="165"/>
      <c r="E7" s="165"/>
      <c r="F7" s="165"/>
      <c r="G7" s="165"/>
      <c r="H7" s="165"/>
      <c r="I7" s="165"/>
      <c r="J7" s="165"/>
      <c r="K7" s="165"/>
      <c r="L7" s="168"/>
    </row>
    <row r="8" spans="1:12" ht="15" customHeight="1">
      <c r="A8" s="159"/>
      <c r="B8" s="157"/>
      <c r="C8" s="173"/>
      <c r="D8" s="166"/>
      <c r="E8" s="166">
        <v>100</v>
      </c>
      <c r="F8" s="166">
        <v>200</v>
      </c>
      <c r="G8" s="166">
        <v>300</v>
      </c>
      <c r="H8" s="166">
        <v>500</v>
      </c>
      <c r="I8" s="166" t="s">
        <v>90</v>
      </c>
      <c r="J8" s="166" t="s">
        <v>91</v>
      </c>
      <c r="K8" s="166" t="s">
        <v>91</v>
      </c>
      <c r="L8" s="169" t="s">
        <v>92</v>
      </c>
    </row>
    <row r="9" spans="1:12" ht="15" customHeight="1">
      <c r="A9" s="20"/>
      <c r="B9" s="63"/>
      <c r="C9" s="21"/>
      <c r="D9" s="21"/>
      <c r="E9" s="21"/>
      <c r="F9" s="21"/>
      <c r="G9" s="21"/>
      <c r="H9" s="21"/>
      <c r="I9" s="21"/>
      <c r="J9" s="21"/>
      <c r="K9" s="21"/>
      <c r="L9" s="21"/>
    </row>
    <row r="10" spans="1:12" ht="15" customHeight="1">
      <c r="A10" s="23" t="s">
        <v>16</v>
      </c>
      <c r="B10" s="42">
        <v>33548</v>
      </c>
      <c r="C10" s="44">
        <v>6262</v>
      </c>
      <c r="D10" s="44">
        <v>14972</v>
      </c>
      <c r="E10" s="44">
        <v>5886</v>
      </c>
      <c r="F10" s="44">
        <v>3242</v>
      </c>
      <c r="G10" s="44">
        <v>1064</v>
      </c>
      <c r="H10" s="44">
        <v>897</v>
      </c>
      <c r="I10" s="44">
        <f>442+279</f>
        <v>721</v>
      </c>
      <c r="J10" s="44">
        <v>189</v>
      </c>
      <c r="K10" s="44">
        <f>77+96+57</f>
        <v>230</v>
      </c>
      <c r="L10" s="44">
        <f>49+27+2+7</f>
        <v>85</v>
      </c>
    </row>
    <row r="11" spans="1:12" ht="15" customHeight="1">
      <c r="A11" s="24"/>
      <c r="B11" s="42"/>
      <c r="C11" s="44"/>
      <c r="D11" s="44"/>
      <c r="E11" s="44"/>
      <c r="F11" s="44"/>
      <c r="G11" s="44"/>
      <c r="H11" s="44"/>
      <c r="I11" s="44"/>
      <c r="J11" s="44"/>
      <c r="K11" s="44"/>
      <c r="L11" s="44"/>
    </row>
    <row r="12" spans="1:12" s="28" customFormat="1" ht="15" customHeight="1">
      <c r="A12" s="25" t="s">
        <v>17</v>
      </c>
      <c r="B12" s="48">
        <v>27272</v>
      </c>
      <c r="C12" s="50">
        <v>3069</v>
      </c>
      <c r="D12" s="50">
        <v>12584</v>
      </c>
      <c r="E12" s="50">
        <v>5568</v>
      </c>
      <c r="F12" s="50">
        <v>2978</v>
      </c>
      <c r="G12" s="50">
        <v>1135</v>
      </c>
      <c r="H12" s="50">
        <v>784</v>
      </c>
      <c r="I12" s="50">
        <f>352+276</f>
        <v>628</v>
      </c>
      <c r="J12" s="50">
        <v>185</v>
      </c>
      <c r="K12" s="50">
        <f>102+78+86</f>
        <v>266</v>
      </c>
      <c r="L12" s="50">
        <f>31+29+6+9</f>
        <v>75</v>
      </c>
    </row>
    <row r="13" spans="1:12" ht="15" customHeight="1">
      <c r="A13" s="20"/>
      <c r="B13" s="42"/>
      <c r="C13" s="44"/>
      <c r="D13" s="44"/>
      <c r="E13" s="44"/>
      <c r="F13" s="44"/>
      <c r="G13" s="44"/>
      <c r="H13" s="44"/>
      <c r="I13" s="44"/>
      <c r="J13" s="44"/>
      <c r="K13" s="44"/>
      <c r="L13" s="44"/>
    </row>
    <row r="14" spans="1:12" ht="24.95" customHeight="1">
      <c r="A14" s="52" t="s">
        <v>33</v>
      </c>
      <c r="B14" s="64">
        <v>4298</v>
      </c>
      <c r="C14" s="64">
        <v>402</v>
      </c>
      <c r="D14" s="64">
        <v>1429</v>
      </c>
      <c r="E14" s="64">
        <v>1033</v>
      </c>
      <c r="F14" s="64">
        <v>692</v>
      </c>
      <c r="G14" s="64">
        <v>273</v>
      </c>
      <c r="H14" s="64">
        <v>204</v>
      </c>
      <c r="I14" s="64">
        <f>81+64</f>
        <v>145</v>
      </c>
      <c r="J14" s="64">
        <v>42</v>
      </c>
      <c r="K14" s="64">
        <f>24+20+21</f>
        <v>65</v>
      </c>
      <c r="L14" s="64">
        <f>6+5+1+1</f>
        <v>13</v>
      </c>
    </row>
    <row r="15" spans="1:12" ht="24.95" customHeight="1">
      <c r="A15" s="52" t="s">
        <v>93</v>
      </c>
      <c r="B15" s="64">
        <v>1446</v>
      </c>
      <c r="C15" s="64">
        <v>67</v>
      </c>
      <c r="D15" s="64">
        <v>780</v>
      </c>
      <c r="E15" s="64">
        <v>315</v>
      </c>
      <c r="F15" s="64">
        <v>136</v>
      </c>
      <c r="G15" s="64">
        <v>63</v>
      </c>
      <c r="H15" s="64">
        <v>40</v>
      </c>
      <c r="I15" s="64">
        <f>12+11</f>
        <v>23</v>
      </c>
      <c r="J15" s="64">
        <v>11</v>
      </c>
      <c r="K15" s="64">
        <f>4+3+1</f>
        <v>8</v>
      </c>
      <c r="L15" s="64">
        <f>1+2</f>
        <v>3</v>
      </c>
    </row>
    <row r="16" spans="1:12" ht="24.95" customHeight="1">
      <c r="A16" s="52" t="s">
        <v>94</v>
      </c>
      <c r="B16" s="64">
        <v>5326</v>
      </c>
      <c r="C16" s="64">
        <v>475</v>
      </c>
      <c r="D16" s="64">
        <v>2144</v>
      </c>
      <c r="E16" s="64">
        <v>1393</v>
      </c>
      <c r="F16" s="64">
        <v>685</v>
      </c>
      <c r="G16" s="64">
        <v>232</v>
      </c>
      <c r="H16" s="64">
        <v>170</v>
      </c>
      <c r="I16" s="64">
        <f>75+49</f>
        <v>124</v>
      </c>
      <c r="J16" s="64">
        <v>30</v>
      </c>
      <c r="K16" s="64">
        <f>26+15+19</f>
        <v>60</v>
      </c>
      <c r="L16" s="64">
        <f>4+6+1+2</f>
        <v>13</v>
      </c>
    </row>
    <row r="17" spans="1:12" ht="24.95" customHeight="1">
      <c r="A17" s="52" t="s">
        <v>95</v>
      </c>
      <c r="B17" s="64">
        <v>2255</v>
      </c>
      <c r="C17" s="64">
        <v>244</v>
      </c>
      <c r="D17" s="64">
        <v>900</v>
      </c>
      <c r="E17" s="64">
        <v>423</v>
      </c>
      <c r="F17" s="64">
        <v>291</v>
      </c>
      <c r="G17" s="64">
        <v>137</v>
      </c>
      <c r="H17" s="64">
        <v>95</v>
      </c>
      <c r="I17" s="64">
        <f>57+38</f>
        <v>95</v>
      </c>
      <c r="J17" s="64">
        <v>31</v>
      </c>
      <c r="K17" s="64">
        <f>6+11+14</f>
        <v>31</v>
      </c>
      <c r="L17" s="64">
        <f>4+4</f>
        <v>8</v>
      </c>
    </row>
    <row r="18" spans="1:12" ht="24.95" customHeight="1">
      <c r="A18" s="52" t="s">
        <v>96</v>
      </c>
      <c r="B18" s="64">
        <v>1140</v>
      </c>
      <c r="C18" s="64">
        <v>115</v>
      </c>
      <c r="D18" s="64">
        <v>594</v>
      </c>
      <c r="E18" s="64">
        <v>219</v>
      </c>
      <c r="F18" s="64">
        <v>87</v>
      </c>
      <c r="G18" s="64">
        <v>43</v>
      </c>
      <c r="H18" s="64">
        <v>26</v>
      </c>
      <c r="I18" s="64">
        <f>17+16</f>
        <v>33</v>
      </c>
      <c r="J18" s="64">
        <v>8</v>
      </c>
      <c r="K18" s="64">
        <f>7+3+4</f>
        <v>14</v>
      </c>
      <c r="L18" s="64">
        <v>1</v>
      </c>
    </row>
    <row r="19" spans="1:12" ht="24.95" customHeight="1">
      <c r="A19" s="52" t="s">
        <v>97</v>
      </c>
      <c r="B19" s="64">
        <v>239</v>
      </c>
      <c r="C19" s="64">
        <v>63</v>
      </c>
      <c r="D19" s="64">
        <v>115</v>
      </c>
      <c r="E19" s="64">
        <v>31</v>
      </c>
      <c r="F19" s="64">
        <v>17</v>
      </c>
      <c r="G19" s="64">
        <v>7</v>
      </c>
      <c r="H19" s="64">
        <v>2</v>
      </c>
      <c r="I19" s="64">
        <v>1</v>
      </c>
      <c r="J19" s="64" t="s">
        <v>98</v>
      </c>
      <c r="K19" s="64">
        <v>1</v>
      </c>
      <c r="L19" s="64">
        <f>1+1</f>
        <v>2</v>
      </c>
    </row>
    <row r="20" spans="1:12" ht="24.95" customHeight="1">
      <c r="A20" s="52" t="s">
        <v>99</v>
      </c>
      <c r="B20" s="64">
        <v>2207</v>
      </c>
      <c r="C20" s="64">
        <v>480</v>
      </c>
      <c r="D20" s="64">
        <v>1272</v>
      </c>
      <c r="E20" s="64">
        <v>233</v>
      </c>
      <c r="F20" s="64">
        <v>104</v>
      </c>
      <c r="G20" s="64">
        <v>40</v>
      </c>
      <c r="H20" s="64">
        <v>17</v>
      </c>
      <c r="I20" s="64">
        <f>22+13</f>
        <v>35</v>
      </c>
      <c r="J20" s="64">
        <v>9</v>
      </c>
      <c r="K20" s="64">
        <f>5+2+2</f>
        <v>9</v>
      </c>
      <c r="L20" s="64">
        <f>2+3+1+2</f>
        <v>8</v>
      </c>
    </row>
    <row r="21" spans="1:12" ht="24.95" customHeight="1">
      <c r="A21" s="52" t="s">
        <v>100</v>
      </c>
      <c r="B21" s="64">
        <v>542</v>
      </c>
      <c r="C21" s="64">
        <v>73</v>
      </c>
      <c r="D21" s="64">
        <v>320</v>
      </c>
      <c r="E21" s="64">
        <v>76</v>
      </c>
      <c r="F21" s="64">
        <v>39</v>
      </c>
      <c r="G21" s="64">
        <v>16</v>
      </c>
      <c r="H21" s="64">
        <v>9</v>
      </c>
      <c r="I21" s="64">
        <v>3</v>
      </c>
      <c r="J21" s="64">
        <v>1</v>
      </c>
      <c r="K21" s="64">
        <f>1+2+1</f>
        <v>4</v>
      </c>
      <c r="L21" s="64">
        <v>1</v>
      </c>
    </row>
    <row r="22" spans="1:12" ht="24.95" customHeight="1">
      <c r="A22" s="52" t="s">
        <v>101</v>
      </c>
      <c r="B22" s="64">
        <v>1766</v>
      </c>
      <c r="C22" s="64">
        <v>148</v>
      </c>
      <c r="D22" s="64">
        <v>777</v>
      </c>
      <c r="E22" s="64">
        <v>398</v>
      </c>
      <c r="F22" s="64">
        <v>193</v>
      </c>
      <c r="G22" s="64">
        <v>82</v>
      </c>
      <c r="H22" s="64">
        <v>66</v>
      </c>
      <c r="I22" s="64">
        <f>28+20</f>
        <v>48</v>
      </c>
      <c r="J22" s="64">
        <v>16</v>
      </c>
      <c r="K22" s="64">
        <f>7+6+10</f>
        <v>23</v>
      </c>
      <c r="L22" s="64">
        <f>9+4+2</f>
        <v>15</v>
      </c>
    </row>
    <row r="23" spans="1:12" ht="24.95" customHeight="1">
      <c r="A23" s="52" t="s">
        <v>102</v>
      </c>
      <c r="B23" s="64">
        <v>976</v>
      </c>
      <c r="C23" s="64">
        <v>130</v>
      </c>
      <c r="D23" s="64">
        <v>591</v>
      </c>
      <c r="E23" s="64">
        <v>131</v>
      </c>
      <c r="F23" s="64">
        <v>51</v>
      </c>
      <c r="G23" s="64">
        <v>24</v>
      </c>
      <c r="H23" s="64">
        <v>20</v>
      </c>
      <c r="I23" s="64">
        <f>6+6</f>
        <v>12</v>
      </c>
      <c r="J23" s="64">
        <v>8</v>
      </c>
      <c r="K23" s="64">
        <f>1+3+3</f>
        <v>7</v>
      </c>
      <c r="L23" s="64">
        <f>1+1</f>
        <v>2</v>
      </c>
    </row>
    <row r="24" spans="1:12" ht="24.95" customHeight="1">
      <c r="A24" s="52" t="s">
        <v>103</v>
      </c>
      <c r="B24" s="64">
        <v>2118</v>
      </c>
      <c r="C24" s="64">
        <v>224</v>
      </c>
      <c r="D24" s="64">
        <v>878</v>
      </c>
      <c r="E24" s="64">
        <v>528</v>
      </c>
      <c r="F24" s="64">
        <v>274</v>
      </c>
      <c r="G24" s="64">
        <v>92</v>
      </c>
      <c r="H24" s="64">
        <v>44</v>
      </c>
      <c r="I24" s="64">
        <f>18+35</f>
        <v>53</v>
      </c>
      <c r="J24" s="64">
        <v>8</v>
      </c>
      <c r="K24" s="64">
        <f>6+6+3</f>
        <v>15</v>
      </c>
      <c r="L24" s="64">
        <f>1+1</f>
        <v>2</v>
      </c>
    </row>
    <row r="25" spans="1:12" ht="24.95" customHeight="1">
      <c r="A25" s="52" t="s">
        <v>104</v>
      </c>
      <c r="B25" s="64">
        <v>1941</v>
      </c>
      <c r="C25" s="64">
        <v>397</v>
      </c>
      <c r="D25" s="64">
        <v>1083</v>
      </c>
      <c r="E25" s="64">
        <v>255</v>
      </c>
      <c r="F25" s="64">
        <v>125</v>
      </c>
      <c r="G25" s="64">
        <v>31</v>
      </c>
      <c r="H25" s="64">
        <v>16</v>
      </c>
      <c r="I25" s="64">
        <f>4+8</f>
        <v>12</v>
      </c>
      <c r="J25" s="64">
        <v>7</v>
      </c>
      <c r="K25" s="64">
        <f>5+4+5</f>
        <v>14</v>
      </c>
      <c r="L25" s="64">
        <v>1</v>
      </c>
    </row>
    <row r="26" spans="1:12" ht="24.95" customHeight="1">
      <c r="A26" s="53" t="s">
        <v>45</v>
      </c>
      <c r="B26" s="64">
        <v>677</v>
      </c>
      <c r="C26" s="64">
        <v>58</v>
      </c>
      <c r="D26" s="64">
        <v>329</v>
      </c>
      <c r="E26" s="64">
        <v>162</v>
      </c>
      <c r="F26" s="64">
        <v>69</v>
      </c>
      <c r="G26" s="64">
        <v>18</v>
      </c>
      <c r="H26" s="64">
        <v>16</v>
      </c>
      <c r="I26" s="64">
        <f>8+4</f>
        <v>12</v>
      </c>
      <c r="J26" s="64">
        <v>5</v>
      </c>
      <c r="K26" s="64">
        <f>3+1+1</f>
        <v>5</v>
      </c>
      <c r="L26" s="64">
        <f>2+1</f>
        <v>3</v>
      </c>
    </row>
    <row r="27" spans="1:12" ht="24.95" customHeight="1">
      <c r="A27" s="23" t="s">
        <v>105</v>
      </c>
      <c r="B27" s="64">
        <v>1405</v>
      </c>
      <c r="C27" s="64">
        <v>77</v>
      </c>
      <c r="D27" s="64">
        <v>866</v>
      </c>
      <c r="E27" s="64">
        <v>230</v>
      </c>
      <c r="F27" s="64">
        <v>135</v>
      </c>
      <c r="G27" s="64">
        <v>46</v>
      </c>
      <c r="H27" s="64">
        <v>30</v>
      </c>
      <c r="I27" s="64">
        <f>9+6</f>
        <v>15</v>
      </c>
      <c r="J27" s="64">
        <v>5</v>
      </c>
      <c r="K27" s="64">
        <v>1</v>
      </c>
      <c r="L27" s="64" t="s">
        <v>98</v>
      </c>
    </row>
    <row r="28" spans="1:12" ht="24.95" customHeight="1">
      <c r="A28" s="52" t="s">
        <v>106</v>
      </c>
      <c r="B28" s="64">
        <v>4</v>
      </c>
      <c r="C28" s="64">
        <v>2</v>
      </c>
      <c r="D28" s="64">
        <v>1</v>
      </c>
      <c r="E28" s="64" t="s">
        <v>98</v>
      </c>
      <c r="F28" s="64">
        <v>1</v>
      </c>
      <c r="G28" s="64" t="s">
        <v>98</v>
      </c>
      <c r="H28" s="64" t="s">
        <v>98</v>
      </c>
      <c r="I28" s="64" t="s">
        <v>98</v>
      </c>
      <c r="J28" s="64" t="s">
        <v>98</v>
      </c>
      <c r="K28" s="64" t="s">
        <v>98</v>
      </c>
      <c r="L28" s="64" t="s">
        <v>98</v>
      </c>
    </row>
    <row r="29" spans="1:12" ht="24.95" customHeight="1">
      <c r="A29" s="52" t="s">
        <v>107</v>
      </c>
      <c r="B29" s="64">
        <v>51</v>
      </c>
      <c r="C29" s="64">
        <v>4</v>
      </c>
      <c r="D29" s="64">
        <v>35</v>
      </c>
      <c r="E29" s="64">
        <v>8</v>
      </c>
      <c r="F29" s="64">
        <v>3</v>
      </c>
      <c r="G29" s="64">
        <v>1</v>
      </c>
      <c r="H29" s="64" t="s">
        <v>98</v>
      </c>
      <c r="I29" s="64" t="s">
        <v>98</v>
      </c>
      <c r="J29" s="64" t="s">
        <v>98</v>
      </c>
      <c r="K29" s="64" t="s">
        <v>98</v>
      </c>
      <c r="L29" s="64" t="s">
        <v>98</v>
      </c>
    </row>
    <row r="30" spans="1:12" ht="24.95" customHeight="1">
      <c r="A30" s="52" t="s">
        <v>108</v>
      </c>
      <c r="B30" s="64">
        <v>364</v>
      </c>
      <c r="C30" s="64">
        <v>49</v>
      </c>
      <c r="D30" s="64">
        <v>210</v>
      </c>
      <c r="E30" s="64">
        <v>53</v>
      </c>
      <c r="F30" s="64">
        <v>22</v>
      </c>
      <c r="G30" s="64">
        <v>14</v>
      </c>
      <c r="H30" s="64">
        <v>9</v>
      </c>
      <c r="I30" s="64">
        <v>4</v>
      </c>
      <c r="J30" s="64">
        <v>1</v>
      </c>
      <c r="K30" s="64">
        <v>2</v>
      </c>
      <c r="L30" s="64" t="s">
        <v>98</v>
      </c>
    </row>
    <row r="31" spans="1:12" ht="24.95" customHeight="1">
      <c r="A31" s="52" t="s">
        <v>109</v>
      </c>
      <c r="B31" s="64">
        <v>268</v>
      </c>
      <c r="C31" s="64">
        <v>32</v>
      </c>
      <c r="D31" s="64">
        <v>163</v>
      </c>
      <c r="E31" s="64">
        <v>36</v>
      </c>
      <c r="F31" s="64">
        <v>20</v>
      </c>
      <c r="G31" s="64">
        <v>9</v>
      </c>
      <c r="H31" s="64">
        <v>4</v>
      </c>
      <c r="I31" s="64">
        <v>2</v>
      </c>
      <c r="J31" s="64" t="s">
        <v>98</v>
      </c>
      <c r="K31" s="64">
        <f>1+1</f>
        <v>2</v>
      </c>
      <c r="L31" s="64" t="s">
        <v>98</v>
      </c>
    </row>
    <row r="32" spans="1:12" ht="24.95" customHeight="1">
      <c r="A32" s="54" t="s">
        <v>110</v>
      </c>
      <c r="B32" s="65">
        <v>249</v>
      </c>
      <c r="C32" s="66">
        <v>29</v>
      </c>
      <c r="D32" s="66">
        <v>97</v>
      </c>
      <c r="E32" s="66">
        <v>44</v>
      </c>
      <c r="F32" s="66">
        <v>34</v>
      </c>
      <c r="G32" s="66">
        <v>7</v>
      </c>
      <c r="H32" s="66">
        <v>16</v>
      </c>
      <c r="I32" s="66">
        <f>5+6</f>
        <v>11</v>
      </c>
      <c r="J32" s="66">
        <v>3</v>
      </c>
      <c r="K32" s="66">
        <f>4+1</f>
        <v>5</v>
      </c>
      <c r="L32" s="66">
        <f>2+1</f>
        <v>3</v>
      </c>
    </row>
    <row r="33" spans="1:1" s="62" customFormat="1" ht="15" customHeight="1">
      <c r="A33" s="30"/>
    </row>
    <row r="34" spans="1:1" s="62" customFormat="1" ht="15" customHeight="1">
      <c r="A34" s="30"/>
    </row>
    <row r="35" spans="1:1" s="62" customFormat="1" ht="15" customHeight="1">
      <c r="A35" s="59"/>
    </row>
    <row r="36" spans="1:1" s="62" customFormat="1" ht="15" customHeight="1">
      <c r="A36" s="61"/>
    </row>
    <row r="37" spans="1:1" ht="15" customHeight="1"/>
  </sheetData>
  <mergeCells count="13">
    <mergeCell ref="L5:L8"/>
    <mergeCell ref="A5:A6"/>
    <mergeCell ref="B5:B8"/>
    <mergeCell ref="C5:C8"/>
    <mergeCell ref="D5:D8"/>
    <mergeCell ref="E5:E8"/>
    <mergeCell ref="F5:F8"/>
    <mergeCell ref="A7:A8"/>
    <mergeCell ref="G5:G8"/>
    <mergeCell ref="H5:H8"/>
    <mergeCell ref="I5:I8"/>
    <mergeCell ref="J5:J8"/>
    <mergeCell ref="K5:K8"/>
  </mergeCells>
  <phoneticPr fontId="5"/>
  <printOptions horizontalCentered="1"/>
  <pageMargins left="0.78740157480314965" right="0.59055118110236227" top="0.78740157480314965"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showGridLines="0" zoomScaleNormal="100" workbookViewId="0">
      <selection activeCell="A26" sqref="A26:A27"/>
    </sheetView>
  </sheetViews>
  <sheetFormatPr defaultColWidth="9.625" defaultRowHeight="13.5" customHeight="1"/>
  <cols>
    <col min="1" max="1" width="10.625" style="32" customWidth="1"/>
    <col min="2" max="9" width="13.125" style="62" customWidth="1"/>
    <col min="10" max="16384" width="9.625" style="7"/>
  </cols>
  <sheetData>
    <row r="1" spans="1:9" ht="20.100000000000001" customHeight="1">
      <c r="B1" s="2" t="s">
        <v>77</v>
      </c>
    </row>
    <row r="2" spans="1:9" ht="15" customHeight="1">
      <c r="A2" s="1"/>
      <c r="B2" s="34"/>
      <c r="C2" s="3"/>
      <c r="D2" s="3"/>
      <c r="E2" s="3"/>
      <c r="F2" s="3"/>
      <c r="G2" s="3"/>
      <c r="H2" s="3"/>
      <c r="I2" s="3"/>
    </row>
    <row r="3" spans="1:9" ht="20.100000000000001" customHeight="1">
      <c r="A3" s="1"/>
      <c r="B3" s="4" t="s">
        <v>111</v>
      </c>
      <c r="C3" s="34"/>
      <c r="D3" s="3"/>
      <c r="E3" s="4"/>
      <c r="F3" s="4"/>
      <c r="G3" s="4"/>
      <c r="H3" s="4"/>
      <c r="I3" s="4"/>
    </row>
    <row r="4" spans="1:9" ht="20.100000000000001" customHeight="1" thickBot="1">
      <c r="A4" s="1" t="s">
        <v>3</v>
      </c>
      <c r="B4" s="4"/>
      <c r="C4" s="4"/>
      <c r="D4" s="4"/>
      <c r="E4" s="4"/>
      <c r="F4" s="4"/>
      <c r="G4" s="4"/>
      <c r="H4" s="4"/>
      <c r="I4" s="14" t="str">
        <f>+'025_4'!L4</f>
        <v>農林水産省「農林業センサス」</v>
      </c>
    </row>
    <row r="5" spans="1:9" ht="14.1" customHeight="1" thickTop="1">
      <c r="A5" s="135" t="s">
        <v>5</v>
      </c>
      <c r="B5" s="175" t="s">
        <v>112</v>
      </c>
      <c r="C5" s="178" t="s">
        <v>113</v>
      </c>
      <c r="D5" s="179"/>
      <c r="E5" s="179"/>
      <c r="F5" s="179"/>
      <c r="G5" s="179"/>
      <c r="H5" s="179"/>
      <c r="I5" s="179"/>
    </row>
    <row r="6" spans="1:9" ht="14.1" customHeight="1">
      <c r="A6" s="136"/>
      <c r="B6" s="176"/>
      <c r="C6" s="180" t="s">
        <v>114</v>
      </c>
      <c r="D6" s="181" t="s">
        <v>115</v>
      </c>
      <c r="E6" s="180" t="s">
        <v>116</v>
      </c>
      <c r="F6" s="180" t="s">
        <v>117</v>
      </c>
      <c r="G6" s="181" t="s">
        <v>118</v>
      </c>
      <c r="H6" s="181" t="s">
        <v>119</v>
      </c>
      <c r="I6" s="182" t="s">
        <v>120</v>
      </c>
    </row>
    <row r="7" spans="1:9" ht="14.1" customHeight="1">
      <c r="A7" s="136"/>
      <c r="B7" s="176"/>
      <c r="C7" s="172"/>
      <c r="D7" s="165"/>
      <c r="E7" s="172"/>
      <c r="F7" s="172"/>
      <c r="G7" s="165"/>
      <c r="H7" s="165"/>
      <c r="I7" s="147"/>
    </row>
    <row r="8" spans="1:9" ht="14.1" customHeight="1">
      <c r="A8" s="174"/>
      <c r="B8" s="177"/>
      <c r="C8" s="173"/>
      <c r="D8" s="166"/>
      <c r="E8" s="173"/>
      <c r="F8" s="173"/>
      <c r="G8" s="166"/>
      <c r="H8" s="166"/>
      <c r="I8" s="148"/>
    </row>
    <row r="9" spans="1:9" ht="14.1" customHeight="1">
      <c r="A9" s="20"/>
      <c r="B9" s="63"/>
      <c r="C9" s="21"/>
      <c r="D9" s="21"/>
      <c r="E9" s="21"/>
      <c r="F9" s="21"/>
      <c r="G9" s="21"/>
      <c r="H9" s="21"/>
      <c r="I9" s="21"/>
    </row>
    <row r="10" spans="1:9" ht="14.1" customHeight="1">
      <c r="A10" s="23" t="s">
        <v>16</v>
      </c>
      <c r="B10" s="63">
        <v>27286</v>
      </c>
      <c r="C10" s="29">
        <v>22073</v>
      </c>
      <c r="D10" s="29">
        <v>640</v>
      </c>
      <c r="E10" s="29">
        <v>1189</v>
      </c>
      <c r="F10" s="29">
        <v>225</v>
      </c>
      <c r="G10" s="29">
        <v>112</v>
      </c>
      <c r="H10" s="29">
        <v>2521</v>
      </c>
      <c r="I10" s="29">
        <v>526</v>
      </c>
    </row>
    <row r="11" spans="1:9" ht="14.1" customHeight="1">
      <c r="A11" s="24"/>
      <c r="B11" s="67"/>
      <c r="C11" s="68"/>
      <c r="D11" s="68"/>
      <c r="E11" s="68"/>
      <c r="F11" s="68"/>
      <c r="G11" s="68"/>
      <c r="H11" s="68"/>
      <c r="I11" s="68"/>
    </row>
    <row r="12" spans="1:9" s="28" customFormat="1" ht="14.1" customHeight="1">
      <c r="A12" s="25" t="s">
        <v>17</v>
      </c>
      <c r="B12" s="69">
        <v>24203</v>
      </c>
      <c r="C12" s="70">
        <v>18798</v>
      </c>
      <c r="D12" s="70">
        <v>694</v>
      </c>
      <c r="E12" s="70">
        <v>836</v>
      </c>
      <c r="F12" s="70">
        <v>251</v>
      </c>
      <c r="G12" s="70">
        <v>116</v>
      </c>
      <c r="H12" s="70">
        <v>3218</v>
      </c>
      <c r="I12" s="70">
        <v>290</v>
      </c>
    </row>
    <row r="13" spans="1:9" ht="14.1" customHeight="1">
      <c r="A13" s="71"/>
      <c r="B13" s="72"/>
      <c r="C13" s="72"/>
      <c r="D13" s="72"/>
      <c r="E13" s="72"/>
      <c r="F13" s="72"/>
      <c r="G13" s="72"/>
      <c r="H13" s="72"/>
      <c r="I13" s="72"/>
    </row>
    <row r="14" spans="1:9" s="62" customFormat="1" ht="15" customHeight="1">
      <c r="A14" s="30"/>
    </row>
    <row r="15" spans="1:9" s="62" customFormat="1" ht="13.5" customHeight="1">
      <c r="A15" s="30"/>
    </row>
    <row r="16" spans="1:9" s="62" customFormat="1" ht="13.5" customHeight="1">
      <c r="A16" s="59"/>
    </row>
    <row r="17" spans="1:1" s="62" customFormat="1" ht="13.5" customHeight="1">
      <c r="A17" s="61"/>
    </row>
  </sheetData>
  <mergeCells count="10">
    <mergeCell ref="A5:A8"/>
    <mergeCell ref="B5:B8"/>
    <mergeCell ref="C5:I5"/>
    <mergeCell ref="C6:C8"/>
    <mergeCell ref="D6:D8"/>
    <mergeCell ref="E6:E8"/>
    <mergeCell ref="F6:F8"/>
    <mergeCell ref="G6:G8"/>
    <mergeCell ref="H6:H8"/>
    <mergeCell ref="I6:I8"/>
  </mergeCells>
  <phoneticPr fontId="5"/>
  <printOptions horizontalCentered="1"/>
  <pageMargins left="0.78740157480314965" right="0.59055118110236227" top="0.78740157480314965" bottom="0.59055118110236227" header="0.51181102362204722" footer="0.51181102362204722"/>
  <pageSetup paperSize="9" scale="7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showGridLines="0" zoomScaleNormal="100" workbookViewId="0">
      <selection activeCell="A26" sqref="A26:A27"/>
    </sheetView>
  </sheetViews>
  <sheetFormatPr defaultColWidth="9.625" defaultRowHeight="13.5" customHeight="1"/>
  <cols>
    <col min="1" max="1" width="12.625" style="32" customWidth="1"/>
    <col min="2" max="9" width="12.625" style="33" customWidth="1"/>
    <col min="10" max="16384" width="9.625" style="7"/>
  </cols>
  <sheetData>
    <row r="1" spans="1:10" ht="20.100000000000001" customHeight="1">
      <c r="B1" s="2" t="s">
        <v>77</v>
      </c>
      <c r="C1" s="2"/>
      <c r="D1" s="2"/>
      <c r="E1" s="3"/>
      <c r="F1" s="4"/>
      <c r="G1" s="4"/>
      <c r="H1" s="4"/>
      <c r="I1" s="4"/>
    </row>
    <row r="2" spans="1:10" ht="15" customHeight="1">
      <c r="A2" s="1"/>
      <c r="B2" s="8"/>
      <c r="C2" s="8"/>
      <c r="D2" s="8"/>
      <c r="E2" s="5"/>
      <c r="F2" s="4"/>
      <c r="G2" s="4"/>
      <c r="H2" s="4"/>
      <c r="I2" s="4"/>
    </row>
    <row r="3" spans="1:10" ht="20.100000000000001" customHeight="1">
      <c r="A3" s="1"/>
      <c r="B3" s="73" t="s">
        <v>121</v>
      </c>
      <c r="C3" s="73"/>
      <c r="D3" s="73"/>
      <c r="E3" s="5"/>
      <c r="F3" s="4"/>
      <c r="G3" s="4"/>
      <c r="H3" s="4"/>
      <c r="I3" s="4"/>
    </row>
    <row r="4" spans="1:10" ht="20.100000000000001" customHeight="1" thickBot="1">
      <c r="A4" s="1" t="s">
        <v>122</v>
      </c>
      <c r="B4" s="10"/>
      <c r="C4" s="10"/>
      <c r="D4" s="10"/>
      <c r="E4" s="4"/>
      <c r="F4" s="4"/>
      <c r="G4" s="4"/>
      <c r="H4" s="4"/>
      <c r="I4" s="14" t="str">
        <f>+'025_4'!L4</f>
        <v>農林水産省「農林業センサス」</v>
      </c>
      <c r="J4" s="4"/>
    </row>
    <row r="5" spans="1:10" s="17" customFormat="1" ht="15" customHeight="1" thickTop="1">
      <c r="A5" s="135" t="s">
        <v>5</v>
      </c>
      <c r="B5" s="183" t="s">
        <v>123</v>
      </c>
      <c r="C5" s="183"/>
      <c r="D5" s="183" t="s">
        <v>124</v>
      </c>
      <c r="E5" s="183"/>
      <c r="F5" s="183"/>
      <c r="G5" s="183"/>
      <c r="H5" s="183"/>
      <c r="I5" s="184"/>
      <c r="J5" s="16"/>
    </row>
    <row r="6" spans="1:10" s="17" customFormat="1" ht="15" customHeight="1">
      <c r="A6" s="136"/>
      <c r="B6" s="185" t="s">
        <v>125</v>
      </c>
      <c r="C6" s="185" t="s">
        <v>126</v>
      </c>
      <c r="D6" s="185" t="s">
        <v>127</v>
      </c>
      <c r="E6" s="185" t="s">
        <v>126</v>
      </c>
      <c r="F6" s="186" t="s">
        <v>128</v>
      </c>
      <c r="G6" s="186"/>
      <c r="H6" s="186" t="s">
        <v>129</v>
      </c>
      <c r="I6" s="187"/>
      <c r="J6" s="16"/>
    </row>
    <row r="7" spans="1:10" s="17" customFormat="1" ht="30" customHeight="1">
      <c r="A7" s="74" t="s">
        <v>30</v>
      </c>
      <c r="B7" s="185"/>
      <c r="C7" s="185"/>
      <c r="D7" s="185"/>
      <c r="E7" s="185"/>
      <c r="F7" s="75" t="s">
        <v>127</v>
      </c>
      <c r="G7" s="75" t="s">
        <v>126</v>
      </c>
      <c r="H7" s="75" t="s">
        <v>127</v>
      </c>
      <c r="I7" s="76" t="s">
        <v>126</v>
      </c>
      <c r="J7" s="16"/>
    </row>
    <row r="8" spans="1:10" ht="15" customHeight="1">
      <c r="A8" s="19"/>
      <c r="B8" s="77"/>
      <c r="C8" s="78"/>
      <c r="D8" s="21"/>
      <c r="E8" s="21"/>
      <c r="F8" s="21"/>
      <c r="G8" s="21"/>
      <c r="H8" s="21"/>
      <c r="I8" s="21"/>
      <c r="J8" s="22"/>
    </row>
    <row r="9" spans="1:10" ht="15" customHeight="1">
      <c r="A9" s="23" t="s">
        <v>16</v>
      </c>
      <c r="B9" s="79">
        <v>33548</v>
      </c>
      <c r="C9" s="80">
        <v>36399</v>
      </c>
      <c r="D9" s="81">
        <v>8481</v>
      </c>
      <c r="E9" s="81">
        <v>26877</v>
      </c>
      <c r="F9" s="81">
        <v>235</v>
      </c>
      <c r="G9" s="81">
        <v>1454</v>
      </c>
      <c r="H9" s="81">
        <v>2320</v>
      </c>
      <c r="I9" s="81">
        <v>25423</v>
      </c>
      <c r="J9" s="22"/>
    </row>
    <row r="10" spans="1:10" ht="15" customHeight="1">
      <c r="A10" s="24"/>
      <c r="B10" s="82"/>
      <c r="C10" s="83"/>
      <c r="D10" s="81"/>
      <c r="E10" s="81"/>
      <c r="F10" s="81"/>
      <c r="G10" s="81"/>
      <c r="H10" s="81"/>
      <c r="I10" s="81"/>
      <c r="J10" s="22"/>
    </row>
    <row r="11" spans="1:10" s="28" customFormat="1" ht="15" customHeight="1">
      <c r="A11" s="25" t="s">
        <v>32</v>
      </c>
      <c r="B11" s="84">
        <v>27272</v>
      </c>
      <c r="C11" s="85">
        <v>31670</v>
      </c>
      <c r="D11" s="86">
        <v>6200</v>
      </c>
      <c r="E11" s="86">
        <v>22224</v>
      </c>
      <c r="F11" s="86">
        <v>299</v>
      </c>
      <c r="G11" s="86">
        <v>1406</v>
      </c>
      <c r="H11" s="86">
        <v>6072</v>
      </c>
      <c r="I11" s="86">
        <v>20818</v>
      </c>
      <c r="J11" s="27"/>
    </row>
    <row r="12" spans="1:10" ht="15" customHeight="1">
      <c r="A12" s="24"/>
      <c r="B12" s="83"/>
      <c r="C12" s="83"/>
      <c r="D12" s="83"/>
      <c r="E12" s="83"/>
      <c r="F12" s="83"/>
      <c r="G12" s="83"/>
      <c r="H12" s="83"/>
      <c r="I12" s="83"/>
    </row>
    <row r="13" spans="1:10" ht="24.95" customHeight="1">
      <c r="A13" s="52" t="s">
        <v>33</v>
      </c>
      <c r="B13" s="87">
        <v>4298</v>
      </c>
      <c r="C13" s="87">
        <v>5014</v>
      </c>
      <c r="D13" s="87">
        <v>859</v>
      </c>
      <c r="E13" s="87">
        <v>3252</v>
      </c>
      <c r="F13" s="87">
        <v>73</v>
      </c>
      <c r="G13" s="87">
        <v>306</v>
      </c>
      <c r="H13" s="87">
        <v>819</v>
      </c>
      <c r="I13" s="87">
        <v>2946</v>
      </c>
    </row>
    <row r="14" spans="1:10" ht="24.95" customHeight="1">
      <c r="A14" s="52" t="s">
        <v>34</v>
      </c>
      <c r="B14" s="87">
        <v>1446</v>
      </c>
      <c r="C14" s="87">
        <v>1687</v>
      </c>
      <c r="D14" s="87">
        <v>328</v>
      </c>
      <c r="E14" s="87">
        <v>1191</v>
      </c>
      <c r="F14" s="87">
        <v>12</v>
      </c>
      <c r="G14" s="87">
        <v>88</v>
      </c>
      <c r="H14" s="87">
        <v>321</v>
      </c>
      <c r="I14" s="87">
        <v>1103</v>
      </c>
    </row>
    <row r="15" spans="1:10" ht="24.95" customHeight="1">
      <c r="A15" s="52" t="s">
        <v>35</v>
      </c>
      <c r="B15" s="87">
        <v>5326</v>
      </c>
      <c r="C15" s="87">
        <v>6323</v>
      </c>
      <c r="D15" s="87">
        <v>1192</v>
      </c>
      <c r="E15" s="87">
        <v>4195</v>
      </c>
      <c r="F15" s="87">
        <v>58</v>
      </c>
      <c r="G15" s="87">
        <v>316</v>
      </c>
      <c r="H15" s="87">
        <v>1177</v>
      </c>
      <c r="I15" s="87">
        <v>3879</v>
      </c>
    </row>
    <row r="16" spans="1:10" ht="24.95" customHeight="1">
      <c r="A16" s="52" t="s">
        <v>36</v>
      </c>
      <c r="B16" s="87">
        <v>2255</v>
      </c>
      <c r="C16" s="87">
        <v>3125</v>
      </c>
      <c r="D16" s="87">
        <v>601</v>
      </c>
      <c r="E16" s="87">
        <v>2273</v>
      </c>
      <c r="F16" s="87">
        <v>30</v>
      </c>
      <c r="G16" s="87">
        <v>83</v>
      </c>
      <c r="H16" s="87">
        <v>590</v>
      </c>
      <c r="I16" s="87">
        <v>2190</v>
      </c>
    </row>
    <row r="17" spans="1:9" ht="24.95" customHeight="1">
      <c r="A17" s="52" t="s">
        <v>37</v>
      </c>
      <c r="B17" s="87">
        <v>1140</v>
      </c>
      <c r="C17" s="87">
        <v>1188</v>
      </c>
      <c r="D17" s="87">
        <v>209</v>
      </c>
      <c r="E17" s="87">
        <v>671</v>
      </c>
      <c r="F17" s="87">
        <v>5</v>
      </c>
      <c r="G17" s="87">
        <v>21</v>
      </c>
      <c r="H17" s="87">
        <v>208</v>
      </c>
      <c r="I17" s="87">
        <v>650</v>
      </c>
    </row>
    <row r="18" spans="1:9" ht="24.95" customHeight="1">
      <c r="A18" s="52" t="s">
        <v>38</v>
      </c>
      <c r="B18" s="87">
        <v>239</v>
      </c>
      <c r="C18" s="87">
        <v>240</v>
      </c>
      <c r="D18" s="87">
        <v>79</v>
      </c>
      <c r="E18" s="87">
        <v>282</v>
      </c>
      <c r="F18" s="87">
        <v>4</v>
      </c>
      <c r="G18" s="87">
        <v>25</v>
      </c>
      <c r="H18" s="87">
        <v>77</v>
      </c>
      <c r="I18" s="87">
        <v>257</v>
      </c>
    </row>
    <row r="19" spans="1:9" ht="24.95" customHeight="1">
      <c r="A19" s="52" t="s">
        <v>39</v>
      </c>
      <c r="B19" s="87">
        <v>2207</v>
      </c>
      <c r="C19" s="87">
        <v>2372</v>
      </c>
      <c r="D19" s="87">
        <v>553</v>
      </c>
      <c r="E19" s="87">
        <v>1973</v>
      </c>
      <c r="F19" s="87">
        <v>20</v>
      </c>
      <c r="G19" s="87">
        <v>183</v>
      </c>
      <c r="H19" s="87">
        <v>544</v>
      </c>
      <c r="I19" s="87">
        <v>1790</v>
      </c>
    </row>
    <row r="20" spans="1:9" ht="24.95" customHeight="1">
      <c r="A20" s="52" t="s">
        <v>40</v>
      </c>
      <c r="B20" s="87">
        <v>542</v>
      </c>
      <c r="C20" s="87">
        <v>613</v>
      </c>
      <c r="D20" s="87">
        <v>115</v>
      </c>
      <c r="E20" s="87">
        <v>363</v>
      </c>
      <c r="F20" s="87">
        <v>4</v>
      </c>
      <c r="G20" s="87">
        <v>7</v>
      </c>
      <c r="H20" s="87">
        <v>113</v>
      </c>
      <c r="I20" s="87">
        <v>356</v>
      </c>
    </row>
    <row r="21" spans="1:9" ht="24.95" customHeight="1">
      <c r="A21" s="52" t="s">
        <v>41</v>
      </c>
      <c r="B21" s="87">
        <v>1766</v>
      </c>
      <c r="C21" s="87">
        <v>2026</v>
      </c>
      <c r="D21" s="87">
        <v>383</v>
      </c>
      <c r="E21" s="87">
        <v>1434</v>
      </c>
      <c r="F21" s="87">
        <v>16</v>
      </c>
      <c r="G21" s="87">
        <v>63</v>
      </c>
      <c r="H21" s="87">
        <v>373</v>
      </c>
      <c r="I21" s="87">
        <v>1371</v>
      </c>
    </row>
    <row r="22" spans="1:9" ht="24.95" customHeight="1">
      <c r="A22" s="52" t="s">
        <v>42</v>
      </c>
      <c r="B22" s="87">
        <v>976</v>
      </c>
      <c r="C22" s="87">
        <v>1117</v>
      </c>
      <c r="D22" s="87">
        <v>200</v>
      </c>
      <c r="E22" s="87">
        <v>660</v>
      </c>
      <c r="F22" s="87">
        <v>18</v>
      </c>
      <c r="G22" s="87">
        <v>99</v>
      </c>
      <c r="H22" s="87">
        <v>191</v>
      </c>
      <c r="I22" s="87">
        <v>561</v>
      </c>
    </row>
    <row r="23" spans="1:9" ht="24.95" customHeight="1">
      <c r="A23" s="52" t="s">
        <v>43</v>
      </c>
      <c r="B23" s="87">
        <v>2118</v>
      </c>
      <c r="C23" s="87">
        <v>2602</v>
      </c>
      <c r="D23" s="87">
        <v>468</v>
      </c>
      <c r="E23" s="87">
        <v>1730</v>
      </c>
      <c r="F23" s="87">
        <v>16</v>
      </c>
      <c r="G23" s="87">
        <v>37</v>
      </c>
      <c r="H23" s="87">
        <v>459</v>
      </c>
      <c r="I23" s="87">
        <v>1693</v>
      </c>
    </row>
    <row r="24" spans="1:9" ht="24.95" customHeight="1">
      <c r="A24" s="52" t="s">
        <v>44</v>
      </c>
      <c r="B24" s="87">
        <v>1941</v>
      </c>
      <c r="C24" s="87">
        <v>1981</v>
      </c>
      <c r="D24" s="87">
        <v>500</v>
      </c>
      <c r="E24" s="87">
        <v>1599</v>
      </c>
      <c r="F24" s="87">
        <v>14</v>
      </c>
      <c r="G24" s="87">
        <v>98</v>
      </c>
      <c r="H24" s="87">
        <v>497</v>
      </c>
      <c r="I24" s="87">
        <v>1501</v>
      </c>
    </row>
    <row r="25" spans="1:9" ht="24.95" customHeight="1">
      <c r="A25" s="88" t="s">
        <v>45</v>
      </c>
      <c r="B25" s="87">
        <v>677</v>
      </c>
      <c r="C25" s="87">
        <v>769</v>
      </c>
      <c r="D25" s="87">
        <v>180</v>
      </c>
      <c r="E25" s="87">
        <v>766</v>
      </c>
      <c r="F25" s="87">
        <v>7</v>
      </c>
      <c r="G25" s="87">
        <v>40</v>
      </c>
      <c r="H25" s="87">
        <v>179</v>
      </c>
      <c r="I25" s="87">
        <v>726</v>
      </c>
    </row>
    <row r="26" spans="1:9" ht="24.95" customHeight="1">
      <c r="A26" s="52" t="s">
        <v>46</v>
      </c>
      <c r="B26" s="87">
        <v>1405</v>
      </c>
      <c r="C26" s="87">
        <v>1405</v>
      </c>
      <c r="D26" s="87">
        <v>317</v>
      </c>
      <c r="E26" s="87">
        <v>1132</v>
      </c>
      <c r="F26" s="87">
        <v>5</v>
      </c>
      <c r="G26" s="87">
        <v>5</v>
      </c>
      <c r="H26" s="87">
        <v>315</v>
      </c>
      <c r="I26" s="87">
        <v>1127</v>
      </c>
    </row>
    <row r="27" spans="1:9" ht="24.95" customHeight="1">
      <c r="A27" s="52" t="s">
        <v>47</v>
      </c>
      <c r="B27" s="87">
        <v>4</v>
      </c>
      <c r="C27" s="87">
        <v>4</v>
      </c>
      <c r="D27" s="87">
        <v>1</v>
      </c>
      <c r="E27" s="87">
        <v>3</v>
      </c>
      <c r="F27" s="87">
        <v>1</v>
      </c>
      <c r="G27" s="87">
        <v>3</v>
      </c>
      <c r="H27" s="87" t="s">
        <v>130</v>
      </c>
      <c r="I27" s="87" t="s">
        <v>130</v>
      </c>
    </row>
    <row r="28" spans="1:9" ht="24.95" customHeight="1">
      <c r="A28" s="52" t="s">
        <v>49</v>
      </c>
      <c r="B28" s="87">
        <v>51</v>
      </c>
      <c r="C28" s="87">
        <v>51</v>
      </c>
      <c r="D28" s="87">
        <v>5</v>
      </c>
      <c r="E28" s="87">
        <v>16</v>
      </c>
      <c r="F28" s="87" t="s">
        <v>130</v>
      </c>
      <c r="G28" s="87" t="s">
        <v>130</v>
      </c>
      <c r="H28" s="87">
        <v>5</v>
      </c>
      <c r="I28" s="87">
        <v>16</v>
      </c>
    </row>
    <row r="29" spans="1:9" ht="24.95" customHeight="1">
      <c r="A29" s="52" t="s">
        <v>50</v>
      </c>
      <c r="B29" s="87">
        <v>364</v>
      </c>
      <c r="C29" s="87">
        <v>376</v>
      </c>
      <c r="D29" s="87">
        <v>92</v>
      </c>
      <c r="E29" s="87">
        <v>261</v>
      </c>
      <c r="F29" s="87">
        <v>4</v>
      </c>
      <c r="G29" s="87">
        <v>11</v>
      </c>
      <c r="H29" s="87">
        <v>91</v>
      </c>
      <c r="I29" s="87">
        <v>250</v>
      </c>
    </row>
    <row r="30" spans="1:9" ht="24.95" customHeight="1">
      <c r="A30" s="52" t="s">
        <v>51</v>
      </c>
      <c r="B30" s="87">
        <v>268</v>
      </c>
      <c r="C30" s="87">
        <v>268</v>
      </c>
      <c r="D30" s="87">
        <v>55</v>
      </c>
      <c r="E30" s="87">
        <v>177</v>
      </c>
      <c r="F30" s="87">
        <v>3</v>
      </c>
      <c r="G30" s="87">
        <v>5</v>
      </c>
      <c r="H30" s="87">
        <v>54</v>
      </c>
      <c r="I30" s="87">
        <v>172</v>
      </c>
    </row>
    <row r="31" spans="1:9" ht="24.95" customHeight="1">
      <c r="A31" s="54" t="s">
        <v>52</v>
      </c>
      <c r="B31" s="89">
        <v>249</v>
      </c>
      <c r="C31" s="89">
        <v>509</v>
      </c>
      <c r="D31" s="89">
        <v>63</v>
      </c>
      <c r="E31" s="89">
        <v>246</v>
      </c>
      <c r="F31" s="89">
        <v>9</v>
      </c>
      <c r="G31" s="89">
        <v>16</v>
      </c>
      <c r="H31" s="89">
        <v>59</v>
      </c>
      <c r="I31" s="89">
        <v>230</v>
      </c>
    </row>
    <row r="32" spans="1:9" ht="15" customHeight="1">
      <c r="A32" s="109" t="s">
        <v>131</v>
      </c>
      <c r="B32" s="109"/>
      <c r="C32" s="109"/>
      <c r="D32" s="109"/>
      <c r="E32" s="109"/>
      <c r="F32" s="109"/>
      <c r="G32" s="109"/>
      <c r="H32" s="109"/>
      <c r="I32" s="109"/>
    </row>
    <row r="33" spans="1:9" ht="15" customHeight="1">
      <c r="A33" s="110" t="s">
        <v>132</v>
      </c>
      <c r="B33" s="110"/>
      <c r="C33" s="110"/>
      <c r="D33" s="110"/>
      <c r="E33" s="110"/>
      <c r="F33" s="110"/>
      <c r="G33" s="110"/>
      <c r="H33" s="110"/>
      <c r="I33" s="110"/>
    </row>
    <row r="34" spans="1:9" ht="15" customHeight="1">
      <c r="A34" s="59"/>
    </row>
    <row r="35" spans="1:9" ht="15" customHeight="1">
      <c r="A35" s="61"/>
    </row>
    <row r="36" spans="1:9" ht="24.95" customHeight="1"/>
    <row r="37" spans="1:9" ht="24.95" customHeight="1"/>
    <row r="38" spans="1:9" ht="24.95" customHeight="1"/>
    <row r="39" spans="1:9" ht="24.95" customHeight="1"/>
    <row r="40" spans="1:9" ht="24.95" customHeight="1"/>
    <row r="41" spans="1:9" ht="24.95" customHeight="1"/>
    <row r="42" spans="1:9" ht="24.95" customHeight="1"/>
    <row r="43" spans="1:9" ht="24.95" customHeight="1"/>
    <row r="44" spans="1:9" ht="24.95" customHeight="1"/>
    <row r="45" spans="1:9" ht="24.95" customHeight="1"/>
    <row r="46" spans="1:9" ht="24.95" customHeight="1"/>
    <row r="47" spans="1:9" ht="24.95" customHeight="1"/>
    <row r="48" spans="1:9" ht="24.95" customHeight="1"/>
    <row r="49" ht="24.95" customHeight="1"/>
    <row r="50" ht="24.95" customHeight="1"/>
    <row r="51" ht="24.95" customHeight="1"/>
    <row r="52" ht="24.95" customHeight="1"/>
    <row r="53" ht="24.95" customHeight="1"/>
    <row r="54" ht="24.95" customHeight="1"/>
    <row r="55" ht="24.95" customHeight="1"/>
    <row r="56" ht="24.95" customHeight="1"/>
  </sheetData>
  <mergeCells count="11">
    <mergeCell ref="A32:I32"/>
    <mergeCell ref="A33:I33"/>
    <mergeCell ref="A5:A6"/>
    <mergeCell ref="B5:C5"/>
    <mergeCell ref="D5:I5"/>
    <mergeCell ref="B6:B7"/>
    <mergeCell ref="C6:C7"/>
    <mergeCell ref="D6:D7"/>
    <mergeCell ref="E6:E7"/>
    <mergeCell ref="F6:G6"/>
    <mergeCell ref="H6:I6"/>
  </mergeCells>
  <phoneticPr fontId="5"/>
  <pageMargins left="0.59055118110236227" right="0.59055118110236227" top="0.59055118110236227" bottom="0.39370078740157483" header="0.51181102362204722" footer="0.51181102362204722"/>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zoomScaleNormal="100" workbookViewId="0">
      <selection activeCell="A28" sqref="A28:A32"/>
    </sheetView>
  </sheetViews>
  <sheetFormatPr defaultColWidth="9.625" defaultRowHeight="13.5" customHeight="1"/>
  <cols>
    <col min="1" max="1" width="10.625" style="32" customWidth="1"/>
    <col min="2" max="9" width="13.125" style="33" customWidth="1"/>
    <col min="10" max="10" width="9.625" style="33" customWidth="1"/>
    <col min="11" max="16384" width="9.625" style="7"/>
  </cols>
  <sheetData>
    <row r="1" spans="1:10" ht="20.100000000000001" customHeight="1">
      <c r="A1" s="1"/>
      <c r="B1" s="2" t="s">
        <v>77</v>
      </c>
      <c r="C1" s="3"/>
      <c r="D1" s="4"/>
      <c r="E1" s="4"/>
      <c r="F1" s="4"/>
      <c r="G1" s="5"/>
      <c r="H1" s="90"/>
      <c r="I1" s="90"/>
      <c r="J1" s="6"/>
    </row>
    <row r="2" spans="1:10" ht="15" customHeight="1">
      <c r="A2" s="1"/>
      <c r="B2" s="8"/>
      <c r="C2" s="5"/>
      <c r="D2" s="4"/>
      <c r="E2" s="4"/>
      <c r="F2" s="4"/>
      <c r="G2" s="4"/>
      <c r="H2" s="4"/>
      <c r="I2" s="4"/>
      <c r="J2" s="9"/>
    </row>
    <row r="3" spans="1:10" ht="20.100000000000001" customHeight="1">
      <c r="A3" s="1"/>
      <c r="B3" s="10" t="s">
        <v>133</v>
      </c>
      <c r="C3" s="5"/>
      <c r="D3" s="4"/>
      <c r="E3" s="4"/>
      <c r="F3" s="4"/>
      <c r="G3" s="4"/>
      <c r="H3" s="4"/>
      <c r="I3" s="4"/>
      <c r="J3" s="9"/>
    </row>
    <row r="4" spans="1:10" ht="20.100000000000001" customHeight="1" thickBot="1">
      <c r="A4" s="1" t="s">
        <v>134</v>
      </c>
      <c r="B4" s="4"/>
      <c r="C4" s="4"/>
      <c r="D4" s="4"/>
      <c r="E4" s="4"/>
      <c r="F4" s="4"/>
      <c r="G4" s="4"/>
      <c r="H4" s="4"/>
      <c r="I4" s="14" t="s">
        <v>4</v>
      </c>
      <c r="J4" s="9"/>
    </row>
    <row r="5" spans="1:10" ht="15" customHeight="1" thickTop="1">
      <c r="A5" s="135" t="s">
        <v>5</v>
      </c>
      <c r="B5" s="189" t="s">
        <v>135</v>
      </c>
      <c r="C5" s="91"/>
      <c r="D5" s="91"/>
      <c r="E5" s="190"/>
      <c r="F5" s="190"/>
      <c r="G5" s="190"/>
      <c r="H5" s="191"/>
      <c r="I5" s="140" t="s">
        <v>136</v>
      </c>
      <c r="J5" s="6"/>
    </row>
    <row r="6" spans="1:10" ht="15" customHeight="1">
      <c r="A6" s="136"/>
      <c r="B6" s="150"/>
      <c r="C6" s="152" t="s">
        <v>137</v>
      </c>
      <c r="D6" s="149" t="s">
        <v>138</v>
      </c>
      <c r="E6" s="192"/>
      <c r="F6" s="192"/>
      <c r="G6" s="192"/>
      <c r="H6" s="193"/>
      <c r="I6" s="141"/>
      <c r="J6" s="6"/>
    </row>
    <row r="7" spans="1:10" ht="15" customHeight="1">
      <c r="A7" s="158" t="s">
        <v>30</v>
      </c>
      <c r="B7" s="150"/>
      <c r="C7" s="153"/>
      <c r="D7" s="150"/>
      <c r="E7" s="155" t="s">
        <v>139</v>
      </c>
      <c r="F7" s="194" t="s">
        <v>140</v>
      </c>
      <c r="G7" s="192"/>
      <c r="H7" s="193"/>
      <c r="I7" s="141"/>
      <c r="J7" s="6"/>
    </row>
    <row r="8" spans="1:10" ht="15" customHeight="1">
      <c r="A8" s="159"/>
      <c r="B8" s="151"/>
      <c r="C8" s="154"/>
      <c r="D8" s="151"/>
      <c r="E8" s="157"/>
      <c r="F8" s="92" t="s">
        <v>141</v>
      </c>
      <c r="G8" s="93" t="s">
        <v>142</v>
      </c>
      <c r="H8" s="94" t="s">
        <v>143</v>
      </c>
      <c r="I8" s="142"/>
      <c r="J8" s="6"/>
    </row>
    <row r="9" spans="1:10" ht="24.95" customHeight="1">
      <c r="A9" s="20"/>
      <c r="B9" s="21"/>
      <c r="C9" s="21"/>
      <c r="D9" s="21"/>
      <c r="E9" s="21"/>
      <c r="F9" s="21"/>
      <c r="G9" s="21"/>
      <c r="H9" s="21"/>
      <c r="I9" s="21"/>
      <c r="J9" s="22"/>
    </row>
    <row r="10" spans="1:10" ht="24.95" customHeight="1">
      <c r="A10" s="23" t="s">
        <v>16</v>
      </c>
      <c r="B10" s="81">
        <v>50017</v>
      </c>
      <c r="C10" s="81">
        <v>17693</v>
      </c>
      <c r="D10" s="81">
        <v>32324</v>
      </c>
      <c r="E10" s="81">
        <v>9224</v>
      </c>
      <c r="F10" s="81">
        <v>23100</v>
      </c>
      <c r="G10" s="81">
        <v>2830</v>
      </c>
      <c r="H10" s="81">
        <v>20270</v>
      </c>
      <c r="I10" s="81">
        <v>23425</v>
      </c>
      <c r="J10" s="22"/>
    </row>
    <row r="11" spans="1:10" ht="24.95" customHeight="1">
      <c r="A11" s="24"/>
      <c r="B11" s="81"/>
      <c r="C11" s="81"/>
      <c r="D11" s="81"/>
      <c r="E11" s="81"/>
      <c r="F11" s="81"/>
      <c r="G11" s="81"/>
      <c r="H11" s="81"/>
      <c r="I11" s="81"/>
      <c r="J11" s="22"/>
    </row>
    <row r="12" spans="1:10" s="28" customFormat="1" ht="24.95" customHeight="1">
      <c r="A12" s="25" t="s">
        <v>17</v>
      </c>
      <c r="B12" s="86">
        <v>43171</v>
      </c>
      <c r="C12" s="86">
        <v>16964</v>
      </c>
      <c r="D12" s="86">
        <v>26207</v>
      </c>
      <c r="E12" s="86">
        <v>8713</v>
      </c>
      <c r="F12" s="86">
        <v>17494</v>
      </c>
      <c r="G12" s="86">
        <v>2324</v>
      </c>
      <c r="H12" s="86">
        <v>15170</v>
      </c>
      <c r="I12" s="86">
        <v>26316</v>
      </c>
      <c r="J12" s="27"/>
    </row>
    <row r="13" spans="1:10" ht="24.95" customHeight="1">
      <c r="A13" s="20"/>
      <c r="B13" s="81"/>
      <c r="C13" s="95"/>
      <c r="D13" s="95"/>
      <c r="E13" s="95"/>
      <c r="F13" s="95"/>
      <c r="G13" s="95"/>
      <c r="H13" s="95"/>
      <c r="I13" s="95"/>
      <c r="J13" s="21"/>
    </row>
    <row r="14" spans="1:10" ht="24.95" customHeight="1">
      <c r="A14" s="52" t="s">
        <v>144</v>
      </c>
      <c r="B14" s="81">
        <v>5368</v>
      </c>
      <c r="C14" s="95">
        <v>1162</v>
      </c>
      <c r="D14" s="95">
        <v>4206</v>
      </c>
      <c r="E14" s="95">
        <v>1264</v>
      </c>
      <c r="F14" s="95">
        <v>2942</v>
      </c>
      <c r="G14" s="95">
        <v>528</v>
      </c>
      <c r="H14" s="95">
        <v>2414</v>
      </c>
      <c r="I14" s="95">
        <v>2530</v>
      </c>
      <c r="J14" s="21"/>
    </row>
    <row r="15" spans="1:10" ht="24.95" customHeight="1">
      <c r="A15" s="52" t="s">
        <v>93</v>
      </c>
      <c r="B15" s="81">
        <v>2276</v>
      </c>
      <c r="C15" s="95">
        <v>855</v>
      </c>
      <c r="D15" s="95">
        <v>1421</v>
      </c>
      <c r="E15" s="95">
        <v>478</v>
      </c>
      <c r="F15" s="95">
        <v>943</v>
      </c>
      <c r="G15" s="95">
        <v>74</v>
      </c>
      <c r="H15" s="95">
        <v>869</v>
      </c>
      <c r="I15" s="95">
        <v>1956</v>
      </c>
      <c r="J15" s="21"/>
    </row>
    <row r="16" spans="1:10" ht="24.95" customHeight="1">
      <c r="A16" s="52" t="s">
        <v>94</v>
      </c>
      <c r="B16" s="81">
        <v>7416</v>
      </c>
      <c r="C16" s="95">
        <v>2201</v>
      </c>
      <c r="D16" s="95">
        <v>5215</v>
      </c>
      <c r="E16" s="95">
        <v>1496</v>
      </c>
      <c r="F16" s="95">
        <v>3719</v>
      </c>
      <c r="G16" s="95">
        <v>422</v>
      </c>
      <c r="H16" s="95">
        <v>3297</v>
      </c>
      <c r="I16" s="95">
        <v>4149</v>
      </c>
      <c r="J16" s="21"/>
    </row>
    <row r="17" spans="1:10" ht="24.95" customHeight="1">
      <c r="A17" s="52" t="s">
        <v>95</v>
      </c>
      <c r="B17" s="81">
        <v>3186</v>
      </c>
      <c r="C17" s="95">
        <v>1071</v>
      </c>
      <c r="D17" s="95">
        <v>2115</v>
      </c>
      <c r="E17" s="95">
        <v>837</v>
      </c>
      <c r="F17" s="95">
        <v>1278</v>
      </c>
      <c r="G17" s="95">
        <v>199</v>
      </c>
      <c r="H17" s="95">
        <v>1079</v>
      </c>
      <c r="I17" s="95">
        <v>1529</v>
      </c>
      <c r="J17" s="21"/>
    </row>
    <row r="18" spans="1:10" ht="24.95" customHeight="1">
      <c r="A18" s="52" t="s">
        <v>96</v>
      </c>
      <c r="B18" s="81">
        <v>2450</v>
      </c>
      <c r="C18" s="95">
        <v>1320</v>
      </c>
      <c r="D18" s="95">
        <v>1130</v>
      </c>
      <c r="E18" s="95">
        <v>366</v>
      </c>
      <c r="F18" s="95">
        <v>764</v>
      </c>
      <c r="G18" s="95">
        <v>56</v>
      </c>
      <c r="H18" s="95">
        <v>708</v>
      </c>
      <c r="I18" s="95">
        <v>1854</v>
      </c>
      <c r="J18" s="21"/>
    </row>
    <row r="19" spans="1:10" ht="24.95" customHeight="1">
      <c r="A19" s="52" t="s">
        <v>97</v>
      </c>
      <c r="B19" s="81">
        <v>909</v>
      </c>
      <c r="C19" s="95">
        <v>674</v>
      </c>
      <c r="D19" s="95">
        <v>235</v>
      </c>
      <c r="E19" s="95">
        <v>94</v>
      </c>
      <c r="F19" s="95">
        <v>141</v>
      </c>
      <c r="G19" s="95">
        <v>4</v>
      </c>
      <c r="H19" s="95">
        <v>137</v>
      </c>
      <c r="I19" s="95">
        <v>574</v>
      </c>
      <c r="J19" s="21"/>
    </row>
    <row r="20" spans="1:10" ht="24.95" customHeight="1">
      <c r="A20" s="52" t="s">
        <v>99</v>
      </c>
      <c r="B20" s="81">
        <v>4766</v>
      </c>
      <c r="C20" s="95">
        <v>2618</v>
      </c>
      <c r="D20" s="95">
        <v>2148</v>
      </c>
      <c r="E20" s="95">
        <v>963</v>
      </c>
      <c r="F20" s="95">
        <v>1185</v>
      </c>
      <c r="G20" s="95">
        <v>97</v>
      </c>
      <c r="H20" s="95">
        <v>1088</v>
      </c>
      <c r="I20" s="95">
        <v>2620</v>
      </c>
      <c r="J20" s="21"/>
    </row>
    <row r="21" spans="1:10" ht="24.95" customHeight="1">
      <c r="A21" s="52" t="s">
        <v>100</v>
      </c>
      <c r="B21" s="81">
        <v>1270</v>
      </c>
      <c r="C21" s="95">
        <v>736</v>
      </c>
      <c r="D21" s="95">
        <v>534</v>
      </c>
      <c r="E21" s="95">
        <v>193</v>
      </c>
      <c r="F21" s="95">
        <v>341</v>
      </c>
      <c r="G21" s="95">
        <v>21</v>
      </c>
      <c r="H21" s="95">
        <v>320</v>
      </c>
      <c r="I21" s="95">
        <v>946</v>
      </c>
      <c r="J21" s="21"/>
    </row>
    <row r="22" spans="1:10" ht="24.95" customHeight="1">
      <c r="A22" s="52" t="s">
        <v>101</v>
      </c>
      <c r="B22" s="81">
        <v>2298</v>
      </c>
      <c r="C22" s="95">
        <v>553</v>
      </c>
      <c r="D22" s="95">
        <v>1745</v>
      </c>
      <c r="E22" s="95">
        <v>557</v>
      </c>
      <c r="F22" s="95">
        <v>1188</v>
      </c>
      <c r="G22" s="95">
        <v>167</v>
      </c>
      <c r="H22" s="95">
        <v>1021</v>
      </c>
      <c r="I22" s="95">
        <v>1208</v>
      </c>
      <c r="J22" s="21"/>
    </row>
    <row r="23" spans="1:10" ht="24.95" customHeight="1">
      <c r="A23" s="52" t="s">
        <v>102</v>
      </c>
      <c r="B23" s="81">
        <v>1752</v>
      </c>
      <c r="C23" s="95">
        <v>800</v>
      </c>
      <c r="D23" s="95">
        <v>952</v>
      </c>
      <c r="E23" s="95">
        <v>347</v>
      </c>
      <c r="F23" s="95">
        <v>605</v>
      </c>
      <c r="G23" s="95">
        <v>80</v>
      </c>
      <c r="H23" s="95">
        <v>525</v>
      </c>
      <c r="I23" s="95">
        <v>1174</v>
      </c>
      <c r="J23" s="21"/>
    </row>
    <row r="24" spans="1:10" ht="24.95" customHeight="1">
      <c r="A24" s="52" t="s">
        <v>103</v>
      </c>
      <c r="B24" s="81">
        <v>2664</v>
      </c>
      <c r="C24" s="95">
        <v>594</v>
      </c>
      <c r="D24" s="95">
        <v>2070</v>
      </c>
      <c r="E24" s="95">
        <v>428</v>
      </c>
      <c r="F24" s="95">
        <v>1642</v>
      </c>
      <c r="G24" s="95">
        <v>280</v>
      </c>
      <c r="H24" s="95">
        <v>1362</v>
      </c>
      <c r="I24" s="95">
        <v>1289</v>
      </c>
      <c r="J24" s="21"/>
    </row>
    <row r="25" spans="1:10" ht="24.95" customHeight="1">
      <c r="A25" s="52" t="s">
        <v>104</v>
      </c>
      <c r="B25" s="81">
        <v>3831</v>
      </c>
      <c r="C25" s="95">
        <v>1905</v>
      </c>
      <c r="D25" s="95">
        <v>1926</v>
      </c>
      <c r="E25" s="95">
        <v>558</v>
      </c>
      <c r="F25" s="95">
        <v>1368</v>
      </c>
      <c r="G25" s="95">
        <v>197</v>
      </c>
      <c r="H25" s="95">
        <v>1171</v>
      </c>
      <c r="I25" s="95">
        <v>1975</v>
      </c>
      <c r="J25" s="21"/>
    </row>
    <row r="26" spans="1:10" ht="24.95" customHeight="1">
      <c r="A26" s="53" t="s">
        <v>45</v>
      </c>
      <c r="B26" s="81">
        <v>1197</v>
      </c>
      <c r="C26" s="95">
        <v>531</v>
      </c>
      <c r="D26" s="95">
        <v>666</v>
      </c>
      <c r="E26" s="95">
        <v>218</v>
      </c>
      <c r="F26" s="95">
        <v>448</v>
      </c>
      <c r="G26" s="95">
        <v>30</v>
      </c>
      <c r="H26" s="95">
        <v>418</v>
      </c>
      <c r="I26" s="95">
        <v>1071</v>
      </c>
      <c r="J26" s="21"/>
    </row>
    <row r="27" spans="1:10" ht="24.95" customHeight="1">
      <c r="A27" s="23" t="s">
        <v>105</v>
      </c>
      <c r="B27" s="81">
        <v>1847</v>
      </c>
      <c r="C27" s="95">
        <v>899</v>
      </c>
      <c r="D27" s="95">
        <v>948</v>
      </c>
      <c r="E27" s="95">
        <v>559</v>
      </c>
      <c r="F27" s="95">
        <v>389</v>
      </c>
      <c r="G27" s="95">
        <v>101</v>
      </c>
      <c r="H27" s="95">
        <v>288</v>
      </c>
      <c r="I27" s="95">
        <v>1462</v>
      </c>
      <c r="J27" s="21"/>
    </row>
    <row r="28" spans="1:10" ht="24.95" customHeight="1">
      <c r="A28" s="52" t="s">
        <v>106</v>
      </c>
      <c r="B28" s="81">
        <v>38</v>
      </c>
      <c r="C28" s="95">
        <v>34</v>
      </c>
      <c r="D28" s="95">
        <v>4</v>
      </c>
      <c r="E28" s="44" t="s">
        <v>98</v>
      </c>
      <c r="F28" s="95">
        <v>4</v>
      </c>
      <c r="G28" s="44" t="s">
        <v>98</v>
      </c>
      <c r="H28" s="95">
        <v>4</v>
      </c>
      <c r="I28" s="95">
        <v>43</v>
      </c>
      <c r="J28" s="96"/>
    </row>
    <row r="29" spans="1:10" ht="24.95" customHeight="1">
      <c r="A29" s="52" t="s">
        <v>107</v>
      </c>
      <c r="B29" s="81">
        <v>131</v>
      </c>
      <c r="C29" s="95">
        <v>89</v>
      </c>
      <c r="D29" s="95">
        <v>42</v>
      </c>
      <c r="E29" s="95">
        <v>34</v>
      </c>
      <c r="F29" s="95">
        <v>8</v>
      </c>
      <c r="G29" s="95">
        <v>2</v>
      </c>
      <c r="H29" s="95">
        <v>6</v>
      </c>
      <c r="I29" s="95">
        <v>353</v>
      </c>
      <c r="J29" s="21"/>
    </row>
    <row r="30" spans="1:10" ht="24.95" customHeight="1">
      <c r="A30" s="52" t="s">
        <v>108</v>
      </c>
      <c r="B30" s="81">
        <v>786</v>
      </c>
      <c r="C30" s="95">
        <v>426</v>
      </c>
      <c r="D30" s="95">
        <v>360</v>
      </c>
      <c r="E30" s="95">
        <v>134</v>
      </c>
      <c r="F30" s="95">
        <v>226</v>
      </c>
      <c r="G30" s="95">
        <v>18</v>
      </c>
      <c r="H30" s="95">
        <v>208</v>
      </c>
      <c r="I30" s="95">
        <v>786</v>
      </c>
      <c r="J30" s="21"/>
    </row>
    <row r="31" spans="1:10" ht="24.95" customHeight="1">
      <c r="A31" s="52" t="s">
        <v>109</v>
      </c>
      <c r="B31" s="81">
        <v>598</v>
      </c>
      <c r="C31" s="95">
        <v>335</v>
      </c>
      <c r="D31" s="95">
        <v>263</v>
      </c>
      <c r="E31" s="95">
        <v>106</v>
      </c>
      <c r="F31" s="95">
        <v>157</v>
      </c>
      <c r="G31" s="95">
        <v>14</v>
      </c>
      <c r="H31" s="95">
        <v>143</v>
      </c>
      <c r="I31" s="95">
        <v>504</v>
      </c>
      <c r="J31" s="21"/>
    </row>
    <row r="32" spans="1:10" ht="24.95" customHeight="1">
      <c r="A32" s="52" t="s">
        <v>110</v>
      </c>
      <c r="B32" s="81">
        <v>388</v>
      </c>
      <c r="C32" s="95">
        <v>161</v>
      </c>
      <c r="D32" s="95">
        <v>227</v>
      </c>
      <c r="E32" s="95">
        <v>81</v>
      </c>
      <c r="F32" s="95">
        <v>146</v>
      </c>
      <c r="G32" s="95">
        <v>34</v>
      </c>
      <c r="H32" s="95">
        <v>112</v>
      </c>
      <c r="I32" s="95">
        <v>293</v>
      </c>
      <c r="J32" s="21"/>
    </row>
    <row r="33" spans="1:10" ht="15" customHeight="1">
      <c r="A33" s="133" t="s">
        <v>145</v>
      </c>
      <c r="B33" s="133"/>
      <c r="C33" s="133"/>
      <c r="D33" s="133"/>
      <c r="E33" s="133"/>
      <c r="F33" s="133"/>
      <c r="G33" s="133"/>
      <c r="H33" s="133"/>
      <c r="I33" s="133"/>
      <c r="J33" s="30"/>
    </row>
    <row r="34" spans="1:10" ht="15" customHeight="1">
      <c r="A34" s="134"/>
      <c r="B34" s="134"/>
      <c r="C34" s="134"/>
      <c r="D34" s="134"/>
      <c r="E34" s="134"/>
      <c r="F34" s="134"/>
      <c r="G34" s="134"/>
      <c r="H34" s="134"/>
      <c r="I34" s="134"/>
      <c r="J34" s="30"/>
    </row>
    <row r="35" spans="1:10" ht="15" customHeight="1">
      <c r="A35" s="188" t="s">
        <v>146</v>
      </c>
      <c r="B35" s="188"/>
      <c r="C35" s="188"/>
      <c r="D35" s="188"/>
      <c r="E35" s="188"/>
      <c r="F35" s="188"/>
      <c r="G35" s="188"/>
      <c r="H35" s="188"/>
      <c r="I35" s="188"/>
      <c r="J35" s="31"/>
    </row>
    <row r="36" spans="1:10" ht="15" customHeight="1">
      <c r="A36" s="188"/>
      <c r="B36" s="188"/>
      <c r="C36" s="188"/>
      <c r="D36" s="188"/>
      <c r="E36" s="188"/>
      <c r="F36" s="188"/>
      <c r="G36" s="188"/>
      <c r="H36" s="188"/>
      <c r="I36" s="188"/>
      <c r="J36" s="30"/>
    </row>
    <row r="37" spans="1:10" ht="15" customHeight="1"/>
  </sheetData>
  <mergeCells count="12">
    <mergeCell ref="A33:I34"/>
    <mergeCell ref="A35:I36"/>
    <mergeCell ref="A5:A6"/>
    <mergeCell ref="B5:B8"/>
    <mergeCell ref="E5:H5"/>
    <mergeCell ref="I5:I8"/>
    <mergeCell ref="C6:C8"/>
    <mergeCell ref="D6:D8"/>
    <mergeCell ref="E6:H6"/>
    <mergeCell ref="A7:A8"/>
    <mergeCell ref="E7:E8"/>
    <mergeCell ref="F7:H7"/>
  </mergeCells>
  <phoneticPr fontId="5"/>
  <pageMargins left="0.59055118110236227" right="0.59055118110236227" top="0.59055118110236227" bottom="0.39370078740157483" header="0.51181102362204722" footer="0.51181102362204722"/>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workbookViewId="0">
      <selection activeCell="A28" sqref="A28:A32"/>
    </sheetView>
  </sheetViews>
  <sheetFormatPr defaultColWidth="9.625" defaultRowHeight="13.5" customHeight="1"/>
  <cols>
    <col min="1" max="1" width="10.625" style="32" customWidth="1"/>
    <col min="2" max="2" width="14.875" style="32" customWidth="1"/>
    <col min="3" max="8" width="14.875" style="33" customWidth="1"/>
    <col min="9" max="10" width="9.625" style="33" customWidth="1"/>
    <col min="11" max="16384" width="9.625" style="7"/>
  </cols>
  <sheetData>
    <row r="1" spans="1:10" ht="20.100000000000001" customHeight="1">
      <c r="B1" s="2" t="s">
        <v>77</v>
      </c>
      <c r="D1" s="3"/>
      <c r="E1" s="3"/>
      <c r="F1" s="60"/>
      <c r="G1" s="60"/>
      <c r="H1" s="60"/>
      <c r="I1" s="60"/>
      <c r="J1" s="60"/>
    </row>
    <row r="2" spans="1:10" ht="15" customHeight="1">
      <c r="B2" s="2"/>
      <c r="D2" s="3"/>
      <c r="E2" s="3"/>
      <c r="F2" s="60"/>
      <c r="G2" s="60"/>
      <c r="H2" s="60"/>
      <c r="I2" s="60"/>
      <c r="J2" s="60"/>
    </row>
    <row r="3" spans="1:10" ht="20.100000000000001" customHeight="1">
      <c r="A3" s="1"/>
      <c r="B3" s="4" t="s">
        <v>147</v>
      </c>
      <c r="D3" s="5"/>
      <c r="E3" s="5"/>
      <c r="F3" s="97"/>
      <c r="G3" s="97"/>
      <c r="H3" s="97"/>
      <c r="I3" s="97"/>
      <c r="J3" s="97"/>
    </row>
    <row r="4" spans="1:10" ht="20.100000000000001" customHeight="1" thickBot="1">
      <c r="A4" s="1" t="s">
        <v>148</v>
      </c>
      <c r="B4" s="1"/>
      <c r="C4" s="98"/>
      <c r="D4" s="98"/>
      <c r="E4" s="98"/>
      <c r="F4" s="60"/>
      <c r="G4" s="60"/>
      <c r="H4" s="35" t="str">
        <f>+'025_7'!I4</f>
        <v>農林水産省「農林業センサス」</v>
      </c>
      <c r="I4" s="60"/>
      <c r="J4" s="60"/>
    </row>
    <row r="5" spans="1:10" ht="15" customHeight="1" thickTop="1">
      <c r="A5" s="135" t="s">
        <v>5</v>
      </c>
      <c r="B5" s="161" t="s">
        <v>149</v>
      </c>
      <c r="C5" s="189" t="s">
        <v>150</v>
      </c>
      <c r="D5" s="190"/>
      <c r="E5" s="190"/>
      <c r="F5" s="146" t="s">
        <v>151</v>
      </c>
      <c r="G5" s="190"/>
      <c r="H5" s="190"/>
    </row>
    <row r="6" spans="1:10" ht="15" customHeight="1">
      <c r="A6" s="136"/>
      <c r="B6" s="162"/>
      <c r="C6" s="150"/>
      <c r="D6" s="195"/>
      <c r="E6" s="195"/>
      <c r="F6" s="148"/>
      <c r="G6" s="196"/>
      <c r="H6" s="196"/>
    </row>
    <row r="7" spans="1:10" ht="15" customHeight="1">
      <c r="A7" s="158" t="s">
        <v>30</v>
      </c>
      <c r="B7" s="162"/>
      <c r="C7" s="152" t="s">
        <v>152</v>
      </c>
      <c r="D7" s="152" t="s">
        <v>153</v>
      </c>
      <c r="E7" s="152" t="s">
        <v>154</v>
      </c>
      <c r="F7" s="152" t="s">
        <v>152</v>
      </c>
      <c r="G7" s="152" t="s">
        <v>153</v>
      </c>
      <c r="H7" s="149" t="s">
        <v>154</v>
      </c>
    </row>
    <row r="8" spans="1:10" ht="15" customHeight="1">
      <c r="A8" s="159"/>
      <c r="B8" s="163"/>
      <c r="C8" s="154"/>
      <c r="D8" s="154" t="s">
        <v>155</v>
      </c>
      <c r="E8" s="154" t="s">
        <v>156</v>
      </c>
      <c r="F8" s="154" t="s">
        <v>157</v>
      </c>
      <c r="G8" s="154" t="s">
        <v>155</v>
      </c>
      <c r="H8" s="151" t="s">
        <v>156</v>
      </c>
    </row>
    <row r="9" spans="1:10" ht="24.95" customHeight="1">
      <c r="A9" s="20"/>
      <c r="B9" s="99"/>
      <c r="C9" s="21"/>
      <c r="D9" s="29"/>
      <c r="E9" s="29"/>
      <c r="F9" s="100"/>
      <c r="G9" s="29"/>
      <c r="H9" s="29"/>
    </row>
    <row r="10" spans="1:10" ht="24.95" customHeight="1">
      <c r="A10" s="23" t="s">
        <v>16</v>
      </c>
      <c r="B10" s="101">
        <v>32324</v>
      </c>
      <c r="C10" s="81">
        <v>47446</v>
      </c>
      <c r="D10" s="95">
        <v>20435</v>
      </c>
      <c r="E10" s="95">
        <v>27011</v>
      </c>
      <c r="F10" s="81">
        <v>30974</v>
      </c>
      <c r="G10" s="95">
        <v>15991</v>
      </c>
      <c r="H10" s="95">
        <v>14983</v>
      </c>
    </row>
    <row r="11" spans="1:10" ht="24.95" customHeight="1">
      <c r="A11" s="24"/>
      <c r="B11" s="42"/>
      <c r="C11" s="81"/>
      <c r="D11" s="95"/>
      <c r="E11" s="95"/>
      <c r="F11" s="81"/>
      <c r="G11" s="95"/>
      <c r="H11" s="95"/>
    </row>
    <row r="12" spans="1:10" ht="24.95" customHeight="1">
      <c r="A12" s="25" t="s">
        <v>17</v>
      </c>
      <c r="B12" s="48">
        <v>26207</v>
      </c>
      <c r="C12" s="86">
        <v>35201</v>
      </c>
      <c r="D12" s="86">
        <v>16853</v>
      </c>
      <c r="E12" s="86">
        <v>18348</v>
      </c>
      <c r="F12" s="86">
        <v>28131</v>
      </c>
      <c r="G12" s="86">
        <v>15201</v>
      </c>
      <c r="H12" s="86">
        <v>12930</v>
      </c>
    </row>
    <row r="13" spans="1:10" ht="24.95" customHeight="1">
      <c r="A13" s="20"/>
      <c r="B13" s="101"/>
      <c r="C13" s="81"/>
      <c r="D13" s="95"/>
      <c r="E13" s="95"/>
      <c r="F13" s="81"/>
      <c r="G13" s="95"/>
      <c r="H13" s="95"/>
    </row>
    <row r="14" spans="1:10" ht="24.95" customHeight="1">
      <c r="A14" s="52" t="s">
        <v>144</v>
      </c>
      <c r="B14" s="102">
        <v>4206</v>
      </c>
      <c r="C14" s="81">
        <v>6018</v>
      </c>
      <c r="D14" s="95">
        <v>2724</v>
      </c>
      <c r="E14" s="95">
        <v>3294</v>
      </c>
      <c r="F14" s="81">
        <f>SUM(G14:H14)</f>
        <v>5164</v>
      </c>
      <c r="G14" s="95">
        <v>2531</v>
      </c>
      <c r="H14" s="95">
        <v>2633</v>
      </c>
    </row>
    <row r="15" spans="1:10" s="33" customFormat="1" ht="24.95" customHeight="1">
      <c r="A15" s="52" t="s">
        <v>93</v>
      </c>
      <c r="B15" s="102">
        <v>1421</v>
      </c>
      <c r="C15" s="81">
        <v>1973</v>
      </c>
      <c r="D15" s="95">
        <v>955</v>
      </c>
      <c r="E15" s="95">
        <v>1018</v>
      </c>
      <c r="F15" s="81">
        <f t="shared" ref="F15:F32" si="0">SUM(G15:H15)</f>
        <v>1663</v>
      </c>
      <c r="G15" s="95">
        <v>885</v>
      </c>
      <c r="H15" s="95">
        <v>778</v>
      </c>
    </row>
    <row r="16" spans="1:10" s="33" customFormat="1" ht="24.95" customHeight="1">
      <c r="A16" s="52" t="s">
        <v>94</v>
      </c>
      <c r="B16" s="102">
        <v>5215</v>
      </c>
      <c r="C16" s="81">
        <v>6685</v>
      </c>
      <c r="D16" s="95">
        <v>3096</v>
      </c>
      <c r="E16" s="95">
        <v>3589</v>
      </c>
      <c r="F16" s="81">
        <f t="shared" si="0"/>
        <v>4009</v>
      </c>
      <c r="G16" s="95">
        <v>2307</v>
      </c>
      <c r="H16" s="95">
        <v>1702</v>
      </c>
    </row>
    <row r="17" spans="1:8" s="33" customFormat="1" ht="24.95" customHeight="1">
      <c r="A17" s="52" t="s">
        <v>95</v>
      </c>
      <c r="B17" s="102">
        <v>2115</v>
      </c>
      <c r="C17" s="81">
        <v>2852</v>
      </c>
      <c r="D17" s="95">
        <v>1394</v>
      </c>
      <c r="E17" s="95">
        <v>1458</v>
      </c>
      <c r="F17" s="81">
        <f t="shared" si="0"/>
        <v>2457</v>
      </c>
      <c r="G17" s="95">
        <v>1315</v>
      </c>
      <c r="H17" s="95">
        <v>1142</v>
      </c>
    </row>
    <row r="18" spans="1:8" s="33" customFormat="1" ht="24.95" customHeight="1">
      <c r="A18" s="52" t="s">
        <v>96</v>
      </c>
      <c r="B18" s="102">
        <v>1130</v>
      </c>
      <c r="C18" s="81">
        <v>1673</v>
      </c>
      <c r="D18" s="95">
        <v>778</v>
      </c>
      <c r="E18" s="95">
        <v>895</v>
      </c>
      <c r="F18" s="81">
        <f t="shared" si="0"/>
        <v>1020</v>
      </c>
      <c r="G18" s="95">
        <v>583</v>
      </c>
      <c r="H18" s="95">
        <v>437</v>
      </c>
    </row>
    <row r="19" spans="1:8" s="33" customFormat="1" ht="24.95" customHeight="1">
      <c r="A19" s="52" t="s">
        <v>97</v>
      </c>
      <c r="B19" s="102">
        <v>235</v>
      </c>
      <c r="C19" s="81">
        <v>237</v>
      </c>
      <c r="D19" s="95">
        <v>118</v>
      </c>
      <c r="E19" s="95">
        <v>119</v>
      </c>
      <c r="F19" s="81">
        <f t="shared" si="0"/>
        <v>116</v>
      </c>
      <c r="G19" s="95">
        <v>81</v>
      </c>
      <c r="H19" s="95">
        <v>35</v>
      </c>
    </row>
    <row r="20" spans="1:8" s="33" customFormat="1" ht="24.95" customHeight="1">
      <c r="A20" s="52" t="s">
        <v>99</v>
      </c>
      <c r="B20" s="102">
        <v>2148</v>
      </c>
      <c r="C20" s="81">
        <v>2966</v>
      </c>
      <c r="D20" s="95">
        <v>1410</v>
      </c>
      <c r="E20" s="95">
        <v>1556</v>
      </c>
      <c r="F20" s="81">
        <f t="shared" si="0"/>
        <v>2450</v>
      </c>
      <c r="G20" s="95">
        <v>1323</v>
      </c>
      <c r="H20" s="95">
        <v>1127</v>
      </c>
    </row>
    <row r="21" spans="1:8" s="33" customFormat="1" ht="24.95" customHeight="1">
      <c r="A21" s="52" t="s">
        <v>100</v>
      </c>
      <c r="B21" s="102">
        <v>534</v>
      </c>
      <c r="C21" s="81">
        <v>736</v>
      </c>
      <c r="D21" s="95">
        <v>360</v>
      </c>
      <c r="E21" s="95">
        <v>376</v>
      </c>
      <c r="F21" s="81">
        <f t="shared" si="0"/>
        <v>643</v>
      </c>
      <c r="G21" s="95">
        <v>351</v>
      </c>
      <c r="H21" s="95">
        <v>292</v>
      </c>
    </row>
    <row r="22" spans="1:8" s="33" customFormat="1" ht="24.95" customHeight="1">
      <c r="A22" s="52" t="s">
        <v>101</v>
      </c>
      <c r="B22" s="102">
        <v>1745</v>
      </c>
      <c r="C22" s="81">
        <v>2351</v>
      </c>
      <c r="D22" s="95">
        <v>1150</v>
      </c>
      <c r="E22" s="95">
        <v>1201</v>
      </c>
      <c r="F22" s="81">
        <f t="shared" si="0"/>
        <v>2061</v>
      </c>
      <c r="G22" s="95">
        <v>1097</v>
      </c>
      <c r="H22" s="95">
        <v>964</v>
      </c>
    </row>
    <row r="23" spans="1:8" s="33" customFormat="1" ht="24.95" customHeight="1">
      <c r="A23" s="52" t="s">
        <v>102</v>
      </c>
      <c r="B23" s="102">
        <v>952</v>
      </c>
      <c r="C23" s="81">
        <v>1284</v>
      </c>
      <c r="D23" s="95">
        <v>631</v>
      </c>
      <c r="E23" s="95">
        <v>653</v>
      </c>
      <c r="F23" s="81">
        <f t="shared" si="0"/>
        <v>1047</v>
      </c>
      <c r="G23" s="95">
        <v>600</v>
      </c>
      <c r="H23" s="95">
        <v>447</v>
      </c>
    </row>
    <row r="24" spans="1:8" s="33" customFormat="1" ht="24.95" customHeight="1">
      <c r="A24" s="52" t="s">
        <v>103</v>
      </c>
      <c r="B24" s="102">
        <v>2070</v>
      </c>
      <c r="C24" s="81">
        <v>2459</v>
      </c>
      <c r="D24" s="95">
        <v>1232</v>
      </c>
      <c r="E24" s="95">
        <v>1227</v>
      </c>
      <c r="F24" s="81">
        <f t="shared" si="0"/>
        <v>2279</v>
      </c>
      <c r="G24" s="95">
        <v>1208</v>
      </c>
      <c r="H24" s="95">
        <v>1071</v>
      </c>
    </row>
    <row r="25" spans="1:8" s="33" customFormat="1" ht="24.95" customHeight="1">
      <c r="A25" s="52" t="s">
        <v>104</v>
      </c>
      <c r="B25" s="102">
        <v>1926</v>
      </c>
      <c r="C25" s="81">
        <v>2336</v>
      </c>
      <c r="D25" s="95">
        <v>1193</v>
      </c>
      <c r="E25" s="95">
        <v>1143</v>
      </c>
      <c r="F25" s="81">
        <f t="shared" si="0"/>
        <v>2108</v>
      </c>
      <c r="G25" s="95">
        <v>1166</v>
      </c>
      <c r="H25" s="95">
        <v>942</v>
      </c>
    </row>
    <row r="26" spans="1:8" s="33" customFormat="1" ht="24.95" customHeight="1">
      <c r="A26" s="53" t="s">
        <v>45</v>
      </c>
      <c r="B26" s="102">
        <v>666</v>
      </c>
      <c r="C26" s="81">
        <v>904</v>
      </c>
      <c r="D26" s="95">
        <v>435</v>
      </c>
      <c r="E26" s="95">
        <v>469</v>
      </c>
      <c r="F26" s="81">
        <f t="shared" si="0"/>
        <v>781</v>
      </c>
      <c r="G26" s="95">
        <v>419</v>
      </c>
      <c r="H26" s="95">
        <v>362</v>
      </c>
    </row>
    <row r="27" spans="1:8" s="33" customFormat="1" ht="24.95" customHeight="1">
      <c r="A27" s="23" t="s">
        <v>105</v>
      </c>
      <c r="B27" s="102">
        <v>948</v>
      </c>
      <c r="C27" s="81">
        <v>1494</v>
      </c>
      <c r="D27" s="95">
        <v>758</v>
      </c>
      <c r="E27" s="95">
        <v>736</v>
      </c>
      <c r="F27" s="81">
        <f t="shared" si="0"/>
        <v>1274</v>
      </c>
      <c r="G27" s="95">
        <v>737</v>
      </c>
      <c r="H27" s="95">
        <v>537</v>
      </c>
    </row>
    <row r="28" spans="1:8" s="33" customFormat="1" ht="24.95" customHeight="1">
      <c r="A28" s="52" t="s">
        <v>106</v>
      </c>
      <c r="B28" s="102">
        <v>4</v>
      </c>
      <c r="C28" s="81">
        <v>3</v>
      </c>
      <c r="D28" s="95">
        <v>3</v>
      </c>
      <c r="E28" s="44" t="s">
        <v>98</v>
      </c>
      <c r="F28" s="81">
        <f t="shared" si="0"/>
        <v>3</v>
      </c>
      <c r="G28" s="95">
        <v>3</v>
      </c>
      <c r="H28" s="44" t="s">
        <v>98</v>
      </c>
    </row>
    <row r="29" spans="1:8" s="33" customFormat="1" ht="24.95" customHeight="1">
      <c r="A29" s="52" t="s">
        <v>107</v>
      </c>
      <c r="B29" s="102">
        <v>42</v>
      </c>
      <c r="C29" s="81">
        <v>70</v>
      </c>
      <c r="D29" s="95">
        <v>35</v>
      </c>
      <c r="E29" s="95">
        <v>35</v>
      </c>
      <c r="F29" s="81">
        <f t="shared" si="0"/>
        <v>55</v>
      </c>
      <c r="G29" s="95">
        <v>34</v>
      </c>
      <c r="H29" s="95">
        <v>21</v>
      </c>
    </row>
    <row r="30" spans="1:8" s="33" customFormat="1" ht="24.95" customHeight="1">
      <c r="A30" s="52" t="s">
        <v>108</v>
      </c>
      <c r="B30" s="102">
        <v>360</v>
      </c>
      <c r="C30" s="81">
        <v>470</v>
      </c>
      <c r="D30" s="95">
        <v>234</v>
      </c>
      <c r="E30" s="95">
        <v>236</v>
      </c>
      <c r="F30" s="81">
        <f t="shared" si="0"/>
        <v>393</v>
      </c>
      <c r="G30" s="95">
        <v>226</v>
      </c>
      <c r="H30" s="95">
        <v>167</v>
      </c>
    </row>
    <row r="31" spans="1:8" s="33" customFormat="1" ht="24.95" customHeight="1">
      <c r="A31" s="52" t="s">
        <v>109</v>
      </c>
      <c r="B31" s="102">
        <v>263</v>
      </c>
      <c r="C31" s="81">
        <v>362</v>
      </c>
      <c r="D31" s="95">
        <v>180</v>
      </c>
      <c r="E31" s="95">
        <v>182</v>
      </c>
      <c r="F31" s="81">
        <f t="shared" si="0"/>
        <v>314</v>
      </c>
      <c r="G31" s="95">
        <v>178</v>
      </c>
      <c r="H31" s="95">
        <v>136</v>
      </c>
    </row>
    <row r="32" spans="1:8" s="33" customFormat="1" ht="24.95" customHeight="1">
      <c r="A32" s="54" t="s">
        <v>110</v>
      </c>
      <c r="B32" s="103">
        <v>227</v>
      </c>
      <c r="C32" s="81">
        <v>328</v>
      </c>
      <c r="D32" s="104">
        <v>167</v>
      </c>
      <c r="E32" s="104">
        <v>161</v>
      </c>
      <c r="F32" s="81">
        <f t="shared" si="0"/>
        <v>294</v>
      </c>
      <c r="G32" s="104">
        <v>157</v>
      </c>
      <c r="H32" s="104">
        <v>137</v>
      </c>
    </row>
    <row r="33" spans="1:11" ht="15" customHeight="1">
      <c r="A33" s="133" t="s">
        <v>158</v>
      </c>
      <c r="B33" s="133"/>
      <c r="C33" s="133"/>
      <c r="D33" s="133"/>
      <c r="E33" s="133"/>
      <c r="F33" s="133"/>
      <c r="G33" s="133"/>
      <c r="H33" s="133"/>
      <c r="I33" s="7"/>
      <c r="J33" s="7"/>
    </row>
    <row r="34" spans="1:11" ht="15" customHeight="1">
      <c r="A34" s="134"/>
      <c r="B34" s="134"/>
      <c r="C34" s="134"/>
      <c r="D34" s="134"/>
      <c r="E34" s="134"/>
      <c r="F34" s="134"/>
      <c r="G34" s="134"/>
      <c r="H34" s="134"/>
      <c r="I34" s="7"/>
      <c r="J34" s="7"/>
    </row>
    <row r="35" spans="1:11" ht="15" customHeight="1">
      <c r="A35" s="134" t="s">
        <v>159</v>
      </c>
      <c r="B35" s="134"/>
      <c r="C35" s="134"/>
      <c r="D35" s="134"/>
      <c r="E35" s="134"/>
      <c r="F35" s="134"/>
      <c r="G35" s="134"/>
      <c r="H35" s="134"/>
      <c r="I35" s="7"/>
      <c r="J35" s="7"/>
      <c r="K35" s="31"/>
    </row>
    <row r="36" spans="1:11" ht="15" customHeight="1">
      <c r="A36" s="30"/>
      <c r="B36" s="30"/>
      <c r="C36" s="30"/>
      <c r="D36" s="30"/>
      <c r="E36" s="30"/>
      <c r="F36" s="30"/>
      <c r="G36" s="30"/>
      <c r="H36" s="30"/>
      <c r="I36" s="7"/>
      <c r="J36" s="7"/>
    </row>
    <row r="37" spans="1:11" ht="15" customHeight="1"/>
  </sheetData>
  <mergeCells count="13">
    <mergeCell ref="H7:H8"/>
    <mergeCell ref="A33:H34"/>
    <mergeCell ref="A35:H35"/>
    <mergeCell ref="A5:A6"/>
    <mergeCell ref="B5:B8"/>
    <mergeCell ref="C5:E6"/>
    <mergeCell ref="F5:H6"/>
    <mergeCell ref="A7:A8"/>
    <mergeCell ref="C7:C8"/>
    <mergeCell ref="D7:D8"/>
    <mergeCell ref="E7:E8"/>
    <mergeCell ref="F7:F8"/>
    <mergeCell ref="G7:G8"/>
  </mergeCells>
  <phoneticPr fontId="5"/>
  <printOptions horizontalCentered="1"/>
  <pageMargins left="0.78740157480314965" right="0.59055118110236227" top="0.78740157480314965" bottom="0.59055118110236227" header="0.51181102362204722" footer="0.5118110236220472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025_1</vt:lpstr>
      <vt:lpstr>025_2</vt:lpstr>
      <vt:lpstr>025_3</vt:lpstr>
      <vt:lpstr>025_4</vt:lpstr>
      <vt:lpstr>025_5</vt:lpstr>
      <vt:lpstr>025_6</vt:lpstr>
      <vt:lpstr>025_7</vt:lpstr>
      <vt:lpstr>025_8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有美</dc:creator>
  <cp:lastModifiedBy>沼田　有美</cp:lastModifiedBy>
  <dcterms:created xsi:type="dcterms:W3CDTF">2015-12-02T07:15:26Z</dcterms:created>
  <dcterms:modified xsi:type="dcterms:W3CDTF">2015-12-04T01:50:16Z</dcterms:modified>
</cp:coreProperties>
</file>