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7.xml" ContentType="application/vnd.openxmlformats-officedocument.drawingml.chart+xml"/>
  <Override PartName="/xl/drawings/drawing27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F087" lockStructure="1"/>
  <bookViews>
    <workbookView xWindow="10230" yWindow="300" windowWidth="10275" windowHeight="7785" tabRatio="752" firstSheet="1" activeTab="14"/>
  </bookViews>
  <sheets>
    <sheet name="目次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44" r:id="rId15"/>
    <sheet name="15" sheetId="45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9" r:id="rId22"/>
    <sheet name="22" sheetId="30" r:id="rId23"/>
    <sheet name="23" sheetId="31" r:id="rId24"/>
    <sheet name="24" sheetId="32" r:id="rId25"/>
    <sheet name="25" sheetId="51" r:id="rId26"/>
    <sheet name="26" sheetId="34" r:id="rId27"/>
    <sheet name="27" sheetId="35" r:id="rId28"/>
    <sheet name="28" sheetId="36" r:id="rId29"/>
    <sheet name="29" sheetId="38" r:id="rId30"/>
    <sheet name="30" sheetId="37" r:id="rId31"/>
    <sheet name="31" sheetId="39" r:id="rId32"/>
    <sheet name="32" sheetId="40" r:id="rId33"/>
  </sheets>
  <definedNames>
    <definedName name="_xlnm._FilterDatabase" localSheetId="1" hidden="1">'1'!$AJ$3:$AL$3</definedName>
    <definedName name="_xlnm._FilterDatabase" localSheetId="14" hidden="1">'14'!$A$4:$BA$4</definedName>
    <definedName name="_xlnm._FilterDatabase" localSheetId="15" hidden="1">'15'!$A$4:$AB$30</definedName>
    <definedName name="_xlnm._FilterDatabase" localSheetId="2" hidden="1">'2'!$AL$3:$AM$3</definedName>
    <definedName name="_xlnm._FilterDatabase" localSheetId="3" hidden="1">'3'!$AK$2:$AL$2</definedName>
    <definedName name="_xlnm._FilterDatabase" localSheetId="4" hidden="1">'4'!$AI$3:$AJ$3</definedName>
    <definedName name="_xlnm._FilterDatabase" localSheetId="6" hidden="1">'6'!$AT$2:$AW$2</definedName>
    <definedName name="_xlnm._FilterDatabase" localSheetId="7" hidden="1">'7'!$AU$2:$AX$21</definedName>
    <definedName name="_xlnm.Print_Area" localSheetId="1">'1'!$A$1:$AE$69</definedName>
    <definedName name="_xlnm.Print_Area" localSheetId="10">'10'!$A$1:$BA$22</definedName>
    <definedName name="_xlnm.Print_Area" localSheetId="11">'11'!$A$1:$P$27</definedName>
    <definedName name="_xlnm.Print_Area" localSheetId="12">'12'!$A$1:$M$28</definedName>
    <definedName name="_xlnm.Print_Area" localSheetId="14">'14'!$A$1:$M$28</definedName>
    <definedName name="_xlnm.Print_Area" localSheetId="15">'15'!$A$1:$U$32</definedName>
    <definedName name="_xlnm.Print_Area" localSheetId="16">'16'!$B$1:$AA$20</definedName>
    <definedName name="_xlnm.Print_Area" localSheetId="17">'17'!$A$1:$AL$26</definedName>
    <definedName name="_xlnm.Print_Area" localSheetId="2">'2'!$A$1:$Y$65</definedName>
    <definedName name="_xlnm.Print_Area" localSheetId="3">'3'!$A$1:$AG$61</definedName>
    <definedName name="_xlnm.Print_Area" localSheetId="4">'4'!$A$1:$Y$65</definedName>
    <definedName name="_xlnm.Print_Area" localSheetId="5">'5'!$B$2:$Y$19</definedName>
    <definedName name="_xlnm.Print_Area" localSheetId="6">'6'!$A$1:$AF$57</definedName>
    <definedName name="_xlnm.Print_Area" localSheetId="7">'7'!$A$1:$Y$38</definedName>
    <definedName name="_xlnm.Print_Area" localSheetId="8">'8'!$B$1:$AD$29</definedName>
    <definedName name="_xlnm.Print_Area" localSheetId="9">'9'!$A$1:$AL$30</definedName>
    <definedName name="_xlnm.Print_Area" localSheetId="0">目次!$A$1:$E$37</definedName>
  </definedNames>
  <calcPr calcId="145621"/>
</workbook>
</file>

<file path=xl/calcChain.xml><?xml version="1.0" encoding="utf-8"?>
<calcChain xmlns="http://schemas.openxmlformats.org/spreadsheetml/2006/main">
  <c r="AR42" i="11" l="1"/>
  <c r="AS42" i="11"/>
  <c r="AT42" i="11"/>
  <c r="AU42" i="11"/>
  <c r="AV42" i="11"/>
  <c r="AQ42" i="11"/>
  <c r="D6" i="22" l="1"/>
  <c r="E6" i="22"/>
  <c r="F6" i="22"/>
  <c r="G6" i="22"/>
  <c r="H6" i="22"/>
  <c r="I6" i="22"/>
  <c r="J6" i="22"/>
  <c r="C6" i="22"/>
  <c r="K6" i="22"/>
  <c r="D36" i="21"/>
  <c r="V20" i="18" l="1"/>
  <c r="T36" i="45"/>
  <c r="T35" i="45"/>
  <c r="T34" i="45"/>
  <c r="O20" i="18"/>
  <c r="AU3" i="5" l="1"/>
  <c r="M20" i="18" l="1"/>
  <c r="N20" i="18"/>
  <c r="S20" i="18"/>
  <c r="T20" i="18"/>
  <c r="C17" i="14" l="1"/>
  <c r="C6" i="15" l="1"/>
  <c r="K6" i="15"/>
  <c r="C7" i="15"/>
  <c r="K7" i="15"/>
  <c r="C8" i="15"/>
  <c r="K8" i="15"/>
  <c r="C9" i="15"/>
  <c r="K9" i="15"/>
  <c r="C10" i="15"/>
  <c r="K10" i="15"/>
  <c r="C11" i="15"/>
  <c r="K11" i="15"/>
  <c r="C12" i="15"/>
  <c r="K12" i="15"/>
  <c r="C13" i="15"/>
  <c r="K13" i="15"/>
  <c r="C14" i="15"/>
  <c r="K14" i="15"/>
  <c r="AX13" i="12" l="1"/>
  <c r="AR13" i="12"/>
  <c r="AL13" i="12"/>
  <c r="AG13" i="12"/>
  <c r="AA13" i="12"/>
  <c r="T13" i="12"/>
  <c r="N13" i="12"/>
  <c r="D13" i="12"/>
  <c r="C13" i="12" s="1"/>
  <c r="AX12" i="12"/>
  <c r="AR12" i="12"/>
  <c r="AL12" i="12"/>
  <c r="AG12" i="12"/>
  <c r="AA12" i="12"/>
  <c r="T12" i="12"/>
  <c r="N12" i="12"/>
  <c r="D12" i="12"/>
  <c r="C12" i="12"/>
  <c r="AX11" i="12"/>
  <c r="AR11" i="12"/>
  <c r="AL11" i="12"/>
  <c r="AG11" i="12"/>
  <c r="AA11" i="12"/>
  <c r="T11" i="12"/>
  <c r="N11" i="12"/>
  <c r="D11" i="12"/>
  <c r="C11" i="12" s="1"/>
  <c r="AX10" i="12"/>
  <c r="AR10" i="12"/>
  <c r="AL10" i="12"/>
  <c r="AG10" i="12"/>
  <c r="AA10" i="12"/>
  <c r="T10" i="12"/>
  <c r="N10" i="12"/>
  <c r="C10" i="12" s="1"/>
  <c r="D10" i="12"/>
  <c r="AX9" i="12"/>
  <c r="AR9" i="12"/>
  <c r="AL9" i="12"/>
  <c r="AG9" i="12"/>
  <c r="AA9" i="12"/>
  <c r="T9" i="12"/>
  <c r="N9" i="12"/>
  <c r="D9" i="12"/>
  <c r="C9" i="12" s="1"/>
  <c r="AX8" i="12"/>
  <c r="AR8" i="12"/>
  <c r="AL8" i="12"/>
  <c r="AG8" i="12"/>
  <c r="AA8" i="12"/>
  <c r="T8" i="12"/>
  <c r="N8" i="12"/>
  <c r="D8" i="12"/>
  <c r="C8" i="12"/>
  <c r="AX7" i="12"/>
  <c r="AR7" i="12"/>
  <c r="AL7" i="12"/>
  <c r="AG7" i="12"/>
  <c r="AA7" i="12"/>
  <c r="T7" i="12"/>
  <c r="N7" i="12"/>
  <c r="D7" i="12"/>
  <c r="C7" i="12" s="1"/>
  <c r="AX6" i="12"/>
  <c r="AR6" i="12"/>
  <c r="AL6" i="12"/>
  <c r="AG6" i="12"/>
  <c r="AA6" i="12"/>
  <c r="T6" i="12"/>
  <c r="N6" i="12"/>
  <c r="C6" i="12" s="1"/>
  <c r="D6" i="12"/>
  <c r="AX5" i="12"/>
  <c r="AR5" i="12"/>
  <c r="AL5" i="12"/>
  <c r="AG5" i="12"/>
  <c r="AA5" i="12"/>
  <c r="T5" i="12"/>
  <c r="N5" i="12"/>
  <c r="D5" i="12"/>
  <c r="C5" i="12" s="1"/>
  <c r="K29" i="10" l="1"/>
  <c r="K28" i="10"/>
  <c r="K27" i="10"/>
  <c r="K26" i="10"/>
  <c r="K25" i="10"/>
  <c r="K24" i="10"/>
  <c r="K21" i="10"/>
  <c r="K20" i="10"/>
  <c r="K16" i="10"/>
  <c r="K14" i="10"/>
  <c r="K13" i="10"/>
  <c r="K12" i="10"/>
  <c r="K10" i="10"/>
  <c r="K9" i="10"/>
  <c r="K8" i="10"/>
  <c r="K7" i="10"/>
  <c r="K6" i="10"/>
  <c r="K5" i="10"/>
  <c r="AV30" i="11" l="1"/>
  <c r="AK16" i="11"/>
  <c r="AJ16" i="11"/>
  <c r="AI16" i="11"/>
  <c r="AH16" i="11"/>
  <c r="AG16" i="11"/>
  <c r="AF16" i="11"/>
  <c r="AD16" i="11"/>
  <c r="AC16" i="11"/>
  <c r="AB16" i="11"/>
  <c r="AA16" i="11"/>
  <c r="Y16" i="11"/>
  <c r="X16" i="11"/>
  <c r="W16" i="11"/>
  <c r="U16" i="11"/>
  <c r="T16" i="11"/>
  <c r="S16" i="11"/>
  <c r="R16" i="11"/>
  <c r="P16" i="11"/>
  <c r="O16" i="11"/>
  <c r="N16" i="11"/>
  <c r="L16" i="11"/>
  <c r="K16" i="11"/>
  <c r="J16" i="11"/>
  <c r="H16" i="11"/>
  <c r="E16" i="11"/>
  <c r="G16" i="11"/>
  <c r="F16" i="11"/>
  <c r="D16" i="11"/>
  <c r="C16" i="11"/>
  <c r="AE15" i="11"/>
  <c r="Z15" i="11"/>
  <c r="K19" i="10" s="1"/>
  <c r="V15" i="11"/>
  <c r="K18" i="10" s="1"/>
  <c r="Q15" i="11"/>
  <c r="K15" i="10" s="1"/>
  <c r="K11" i="10" s="1"/>
  <c r="M15" i="11"/>
  <c r="I15" i="11"/>
  <c r="AS25" i="9"/>
  <c r="AR25" i="9"/>
  <c r="AQ25" i="9" s="1"/>
  <c r="AQ20" i="9"/>
  <c r="AQ19" i="9"/>
  <c r="AQ18" i="9"/>
  <c r="AQ17" i="9"/>
  <c r="AQ16" i="9"/>
  <c r="AQ15" i="9"/>
  <c r="AQ14" i="9"/>
  <c r="AQ13" i="9"/>
  <c r="AQ12" i="9"/>
  <c r="AQ11" i="9"/>
  <c r="AQ10" i="9"/>
  <c r="AQ9" i="9"/>
  <c r="AQ8" i="9"/>
  <c r="AQ7" i="9"/>
  <c r="AQ6" i="9"/>
  <c r="AQ5" i="9"/>
  <c r="AQ4" i="9"/>
  <c r="AQ3" i="9"/>
  <c r="AR23" i="8"/>
  <c r="AP23" i="8" s="1"/>
  <c r="AQ23" i="8"/>
  <c r="AP21" i="8"/>
  <c r="AP20" i="8"/>
  <c r="AP19" i="8"/>
  <c r="AP18" i="8"/>
  <c r="AP17" i="8"/>
  <c r="AP16" i="8"/>
  <c r="AP15" i="8"/>
  <c r="AP14" i="8"/>
  <c r="AP13" i="8"/>
  <c r="AP12" i="8"/>
  <c r="AP11" i="8"/>
  <c r="AP10" i="8"/>
  <c r="AP9" i="8"/>
  <c r="AP8" i="8"/>
  <c r="AP7" i="8"/>
  <c r="AP6" i="8"/>
  <c r="AP5" i="8"/>
  <c r="AP4" i="8"/>
  <c r="AP3" i="8"/>
  <c r="AL15" i="11" l="1"/>
  <c r="K23" i="10"/>
  <c r="AW25" i="9"/>
  <c r="AV4" i="9"/>
  <c r="AX25" i="9" l="1"/>
  <c r="AV25" i="9" s="1"/>
  <c r="AV6" i="9"/>
  <c r="AV9" i="9"/>
  <c r="AV8" i="9"/>
  <c r="AV21" i="9"/>
  <c r="AV13" i="9"/>
  <c r="AV16" i="9"/>
  <c r="AV5" i="9"/>
  <c r="AV20" i="9"/>
  <c r="AV11" i="9"/>
  <c r="AV15" i="9"/>
  <c r="AV17" i="9"/>
  <c r="AV14" i="9"/>
  <c r="AV18" i="9"/>
  <c r="AV3" i="9"/>
  <c r="AV12" i="9"/>
  <c r="AV7" i="9"/>
  <c r="AV10" i="9"/>
  <c r="AV19" i="9"/>
  <c r="AW23" i="8"/>
  <c r="AU23" i="8" s="1"/>
  <c r="AV23" i="8"/>
  <c r="AU19" i="8"/>
  <c r="AU18" i="8"/>
  <c r="AU14" i="8"/>
  <c r="AU7" i="8"/>
  <c r="AU16" i="8"/>
  <c r="AU10" i="8"/>
  <c r="AU11" i="8"/>
  <c r="AU17" i="8"/>
  <c r="AU9" i="8"/>
  <c r="AU3" i="8"/>
  <c r="AU20" i="8"/>
  <c r="AU6" i="8"/>
  <c r="AU12" i="8"/>
  <c r="AU21" i="8"/>
  <c r="AU5" i="8"/>
  <c r="AU8" i="8"/>
  <c r="AU4" i="8"/>
  <c r="AU13" i="8"/>
  <c r="AU15" i="8"/>
  <c r="AR3" i="5"/>
  <c r="S7" i="7" l="1"/>
  <c r="S8" i="7"/>
  <c r="S9" i="7"/>
  <c r="S10" i="7"/>
  <c r="B3" i="2"/>
  <c r="K13" i="22"/>
  <c r="AB17" i="11" l="1"/>
  <c r="AE14" i="11"/>
  <c r="AL14" i="11" s="1"/>
  <c r="AE13" i="11"/>
  <c r="AL13" i="11" s="1"/>
  <c r="AE12" i="11"/>
  <c r="AL12" i="11" s="1"/>
  <c r="AE11" i="11"/>
  <c r="AL11" i="11" s="1"/>
  <c r="AE10" i="11"/>
  <c r="AL10" i="11" s="1"/>
  <c r="AE9" i="11"/>
  <c r="AL9" i="11" s="1"/>
  <c r="AE8" i="11"/>
  <c r="AL8" i="11" s="1"/>
  <c r="AE7" i="11"/>
  <c r="AL7" i="11" s="1"/>
  <c r="AE6" i="11"/>
  <c r="Z14" i="11"/>
  <c r="Z13" i="11"/>
  <c r="Z12" i="11"/>
  <c r="Z11" i="11"/>
  <c r="Z10" i="11"/>
  <c r="Z9" i="11"/>
  <c r="Z8" i="11"/>
  <c r="Z7" i="11"/>
  <c r="Z6" i="11"/>
  <c r="V14" i="11"/>
  <c r="V13" i="11"/>
  <c r="V12" i="11"/>
  <c r="V11" i="11"/>
  <c r="V10" i="11"/>
  <c r="V9" i="11"/>
  <c r="V8" i="11"/>
  <c r="V7" i="11"/>
  <c r="V6" i="11"/>
  <c r="Q14" i="11"/>
  <c r="Q13" i="11"/>
  <c r="Q12" i="11"/>
  <c r="Q11" i="11"/>
  <c r="Q10" i="11"/>
  <c r="Q9" i="11"/>
  <c r="Q8" i="11"/>
  <c r="Q7" i="11"/>
  <c r="Q6" i="11"/>
  <c r="M14" i="11"/>
  <c r="M13" i="11"/>
  <c r="M12" i="11"/>
  <c r="M11" i="11"/>
  <c r="M10" i="11"/>
  <c r="M9" i="11"/>
  <c r="M8" i="11"/>
  <c r="M7" i="11"/>
  <c r="M6" i="11"/>
  <c r="I14" i="11"/>
  <c r="I13" i="11"/>
  <c r="I12" i="11"/>
  <c r="I11" i="11"/>
  <c r="I10" i="11"/>
  <c r="I9" i="11"/>
  <c r="I8" i="11"/>
  <c r="I7" i="11"/>
  <c r="I6" i="11"/>
  <c r="AE16" i="11" l="1"/>
  <c r="M16" i="11"/>
  <c r="Q16" i="11"/>
  <c r="V16" i="11"/>
  <c r="I16" i="11"/>
  <c r="Z16" i="11"/>
  <c r="AL6" i="11"/>
  <c r="AL16" i="11" s="1"/>
  <c r="D34" i="21"/>
  <c r="D33" i="21"/>
  <c r="D32" i="21"/>
  <c r="D31" i="21"/>
  <c r="D30" i="21"/>
  <c r="D29" i="21"/>
  <c r="D28" i="21"/>
  <c r="D27" i="21"/>
  <c r="D26" i="21"/>
  <c r="D25" i="21"/>
  <c r="C15" i="15"/>
  <c r="C16" i="15" s="1"/>
  <c r="K15" i="15"/>
  <c r="AA20" i="18" l="1"/>
  <c r="M15" i="13" l="1"/>
  <c r="E25" i="22" l="1"/>
  <c r="E23" i="22" s="1"/>
  <c r="E24" i="22" s="1"/>
  <c r="C4" i="14"/>
  <c r="C5" i="14"/>
  <c r="C6" i="14"/>
  <c r="C7" i="14"/>
  <c r="C8" i="14"/>
  <c r="C9" i="14"/>
  <c r="C10" i="14"/>
  <c r="C11" i="14"/>
  <c r="C12" i="14"/>
  <c r="AK7" i="9" l="1"/>
  <c r="AK15" i="9"/>
  <c r="AK9" i="9"/>
  <c r="AK19" i="9"/>
  <c r="AK17" i="9"/>
  <c r="AK6" i="9"/>
  <c r="AK4" i="9"/>
  <c r="AK10" i="9"/>
  <c r="AK11" i="9"/>
  <c r="AK13" i="9"/>
  <c r="AK12" i="9"/>
  <c r="AK8" i="9"/>
  <c r="AK3" i="9"/>
  <c r="AK18" i="9"/>
  <c r="AK20" i="9"/>
  <c r="AK16" i="9"/>
  <c r="AK5" i="9"/>
  <c r="AK14" i="9"/>
  <c r="AM25" i="9"/>
  <c r="AL25" i="9"/>
  <c r="AL18" i="8"/>
  <c r="AN23" i="8"/>
  <c r="AM23" i="8"/>
  <c r="AL3" i="8"/>
  <c r="AL17" i="8"/>
  <c r="AL19" i="8"/>
  <c r="AL21" i="8"/>
  <c r="AL6" i="8"/>
  <c r="AL4" i="8"/>
  <c r="AL15" i="8"/>
  <c r="AL12" i="8"/>
  <c r="AL5" i="8"/>
  <c r="AL9" i="8"/>
  <c r="AL11" i="8"/>
  <c r="AL10" i="8"/>
  <c r="AL8" i="8"/>
  <c r="AL20" i="8"/>
  <c r="AL16" i="8"/>
  <c r="AL7" i="8"/>
  <c r="AL13" i="8"/>
  <c r="AL14" i="8"/>
  <c r="AO3" i="5"/>
  <c r="AK25" i="9" l="1"/>
  <c r="AL23" i="8"/>
  <c r="AP30" i="11"/>
  <c r="AQ30" i="11"/>
  <c r="AR30" i="11"/>
  <c r="AS30" i="11"/>
  <c r="AT30" i="11"/>
  <c r="AU30" i="11"/>
  <c r="R7" i="7" l="1"/>
  <c r="AV41" i="11" l="1"/>
  <c r="AU41" i="11"/>
  <c r="AT41" i="11"/>
  <c r="AS41" i="11"/>
  <c r="AR41" i="11"/>
  <c r="AQ41" i="11"/>
  <c r="AC25" i="9"/>
  <c r="AB25" i="9"/>
  <c r="AA25" i="9"/>
  <c r="AA21" i="9"/>
  <c r="AA20" i="9"/>
  <c r="AA19" i="9"/>
  <c r="AA18" i="9"/>
  <c r="AA17" i="9"/>
  <c r="AA16" i="9"/>
  <c r="AA15" i="9"/>
  <c r="AA14" i="9"/>
  <c r="AA13" i="9"/>
  <c r="AA12" i="9"/>
  <c r="AA11" i="9"/>
  <c r="AA10" i="9"/>
  <c r="AA9" i="9"/>
  <c r="AA8" i="9"/>
  <c r="AA7" i="9"/>
  <c r="AA6" i="9"/>
  <c r="AA5" i="9"/>
  <c r="AA4" i="9"/>
  <c r="AA3" i="9"/>
  <c r="AW41" i="11" l="1"/>
  <c r="C16" i="14" l="1"/>
  <c r="AE23" i="8" l="1"/>
  <c r="AD23" i="8"/>
  <c r="AC23" i="8"/>
  <c r="AC21" i="8"/>
  <c r="AC20" i="8"/>
  <c r="AC19" i="8"/>
  <c r="AC18" i="8"/>
  <c r="AC17" i="8"/>
  <c r="AC16" i="8"/>
  <c r="AC15" i="8"/>
  <c r="AC14" i="8"/>
  <c r="AC13" i="8"/>
  <c r="AC12" i="8"/>
  <c r="AC11" i="8"/>
  <c r="AC10" i="8"/>
  <c r="AC9" i="8"/>
  <c r="AC8" i="8"/>
  <c r="AC7" i="8"/>
  <c r="AC6" i="8"/>
  <c r="AC5" i="8"/>
  <c r="AC4" i="8"/>
  <c r="AC3" i="8"/>
  <c r="AI3" i="5" l="1"/>
  <c r="AL51" i="3"/>
  <c r="G9" i="20"/>
  <c r="AY16" i="12"/>
  <c r="L19" i="7"/>
  <c r="K19" i="7"/>
  <c r="J19" i="7"/>
  <c r="I19" i="7"/>
  <c r="H19" i="7"/>
  <c r="G19" i="7"/>
  <c r="F19" i="7"/>
  <c r="E19" i="7"/>
  <c r="D19" i="7"/>
  <c r="C19" i="7"/>
  <c r="U21" i="19"/>
  <c r="AV40" i="11"/>
  <c r="AU40" i="11"/>
  <c r="AT40" i="11"/>
  <c r="AS40" i="11"/>
  <c r="AR40" i="11"/>
  <c r="AQ40" i="11"/>
  <c r="AV39" i="11"/>
  <c r="AU39" i="11"/>
  <c r="AT39" i="11"/>
  <c r="AS39" i="11"/>
  <c r="AR39" i="11"/>
  <c r="AQ39" i="11"/>
  <c r="AV38" i="11"/>
  <c r="AU38" i="11"/>
  <c r="AT38" i="11"/>
  <c r="AS38" i="11"/>
  <c r="AR38" i="11"/>
  <c r="AQ38" i="11"/>
  <c r="AV37" i="11"/>
  <c r="AU37" i="11"/>
  <c r="AT37" i="11"/>
  <c r="AS37" i="11"/>
  <c r="AR37" i="11"/>
  <c r="AQ37" i="11"/>
  <c r="AV36" i="11"/>
  <c r="AU36" i="11"/>
  <c r="AT36" i="11"/>
  <c r="AS36" i="11"/>
  <c r="AR36" i="11"/>
  <c r="AQ36" i="11"/>
  <c r="AV35" i="11"/>
  <c r="AU35" i="11"/>
  <c r="AT35" i="11"/>
  <c r="AS35" i="11"/>
  <c r="AR35" i="11"/>
  <c r="AQ35" i="11"/>
  <c r="AV34" i="11"/>
  <c r="AU34" i="11"/>
  <c r="AT34" i="11"/>
  <c r="AS34" i="11"/>
  <c r="AR34" i="11"/>
  <c r="AQ34" i="11"/>
  <c r="C12" i="13"/>
  <c r="C11" i="13"/>
  <c r="C10" i="13"/>
  <c r="C9" i="13"/>
  <c r="C8" i="13"/>
  <c r="C7" i="13"/>
  <c r="C6" i="13"/>
  <c r="C5" i="13"/>
  <c r="C4" i="13"/>
  <c r="AX14" i="12"/>
  <c r="AR14" i="12"/>
  <c r="AL14" i="12"/>
  <c r="AL15" i="12" s="1"/>
  <c r="AG14" i="12"/>
  <c r="AG15" i="12" s="1"/>
  <c r="AA14" i="12"/>
  <c r="AA15" i="12" s="1"/>
  <c r="T14" i="12"/>
  <c r="T15" i="12" s="1"/>
  <c r="N14" i="12"/>
  <c r="D14" i="12"/>
  <c r="AX15" i="12"/>
  <c r="AF9" i="9"/>
  <c r="AF7" i="9"/>
  <c r="AF4" i="9"/>
  <c r="AF12" i="9"/>
  <c r="AF6" i="9"/>
  <c r="AF13" i="9"/>
  <c r="AF8" i="9"/>
  <c r="AF11" i="9"/>
  <c r="AF17" i="9"/>
  <c r="AF14" i="9"/>
  <c r="AF10" i="9"/>
  <c r="AF20" i="9"/>
  <c r="AF5" i="9"/>
  <c r="AF15" i="9"/>
  <c r="AF18" i="9"/>
  <c r="AF16" i="9"/>
  <c r="AF21" i="9"/>
  <c r="AF3" i="9"/>
  <c r="AH51" i="3"/>
  <c r="AH21" i="8"/>
  <c r="AH6" i="8"/>
  <c r="AH14" i="8"/>
  <c r="AH5" i="8"/>
  <c r="AH11" i="8"/>
  <c r="AH10" i="8"/>
  <c r="AH20" i="8"/>
  <c r="AH7" i="8"/>
  <c r="AH12" i="8"/>
  <c r="AH4" i="8"/>
  <c r="AH13" i="8"/>
  <c r="AH8" i="8"/>
  <c r="AH3" i="8"/>
  <c r="AH15" i="8"/>
  <c r="AH9" i="8"/>
  <c r="AH17" i="8"/>
  <c r="AH16" i="8"/>
  <c r="AH19" i="8"/>
  <c r="AH18" i="8"/>
  <c r="AH25" i="9"/>
  <c r="AF25" i="9" s="1"/>
  <c r="AG25" i="9"/>
  <c r="AJ23" i="8"/>
  <c r="AI23" i="8"/>
  <c r="AL3" i="5"/>
  <c r="AE51" i="3"/>
  <c r="AB51" i="3"/>
  <c r="X4" i="8"/>
  <c r="C17" i="21"/>
  <c r="AD25" i="19"/>
  <c r="AK25" i="19" s="1"/>
  <c r="AD24" i="19"/>
  <c r="AK24" i="19" s="1"/>
  <c r="AD23" i="19"/>
  <c r="AK23" i="19" s="1"/>
  <c r="AD22" i="19"/>
  <c r="AK22" i="19" s="1"/>
  <c r="AD21" i="19"/>
  <c r="AK21" i="19" s="1"/>
  <c r="AD20" i="19"/>
  <c r="AK20" i="19"/>
  <c r="AD19" i="19"/>
  <c r="AK19" i="19" s="1"/>
  <c r="AD18" i="19"/>
  <c r="AK18" i="19" s="1"/>
  <c r="AD17" i="19"/>
  <c r="AK17" i="19" s="1"/>
  <c r="AD16" i="19"/>
  <c r="AK16" i="19" s="1"/>
  <c r="AD15" i="19"/>
  <c r="AK15" i="19" s="1"/>
  <c r="AD14" i="19"/>
  <c r="AK14" i="19" s="1"/>
  <c r="AD13" i="19"/>
  <c r="AK13" i="19" s="1"/>
  <c r="AD12" i="19"/>
  <c r="AK12" i="19" s="1"/>
  <c r="AD11" i="19"/>
  <c r="AK11" i="19" s="1"/>
  <c r="AD10" i="19"/>
  <c r="AK10" i="19" s="1"/>
  <c r="AD9" i="19"/>
  <c r="AK9" i="19" s="1"/>
  <c r="AD8" i="19"/>
  <c r="AD7" i="19"/>
  <c r="AK7" i="19" s="1"/>
  <c r="Y25" i="19"/>
  <c r="Y24" i="19"/>
  <c r="Y23" i="19"/>
  <c r="Y22" i="19"/>
  <c r="Y21" i="19"/>
  <c r="Y20" i="19"/>
  <c r="Y19" i="19"/>
  <c r="Y18" i="19"/>
  <c r="Y17" i="19"/>
  <c r="Y16" i="19"/>
  <c r="Y15" i="19"/>
  <c r="Y14" i="19"/>
  <c r="Y13" i="19"/>
  <c r="Y12" i="19"/>
  <c r="Y11" i="19"/>
  <c r="Y10" i="19"/>
  <c r="Y9" i="19"/>
  <c r="Y8" i="19"/>
  <c r="Y7" i="19"/>
  <c r="U25" i="19"/>
  <c r="U24" i="19"/>
  <c r="U23" i="19"/>
  <c r="U22" i="19"/>
  <c r="U20" i="19"/>
  <c r="U19" i="19"/>
  <c r="U18" i="19"/>
  <c r="U17" i="19"/>
  <c r="U16" i="19"/>
  <c r="U15" i="19"/>
  <c r="U14" i="19"/>
  <c r="U13" i="19"/>
  <c r="U12" i="19"/>
  <c r="U11" i="19"/>
  <c r="U10" i="19"/>
  <c r="U9" i="19"/>
  <c r="U8" i="19"/>
  <c r="U7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P7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7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K29" i="15"/>
  <c r="K28" i="15"/>
  <c r="K27" i="15"/>
  <c r="K26" i="15"/>
  <c r="K25" i="15"/>
  <c r="K24" i="15"/>
  <c r="K23" i="15"/>
  <c r="K22" i="15"/>
  <c r="K21" i="15"/>
  <c r="K20" i="15"/>
  <c r="K19" i="15"/>
  <c r="K18" i="15"/>
  <c r="C18" i="15"/>
  <c r="C13" i="14"/>
  <c r="C13" i="13"/>
  <c r="AE29" i="11"/>
  <c r="AL29" i="11" s="1"/>
  <c r="AE28" i="11"/>
  <c r="AL28" i="11" s="1"/>
  <c r="AE27" i="11"/>
  <c r="AL27" i="11" s="1"/>
  <c r="AE26" i="11"/>
  <c r="AL26" i="11" s="1"/>
  <c r="AE25" i="11"/>
  <c r="AL25" i="11" s="1"/>
  <c r="AE24" i="11"/>
  <c r="AL24" i="11" s="1"/>
  <c r="AE23" i="11"/>
  <c r="AL23" i="11" s="1"/>
  <c r="AE22" i="11"/>
  <c r="AL22" i="11" s="1"/>
  <c r="AE21" i="11"/>
  <c r="AL21" i="11" s="1"/>
  <c r="AE20" i="11"/>
  <c r="AL20" i="11" s="1"/>
  <c r="AE19" i="11"/>
  <c r="AL19" i="11" s="1"/>
  <c r="AE18" i="11"/>
  <c r="AL18" i="11" s="1"/>
  <c r="Z29" i="11"/>
  <c r="Z28" i="11"/>
  <c r="Z27" i="11"/>
  <c r="Z26" i="11"/>
  <c r="Z25" i="11"/>
  <c r="Z24" i="11"/>
  <c r="Z23" i="11"/>
  <c r="Z22" i="11"/>
  <c r="Z21" i="11"/>
  <c r="Z20" i="11"/>
  <c r="Z19" i="11"/>
  <c r="Z18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V7" i="9"/>
  <c r="X25" i="9"/>
  <c r="W25" i="9"/>
  <c r="V6" i="9"/>
  <c r="V21" i="9"/>
  <c r="V18" i="9"/>
  <c r="V3" i="9"/>
  <c r="V4" i="9"/>
  <c r="V12" i="9"/>
  <c r="V16" i="9"/>
  <c r="V13" i="9"/>
  <c r="V20" i="9"/>
  <c r="V19" i="9"/>
  <c r="V11" i="9"/>
  <c r="V8" i="9"/>
  <c r="V14" i="9"/>
  <c r="V10" i="9"/>
  <c r="V15" i="9"/>
  <c r="V9" i="9"/>
  <c r="V17" i="9"/>
  <c r="V5" i="9"/>
  <c r="Z23" i="8"/>
  <c r="Y23" i="8"/>
  <c r="X21" i="8"/>
  <c r="X8" i="8"/>
  <c r="X13" i="8"/>
  <c r="X18" i="8"/>
  <c r="X19" i="8"/>
  <c r="X15" i="8"/>
  <c r="X3" i="8"/>
  <c r="X16" i="8"/>
  <c r="X12" i="8"/>
  <c r="X14" i="8"/>
  <c r="X9" i="8"/>
  <c r="X20" i="8"/>
  <c r="X17" i="8"/>
  <c r="X6" i="8"/>
  <c r="X10" i="8"/>
  <c r="X7" i="8"/>
  <c r="X11" i="8"/>
  <c r="X5" i="8"/>
  <c r="AF3" i="5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U23" i="8"/>
  <c r="T23" i="8"/>
  <c r="O23" i="8"/>
  <c r="M23" i="8"/>
  <c r="N23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AC3" i="5"/>
  <c r="G20" i="18"/>
  <c r="H20" i="18"/>
  <c r="I20" i="18"/>
  <c r="J20" i="18"/>
  <c r="K20" i="18"/>
  <c r="L20" i="18"/>
  <c r="P20" i="18"/>
  <c r="Q20" i="18"/>
  <c r="R20" i="18"/>
  <c r="U20" i="18"/>
  <c r="W20" i="18"/>
  <c r="X20" i="18"/>
  <c r="Y20" i="18"/>
  <c r="Z20" i="18"/>
  <c r="F20" i="18"/>
  <c r="E16" i="12"/>
  <c r="F16" i="12"/>
  <c r="G16" i="12"/>
  <c r="H16" i="12"/>
  <c r="I16" i="12"/>
  <c r="J16" i="12"/>
  <c r="K16" i="12"/>
  <c r="L16" i="12"/>
  <c r="M16" i="12"/>
  <c r="O16" i="12"/>
  <c r="P16" i="12"/>
  <c r="Q16" i="12"/>
  <c r="R16" i="12"/>
  <c r="S16" i="12"/>
  <c r="U16" i="12"/>
  <c r="V16" i="12"/>
  <c r="W16" i="12"/>
  <c r="X16" i="12"/>
  <c r="Y16" i="12"/>
  <c r="Z16" i="12"/>
  <c r="AB16" i="12"/>
  <c r="AC16" i="12"/>
  <c r="AD16" i="12"/>
  <c r="AE16" i="12"/>
  <c r="AF16" i="12"/>
  <c r="AH16" i="12"/>
  <c r="AI16" i="12"/>
  <c r="AJ16" i="12"/>
  <c r="AK16" i="12"/>
  <c r="AM16" i="12"/>
  <c r="AN16" i="12"/>
  <c r="AO16" i="12"/>
  <c r="AP16" i="12"/>
  <c r="AQ16" i="12"/>
  <c r="AS16" i="12"/>
  <c r="AT16" i="12"/>
  <c r="AU16" i="12"/>
  <c r="AV16" i="12"/>
  <c r="AW16" i="12"/>
  <c r="AZ16" i="12"/>
  <c r="BA16" i="12"/>
  <c r="R25" i="9"/>
  <c r="S25" i="9"/>
  <c r="Q8" i="9"/>
  <c r="Q21" i="9"/>
  <c r="Q11" i="9"/>
  <c r="Q5" i="9"/>
  <c r="Q14" i="9"/>
  <c r="Q7" i="9"/>
  <c r="Q3" i="9"/>
  <c r="Q15" i="9"/>
  <c r="Q10" i="9"/>
  <c r="Q9" i="9"/>
  <c r="Q4" i="9"/>
  <c r="Q17" i="9"/>
  <c r="Q19" i="9"/>
  <c r="Q16" i="9"/>
  <c r="Q6" i="9"/>
  <c r="Q18" i="9"/>
  <c r="Q13" i="9"/>
  <c r="Q20" i="9"/>
  <c r="Q12" i="9"/>
  <c r="Q25" i="9"/>
  <c r="R8" i="8"/>
  <c r="R14" i="8"/>
  <c r="R20" i="8"/>
  <c r="R16" i="8"/>
  <c r="R9" i="8"/>
  <c r="R18" i="8"/>
  <c r="R19" i="8"/>
  <c r="R12" i="8"/>
  <c r="R17" i="8"/>
  <c r="R6" i="8"/>
  <c r="R11" i="8"/>
  <c r="R13" i="8"/>
  <c r="R7" i="8"/>
  <c r="R5" i="8"/>
  <c r="R4" i="8"/>
  <c r="R15" i="8"/>
  <c r="R3" i="8"/>
  <c r="R21" i="8"/>
  <c r="R10" i="8"/>
  <c r="R23" i="8"/>
  <c r="J24" i="8"/>
  <c r="H24" i="8"/>
  <c r="I24" i="8"/>
  <c r="T51" i="3"/>
  <c r="N51" i="3"/>
  <c r="K51" i="3"/>
  <c r="H51" i="3"/>
  <c r="D24" i="9"/>
  <c r="C24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25" i="9" s="1"/>
  <c r="B5" i="9"/>
  <c r="B4" i="9"/>
  <c r="B3" i="9"/>
  <c r="E24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R51" i="6"/>
  <c r="M50" i="5"/>
  <c r="U51" i="4"/>
  <c r="D17" i="21"/>
  <c r="E17" i="21"/>
  <c r="F17" i="21"/>
  <c r="G17" i="21"/>
  <c r="H17" i="21"/>
  <c r="I17" i="21"/>
  <c r="J17" i="21"/>
  <c r="K17" i="21"/>
  <c r="L17" i="21"/>
  <c r="M17" i="21"/>
  <c r="D35" i="21"/>
  <c r="C35" i="21"/>
  <c r="E35" i="21"/>
  <c r="F35" i="21"/>
  <c r="G35" i="21"/>
  <c r="H35" i="21"/>
  <c r="I35" i="21"/>
  <c r="J35" i="21"/>
  <c r="K35" i="21"/>
  <c r="L35" i="21"/>
  <c r="M35" i="21"/>
  <c r="AK17" i="11"/>
  <c r="G29" i="10" s="1"/>
  <c r="B6" i="19"/>
  <c r="C6" i="19"/>
  <c r="D6" i="19"/>
  <c r="E6" i="19"/>
  <c r="F6" i="19"/>
  <c r="G6" i="19"/>
  <c r="I6" i="19"/>
  <c r="J6" i="19"/>
  <c r="K6" i="19"/>
  <c r="M6" i="19"/>
  <c r="N6" i="19"/>
  <c r="O6" i="19"/>
  <c r="Q6" i="19"/>
  <c r="R6" i="19"/>
  <c r="S6" i="19"/>
  <c r="T6" i="19"/>
  <c r="V6" i="19"/>
  <c r="W6" i="19"/>
  <c r="X6" i="19"/>
  <c r="Z6" i="19"/>
  <c r="AA6" i="19"/>
  <c r="AB6" i="19"/>
  <c r="AC6" i="19"/>
  <c r="AE6" i="19"/>
  <c r="AF6" i="19"/>
  <c r="AG6" i="19"/>
  <c r="AH6" i="19"/>
  <c r="AI6" i="19"/>
  <c r="AJ6" i="19"/>
  <c r="E9" i="18"/>
  <c r="E10" i="18"/>
  <c r="E11" i="18"/>
  <c r="E12" i="18"/>
  <c r="E13" i="18"/>
  <c r="E14" i="18"/>
  <c r="E15" i="18"/>
  <c r="E16" i="18"/>
  <c r="E17" i="18"/>
  <c r="E18" i="18"/>
  <c r="E19" i="18"/>
  <c r="D17" i="15"/>
  <c r="E17" i="15"/>
  <c r="F17" i="15"/>
  <c r="G17" i="15"/>
  <c r="H17" i="15"/>
  <c r="I17" i="15"/>
  <c r="J17" i="15"/>
  <c r="L17" i="15"/>
  <c r="M17" i="15"/>
  <c r="N17" i="15"/>
  <c r="O17" i="15"/>
  <c r="P17" i="15"/>
  <c r="Q17" i="15"/>
  <c r="C19" i="15"/>
  <c r="C20" i="15"/>
  <c r="C21" i="15"/>
  <c r="C22" i="15"/>
  <c r="C23" i="15"/>
  <c r="C24" i="15"/>
  <c r="C25" i="15"/>
  <c r="C26" i="15"/>
  <c r="C27" i="15"/>
  <c r="C28" i="15"/>
  <c r="C29" i="15"/>
  <c r="D15" i="14"/>
  <c r="E15" i="14"/>
  <c r="F15" i="14"/>
  <c r="G15" i="14"/>
  <c r="H15" i="14"/>
  <c r="I15" i="14"/>
  <c r="J15" i="14"/>
  <c r="K15" i="14"/>
  <c r="L15" i="14"/>
  <c r="M15" i="14"/>
  <c r="C18" i="14"/>
  <c r="C19" i="14"/>
  <c r="C20" i="14"/>
  <c r="C21" i="14"/>
  <c r="C22" i="14"/>
  <c r="C23" i="14"/>
  <c r="C24" i="14"/>
  <c r="C25" i="14"/>
  <c r="C26" i="14"/>
  <c r="C27" i="14"/>
  <c r="D15" i="13"/>
  <c r="E15" i="13"/>
  <c r="F15" i="13"/>
  <c r="G15" i="13"/>
  <c r="H15" i="13"/>
  <c r="I15" i="13"/>
  <c r="J15" i="13"/>
  <c r="K15" i="13"/>
  <c r="L15" i="13"/>
  <c r="N15" i="13"/>
  <c r="O15" i="13"/>
  <c r="P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T22" i="12"/>
  <c r="AA22" i="12"/>
  <c r="D17" i="12"/>
  <c r="N17" i="12"/>
  <c r="T17" i="12"/>
  <c r="AA17" i="12"/>
  <c r="AG17" i="12"/>
  <c r="AL17" i="12"/>
  <c r="AR17" i="12"/>
  <c r="AX17" i="12"/>
  <c r="D18" i="12"/>
  <c r="N18" i="12"/>
  <c r="T18" i="12"/>
  <c r="AA18" i="12"/>
  <c r="AG18" i="12"/>
  <c r="AL18" i="12"/>
  <c r="AR18" i="12"/>
  <c r="AX18" i="12"/>
  <c r="D19" i="12"/>
  <c r="N19" i="12"/>
  <c r="T19" i="12"/>
  <c r="AA19" i="12"/>
  <c r="AG19" i="12"/>
  <c r="AL19" i="12"/>
  <c r="AR19" i="12"/>
  <c r="AX19" i="12"/>
  <c r="D20" i="12"/>
  <c r="N20" i="12"/>
  <c r="T20" i="12"/>
  <c r="AA20" i="12"/>
  <c r="AG20" i="12"/>
  <c r="AL20" i="12"/>
  <c r="AR20" i="12"/>
  <c r="AX20" i="12"/>
  <c r="D21" i="12"/>
  <c r="N21" i="12"/>
  <c r="T21" i="12"/>
  <c r="AA21" i="12"/>
  <c r="AG21" i="12"/>
  <c r="AL21" i="12"/>
  <c r="AR21" i="12"/>
  <c r="AX21" i="12"/>
  <c r="D22" i="12"/>
  <c r="N22" i="12"/>
  <c r="AG22" i="12"/>
  <c r="AL22" i="12"/>
  <c r="AR22" i="12"/>
  <c r="AX22" i="12"/>
  <c r="C17" i="11"/>
  <c r="D17" i="11"/>
  <c r="E17" i="11"/>
  <c r="F17" i="11"/>
  <c r="G17" i="11"/>
  <c r="H17" i="11"/>
  <c r="J17" i="11"/>
  <c r="G12" i="10" s="1"/>
  <c r="K17" i="11"/>
  <c r="G13" i="10" s="1"/>
  <c r="L17" i="11"/>
  <c r="G14" i="10" s="1"/>
  <c r="N17" i="11"/>
  <c r="O17" i="11"/>
  <c r="P17" i="11"/>
  <c r="R17" i="11"/>
  <c r="G16" i="10" s="1"/>
  <c r="F12" i="20" s="1"/>
  <c r="S17" i="11"/>
  <c r="T17" i="11"/>
  <c r="U17" i="11"/>
  <c r="W17" i="11"/>
  <c r="X17" i="11"/>
  <c r="Y17" i="11"/>
  <c r="AA17" i="11"/>
  <c r="G20" i="10" s="1"/>
  <c r="F9" i="20" s="1"/>
  <c r="G21" i="10"/>
  <c r="F10" i="20" s="1"/>
  <c r="AC17" i="11"/>
  <c r="AD17" i="11"/>
  <c r="AF17" i="11"/>
  <c r="AG17" i="11"/>
  <c r="G25" i="10" s="1"/>
  <c r="AH17" i="11"/>
  <c r="G26" i="10" s="1"/>
  <c r="AI17" i="11"/>
  <c r="G27" i="10" s="1"/>
  <c r="AJ17" i="11"/>
  <c r="G28" i="10" s="1"/>
  <c r="T7" i="7"/>
  <c r="U7" i="7"/>
  <c r="V7" i="7"/>
  <c r="R8" i="7"/>
  <c r="T8" i="7"/>
  <c r="U8" i="7"/>
  <c r="V8" i="7"/>
  <c r="R9" i="7"/>
  <c r="T9" i="7"/>
  <c r="U9" i="7"/>
  <c r="V9" i="7"/>
  <c r="R10" i="7"/>
  <c r="T10" i="7"/>
  <c r="U10" i="7"/>
  <c r="V10" i="7"/>
  <c r="R11" i="7"/>
  <c r="S11" i="7"/>
  <c r="T11" i="7"/>
  <c r="U11" i="7"/>
  <c r="V11" i="7"/>
  <c r="R12" i="7"/>
  <c r="S12" i="7"/>
  <c r="T12" i="7"/>
  <c r="U12" i="7"/>
  <c r="V12" i="7"/>
  <c r="Y12" i="7" s="1"/>
  <c r="R13" i="7"/>
  <c r="S13" i="7"/>
  <c r="T13" i="7"/>
  <c r="U13" i="7"/>
  <c r="V13" i="7"/>
  <c r="R14" i="7"/>
  <c r="S14" i="7"/>
  <c r="T14" i="7"/>
  <c r="U14" i="7"/>
  <c r="V14" i="7"/>
  <c r="R15" i="7"/>
  <c r="S15" i="7"/>
  <c r="T15" i="7"/>
  <c r="U15" i="7"/>
  <c r="V15" i="7"/>
  <c r="R16" i="7"/>
  <c r="S16" i="7"/>
  <c r="T16" i="7"/>
  <c r="U16" i="7"/>
  <c r="V16" i="7"/>
  <c r="R17" i="7"/>
  <c r="S17" i="7"/>
  <c r="T17" i="7"/>
  <c r="U17" i="7"/>
  <c r="V17" i="7"/>
  <c r="R18" i="7"/>
  <c r="S18" i="7"/>
  <c r="T18" i="7"/>
  <c r="U18" i="7"/>
  <c r="V18" i="7"/>
  <c r="M19" i="7"/>
  <c r="N19" i="7"/>
  <c r="O19" i="7"/>
  <c r="P19" i="7"/>
  <c r="U19" i="7" s="1"/>
  <c r="Q19" i="7"/>
  <c r="P50" i="5"/>
  <c r="B4" i="2"/>
  <c r="B5" i="2"/>
  <c r="B6" i="2"/>
  <c r="B8" i="2"/>
  <c r="B9" i="2"/>
  <c r="B10" i="2"/>
  <c r="B16" i="2"/>
  <c r="B17" i="2"/>
  <c r="B18" i="2"/>
  <c r="B19" i="2"/>
  <c r="B24" i="2"/>
  <c r="B25" i="2"/>
  <c r="B26" i="2"/>
  <c r="B31" i="2"/>
  <c r="B32" i="2"/>
  <c r="B34" i="2"/>
  <c r="C24" i="8"/>
  <c r="D14" i="14"/>
  <c r="E14" i="14"/>
  <c r="F14" i="14"/>
  <c r="G14" i="14"/>
  <c r="H14" i="14"/>
  <c r="I14" i="14"/>
  <c r="J14" i="14"/>
  <c r="K14" i="14"/>
  <c r="L14" i="14"/>
  <c r="M14" i="14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O21" i="10"/>
  <c r="O27" i="10"/>
  <c r="O26" i="10"/>
  <c r="O7" i="10"/>
  <c r="O16" i="10"/>
  <c r="O28" i="10"/>
  <c r="O8" i="10"/>
  <c r="O14" i="10"/>
  <c r="O15" i="10"/>
  <c r="O13" i="10"/>
  <c r="O24" i="10"/>
  <c r="O10" i="10"/>
  <c r="O29" i="10"/>
  <c r="O20" i="10"/>
  <c r="O9" i="10"/>
  <c r="O25" i="10"/>
  <c r="O6" i="10"/>
  <c r="O12" i="10"/>
  <c r="O5" i="10"/>
  <c r="O18" i="10"/>
  <c r="O19" i="10"/>
  <c r="O23" i="10"/>
  <c r="AT15" i="12"/>
  <c r="BA15" i="12"/>
  <c r="F15" i="12"/>
  <c r="V15" i="12"/>
  <c r="Y15" i="12"/>
  <c r="S15" i="12"/>
  <c r="AH15" i="12"/>
  <c r="P15" i="12"/>
  <c r="AD15" i="12"/>
  <c r="X15" i="12"/>
  <c r="U15" i="12"/>
  <c r="AN15" i="12"/>
  <c r="O15" i="12"/>
  <c r="AU15" i="12"/>
  <c r="I15" i="12"/>
  <c r="AF15" i="12"/>
  <c r="AV15" i="12"/>
  <c r="J15" i="12"/>
  <c r="H15" i="12"/>
  <c r="AP15" i="12"/>
  <c r="M15" i="12"/>
  <c r="AK15" i="12"/>
  <c r="AI15" i="12"/>
  <c r="AC15" i="12"/>
  <c r="AS15" i="12"/>
  <c r="AE15" i="12"/>
  <c r="K15" i="12"/>
  <c r="AB15" i="12"/>
  <c r="AW15" i="12"/>
  <c r="AO15" i="12"/>
  <c r="AZ15" i="12"/>
  <c r="L15" i="12"/>
  <c r="AJ15" i="12"/>
  <c r="E15" i="12"/>
  <c r="AY15" i="12"/>
  <c r="Z15" i="12"/>
  <c r="R15" i="12"/>
  <c r="W15" i="12"/>
  <c r="Q15" i="12"/>
  <c r="AM15" i="12"/>
  <c r="AQ15" i="12"/>
  <c r="G15" i="12"/>
  <c r="X23" i="8"/>
  <c r="V25" i="9"/>
  <c r="AR15" i="12"/>
  <c r="G24" i="10" l="1"/>
  <c r="AA24" i="10" s="1"/>
  <c r="AA25" i="10"/>
  <c r="AA14" i="10"/>
  <c r="AA29" i="10"/>
  <c r="S27" i="10"/>
  <c r="W26" i="10"/>
  <c r="AA26" i="10"/>
  <c r="AA21" i="10"/>
  <c r="AA20" i="10"/>
  <c r="AA16" i="10"/>
  <c r="AA28" i="10"/>
  <c r="S29" i="10"/>
  <c r="S25" i="10"/>
  <c r="AL31" i="11"/>
  <c r="S21" i="10"/>
  <c r="W16" i="10"/>
  <c r="W13" i="10"/>
  <c r="AA13" i="10"/>
  <c r="G11" i="10"/>
  <c r="F8" i="20" s="1"/>
  <c r="W12" i="10"/>
  <c r="S14" i="10"/>
  <c r="AS43" i="11"/>
  <c r="G7" i="10"/>
  <c r="W7" i="10" s="1"/>
  <c r="AV43" i="11"/>
  <c r="G10" i="10"/>
  <c r="AA10" i="10" s="1"/>
  <c r="AR43" i="11"/>
  <c r="G6" i="10"/>
  <c r="AA6" i="10" s="1"/>
  <c r="AT43" i="11"/>
  <c r="G8" i="10"/>
  <c r="AA8" i="10" s="1"/>
  <c r="AU43" i="11"/>
  <c r="G9" i="10"/>
  <c r="S9" i="10" s="1"/>
  <c r="AQ43" i="11"/>
  <c r="G5" i="10"/>
  <c r="S28" i="10"/>
  <c r="W28" i="10"/>
  <c r="K4" i="10"/>
  <c r="O4" i="10"/>
  <c r="E20" i="18"/>
  <c r="C17" i="12"/>
  <c r="W9" i="7"/>
  <c r="X12" i="7"/>
  <c r="Y7" i="7"/>
  <c r="X18" i="7"/>
  <c r="Y8" i="7"/>
  <c r="T19" i="7"/>
  <c r="G11" i="20"/>
  <c r="K17" i="10"/>
  <c r="S20" i="10"/>
  <c r="S24" i="10"/>
  <c r="AW40" i="11"/>
  <c r="W20" i="10"/>
  <c r="C15" i="14"/>
  <c r="C14" i="14"/>
  <c r="C15" i="13"/>
  <c r="AX16" i="12"/>
  <c r="AR16" i="12"/>
  <c r="AA16" i="12"/>
  <c r="N16" i="12"/>
  <c r="AG16" i="12"/>
  <c r="AL16" i="12"/>
  <c r="T16" i="12"/>
  <c r="D16" i="12"/>
  <c r="W7" i="7"/>
  <c r="G17" i="20"/>
  <c r="AW35" i="11"/>
  <c r="AW36" i="11"/>
  <c r="AW39" i="11"/>
  <c r="G12" i="20"/>
  <c r="W14" i="10"/>
  <c r="AW37" i="11"/>
  <c r="G10" i="20"/>
  <c r="Y6" i="19"/>
  <c r="U6" i="19"/>
  <c r="P6" i="19"/>
  <c r="AD6" i="19"/>
  <c r="L6" i="19"/>
  <c r="H6" i="19"/>
  <c r="C17" i="15"/>
  <c r="K17" i="15"/>
  <c r="AE17" i="11"/>
  <c r="AL17" i="11" s="1"/>
  <c r="Q17" i="11"/>
  <c r="G15" i="10" s="1"/>
  <c r="F11" i="20" s="1"/>
  <c r="M17" i="11"/>
  <c r="I17" i="11"/>
  <c r="AH23" i="8"/>
  <c r="AK8" i="19"/>
  <c r="AK6" i="19" s="1"/>
  <c r="C20" i="12"/>
  <c r="C18" i="12"/>
  <c r="C19" i="12"/>
  <c r="C22" i="12"/>
  <c r="C21" i="12"/>
  <c r="N15" i="12"/>
  <c r="D15" i="12"/>
  <c r="C14" i="12"/>
  <c r="C14" i="13"/>
  <c r="V17" i="11"/>
  <c r="G18" i="10" s="1"/>
  <c r="AA18" i="10" s="1"/>
  <c r="Z17" i="11"/>
  <c r="G19" i="10" s="1"/>
  <c r="F14" i="20" s="1"/>
  <c r="G13" i="20"/>
  <c r="AW34" i="11"/>
  <c r="AW38" i="11"/>
  <c r="K22" i="10"/>
  <c r="S12" i="10"/>
  <c r="G14" i="20"/>
  <c r="W25" i="10"/>
  <c r="G21" i="20"/>
  <c r="S13" i="10"/>
  <c r="S16" i="10"/>
  <c r="G20" i="20"/>
  <c r="G16" i="20"/>
  <c r="G19" i="20"/>
  <c r="S26" i="10"/>
  <c r="W21" i="10"/>
  <c r="G22" i="20"/>
  <c r="O17" i="10"/>
  <c r="O22" i="10"/>
  <c r="AA12" i="10"/>
  <c r="O11" i="10"/>
  <c r="W15" i="7"/>
  <c r="W12" i="7"/>
  <c r="W11" i="7"/>
  <c r="X8" i="7"/>
  <c r="S19" i="7"/>
  <c r="W14" i="7"/>
  <c r="R19" i="7"/>
  <c r="X9" i="7"/>
  <c r="X15" i="7"/>
  <c r="X11" i="7"/>
  <c r="Y10" i="7"/>
  <c r="Y9" i="7"/>
  <c r="W8" i="7"/>
  <c r="X7" i="7"/>
  <c r="X16" i="7"/>
  <c r="W18" i="7"/>
  <c r="X10" i="7"/>
  <c r="W13" i="7"/>
  <c r="Y11" i="7"/>
  <c r="W10" i="7"/>
  <c r="X17" i="7"/>
  <c r="W16" i="7"/>
  <c r="V19" i="7"/>
  <c r="W17" i="7"/>
  <c r="W24" i="10" l="1"/>
  <c r="W8" i="10"/>
  <c r="S8" i="10"/>
  <c r="S10" i="10"/>
  <c r="S7" i="10"/>
  <c r="AA7" i="10"/>
  <c r="W19" i="10"/>
  <c r="AA19" i="10"/>
  <c r="W18" i="10"/>
  <c r="AA11" i="10"/>
  <c r="W10" i="10"/>
  <c r="AW43" i="11"/>
  <c r="G23" i="10"/>
  <c r="F16" i="20" s="1"/>
  <c r="S19" i="10"/>
  <c r="G17" i="10"/>
  <c r="AA17" i="10" s="1"/>
  <c r="F13" i="20"/>
  <c r="S18" i="10"/>
  <c r="S15" i="10"/>
  <c r="W15" i="10"/>
  <c r="AA15" i="10"/>
  <c r="S11" i="10"/>
  <c r="G4" i="10"/>
  <c r="F19" i="20"/>
  <c r="F20" i="20"/>
  <c r="W5" i="10"/>
  <c r="F17" i="20"/>
  <c r="F18" i="20"/>
  <c r="F21" i="20"/>
  <c r="F22" i="20"/>
  <c r="W6" i="10"/>
  <c r="AA5" i="10"/>
  <c r="S5" i="10"/>
  <c r="S6" i="10"/>
  <c r="G18" i="20"/>
  <c r="C16" i="12"/>
  <c r="Y19" i="7"/>
  <c r="W19" i="7"/>
  <c r="C15" i="12"/>
  <c r="G15" i="20"/>
  <c r="G7" i="20"/>
  <c r="W11" i="10"/>
  <c r="G8" i="20"/>
  <c r="G6" i="20"/>
  <c r="X19" i="7"/>
  <c r="J16" i="15"/>
  <c r="L16" i="15"/>
  <c r="H16" i="15"/>
  <c r="Q16" i="15"/>
  <c r="I16" i="15"/>
  <c r="G16" i="15"/>
  <c r="K16" i="15"/>
  <c r="F16" i="15"/>
  <c r="O16" i="15"/>
  <c r="D16" i="15"/>
  <c r="M16" i="15"/>
  <c r="E16" i="15"/>
  <c r="N16" i="15"/>
  <c r="P16" i="15"/>
  <c r="W17" i="10" l="1"/>
  <c r="G22" i="10"/>
  <c r="F15" i="20" s="1"/>
  <c r="AA23" i="10"/>
  <c r="W23" i="10"/>
  <c r="S23" i="10"/>
  <c r="S17" i="10"/>
  <c r="F6" i="20"/>
  <c r="AA4" i="10"/>
  <c r="S4" i="10"/>
  <c r="W4" i="10"/>
  <c r="F7" i="20" l="1"/>
  <c r="W22" i="10"/>
  <c r="AA22" i="10"/>
  <c r="S22" i="10"/>
</calcChain>
</file>

<file path=xl/comments1.xml><?xml version="1.0" encoding="utf-8"?>
<comments xmlns="http://schemas.openxmlformats.org/spreadsheetml/2006/main">
  <authors>
    <author>山村　清</author>
  </authors>
  <commentList>
    <comment ref="U3" authorId="0">
      <text>
        <r>
          <rPr>
            <sz val="11"/>
            <color indexed="81"/>
            <rFont val="ＭＳ Ｐゴシック"/>
            <family val="3"/>
            <charset val="128"/>
          </rPr>
          <t>死者の発生経緯が｢放火自殺｣の場合は放火自殺と記載。以外は不明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山村　清</author>
  </authors>
  <commentList>
    <comment ref="A21" authorId="0">
      <text>
        <r>
          <rPr>
            <sz val="9"/>
            <color indexed="81"/>
            <rFont val="ＭＳ Ｐゴシック"/>
            <family val="3"/>
            <charset val="128"/>
          </rPr>
          <t>①火災種別で１（建物）を選択
②火元：用途コードで「一般住宅」「共同住宅」「併用住宅」を抽出
③上記データから、出火原因:発火源コード（ＡＳ）から振り分け</t>
        </r>
      </text>
    </comment>
  </commentList>
</comments>
</file>

<file path=xl/sharedStrings.xml><?xml version="1.0" encoding="utf-8"?>
<sst xmlns="http://schemas.openxmlformats.org/spreadsheetml/2006/main" count="4942" uniqueCount="902">
  <si>
    <t>火災件数の推移（１０年間）</t>
    <rPh sb="0" eb="2">
      <t>カサイ</t>
    </rPh>
    <rPh sb="2" eb="4">
      <t>ケンスウ</t>
    </rPh>
    <rPh sb="5" eb="7">
      <t>スイイ</t>
    </rPh>
    <rPh sb="10" eb="12">
      <t>ネンカン</t>
    </rPh>
    <phoneticPr fontId="9"/>
  </si>
  <si>
    <t>○</t>
    <phoneticPr fontId="9"/>
  </si>
  <si>
    <t>○</t>
    <phoneticPr fontId="9"/>
  </si>
  <si>
    <t>火災種別出火構成割合の推移（１０年間）</t>
    <rPh sb="0" eb="2">
      <t>カサイ</t>
    </rPh>
    <rPh sb="2" eb="4">
      <t>シュベツ</t>
    </rPh>
    <rPh sb="4" eb="6">
      <t>シュッカ</t>
    </rPh>
    <rPh sb="6" eb="8">
      <t>コウセイ</t>
    </rPh>
    <rPh sb="8" eb="10">
      <t>ワリアイ</t>
    </rPh>
    <rPh sb="11" eb="13">
      <t>スイイ</t>
    </rPh>
    <rPh sb="16" eb="18">
      <t>ネンカン</t>
    </rPh>
    <phoneticPr fontId="9"/>
  </si>
  <si>
    <t>死者・負傷者の推移（１０年間）</t>
    <rPh sb="0" eb="2">
      <t>シシャ</t>
    </rPh>
    <rPh sb="3" eb="6">
      <t>フショウシャ</t>
    </rPh>
    <rPh sb="7" eb="9">
      <t>スイイ</t>
    </rPh>
    <rPh sb="12" eb="14">
      <t>ネンカン</t>
    </rPh>
    <phoneticPr fontId="9"/>
  </si>
  <si>
    <t>林野火災発生件数及び焼損面積の推移（１０年間）</t>
    <rPh sb="0" eb="2">
      <t>リンヤ</t>
    </rPh>
    <rPh sb="2" eb="4">
      <t>カサイ</t>
    </rPh>
    <rPh sb="4" eb="6">
      <t>ハッセイ</t>
    </rPh>
    <rPh sb="6" eb="8">
      <t>ケンスウ</t>
    </rPh>
    <rPh sb="8" eb="9">
      <t>オヨ</t>
    </rPh>
    <rPh sb="10" eb="12">
      <t>ショウソン</t>
    </rPh>
    <rPh sb="12" eb="14">
      <t>メンセキ</t>
    </rPh>
    <rPh sb="15" eb="17">
      <t>スイイ</t>
    </rPh>
    <rPh sb="20" eb="22">
      <t>ネンカン</t>
    </rPh>
    <phoneticPr fontId="9"/>
  </si>
  <si>
    <t>月別林野火災発生件数（３年間）</t>
    <rPh sb="0" eb="1">
      <t>ツキ</t>
    </rPh>
    <rPh sb="1" eb="2">
      <t>ツキベツ</t>
    </rPh>
    <rPh sb="2" eb="4">
      <t>リンヤ</t>
    </rPh>
    <rPh sb="4" eb="6">
      <t>カサイ</t>
    </rPh>
    <rPh sb="6" eb="8">
      <t>ハッセイ</t>
    </rPh>
    <rPh sb="8" eb="10">
      <t>ケンスウ</t>
    </rPh>
    <rPh sb="12" eb="14">
      <t>ネンカン</t>
    </rPh>
    <phoneticPr fontId="9"/>
  </si>
  <si>
    <t>乾燥注意報発令日数</t>
    <rPh sb="0" eb="2">
      <t>カンソウ</t>
    </rPh>
    <rPh sb="2" eb="5">
      <t>チュウイホウ</t>
    </rPh>
    <rPh sb="5" eb="7">
      <t>ハツレイ</t>
    </rPh>
    <rPh sb="7" eb="9">
      <t>ニッスウ</t>
    </rPh>
    <phoneticPr fontId="9"/>
  </si>
  <si>
    <t>　　全火災</t>
    <rPh sb="2" eb="3">
      <t>ゼン</t>
    </rPh>
    <rPh sb="3" eb="5">
      <t>カサイ</t>
    </rPh>
    <phoneticPr fontId="9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</si>
  <si>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9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</si>
  <si>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9"/>
  </si>
  <si>
    <t>平成１3年</t>
    <rPh sb="0" eb="2">
      <t>ヘイセイ</t>
    </rPh>
    <rPh sb="4" eb="5">
      <t>ネン</t>
    </rPh>
    <phoneticPr fontId="9"/>
  </si>
  <si>
    <t>平成１４年</t>
    <rPh sb="0" eb="2">
      <t>ヘイセイ</t>
    </rPh>
    <rPh sb="4" eb="5">
      <t>ネン</t>
    </rPh>
    <phoneticPr fontId="9"/>
  </si>
  <si>
    <t>出火件数</t>
    <rPh sb="0" eb="2">
      <t>シュッカ</t>
    </rPh>
    <rPh sb="2" eb="4">
      <t>ケンスウ</t>
    </rPh>
    <phoneticPr fontId="9"/>
  </si>
  <si>
    <t>東京</t>
    <rPh sb="0" eb="2">
      <t>トウキョウ</t>
    </rPh>
    <phoneticPr fontId="9"/>
  </si>
  <si>
    <t>大阪</t>
    <rPh sb="0" eb="2">
      <t>オオサカ</t>
    </rPh>
    <phoneticPr fontId="9"/>
  </si>
  <si>
    <t>愛知</t>
    <rPh sb="0" eb="2">
      <t>アイチ</t>
    </rPh>
    <phoneticPr fontId="9"/>
  </si>
  <si>
    <t>神奈川</t>
    <rPh sb="0" eb="3">
      <t>カナガワ</t>
    </rPh>
    <phoneticPr fontId="9"/>
  </si>
  <si>
    <t>千葉</t>
    <rPh sb="0" eb="2">
      <t>チバ</t>
    </rPh>
    <phoneticPr fontId="9"/>
  </si>
  <si>
    <t>埼玉</t>
    <rPh sb="0" eb="2">
      <t>サイタマ</t>
    </rPh>
    <phoneticPr fontId="9"/>
  </si>
  <si>
    <t>兵庫</t>
    <rPh sb="0" eb="2">
      <t>ヒョウゴ</t>
    </rPh>
    <phoneticPr fontId="9"/>
  </si>
  <si>
    <t>北海道</t>
    <rPh sb="0" eb="3">
      <t>ホッカイドウ</t>
    </rPh>
    <phoneticPr fontId="9"/>
  </si>
  <si>
    <t>福岡</t>
    <rPh sb="0" eb="2">
      <t>フクオカ</t>
    </rPh>
    <phoneticPr fontId="9"/>
  </si>
  <si>
    <t>静岡</t>
    <rPh sb="0" eb="2">
      <t>シズオカ</t>
    </rPh>
    <phoneticPr fontId="9"/>
  </si>
  <si>
    <t>茨城</t>
    <rPh sb="0" eb="2">
      <t>イバラギ</t>
    </rPh>
    <phoneticPr fontId="9"/>
  </si>
  <si>
    <t>広島</t>
    <rPh sb="0" eb="2">
      <t>ヒロシマ</t>
    </rPh>
    <phoneticPr fontId="9"/>
  </si>
  <si>
    <t>宮城</t>
    <rPh sb="0" eb="2">
      <t>ミヤギ</t>
    </rPh>
    <phoneticPr fontId="9"/>
  </si>
  <si>
    <t>栃木</t>
    <rPh sb="0" eb="2">
      <t>トチギ</t>
    </rPh>
    <phoneticPr fontId="9"/>
  </si>
  <si>
    <t>福島</t>
    <rPh sb="0" eb="2">
      <t>フクシマ</t>
    </rPh>
    <phoneticPr fontId="9"/>
  </si>
  <si>
    <t>岐阜</t>
    <rPh sb="0" eb="2">
      <t>ギフ</t>
    </rPh>
    <phoneticPr fontId="9"/>
  </si>
  <si>
    <t>長野</t>
    <rPh sb="0" eb="2">
      <t>ナガノ</t>
    </rPh>
    <phoneticPr fontId="9"/>
  </si>
  <si>
    <t>鹿児島</t>
    <rPh sb="0" eb="3">
      <t>カゴシマ</t>
    </rPh>
    <phoneticPr fontId="9"/>
  </si>
  <si>
    <t>三重</t>
    <rPh sb="0" eb="2">
      <t>ミエ</t>
    </rPh>
    <phoneticPr fontId="9"/>
  </si>
  <si>
    <t>岡山</t>
    <rPh sb="0" eb="2">
      <t>オカヤマ</t>
    </rPh>
    <phoneticPr fontId="9"/>
  </si>
  <si>
    <t>群馬</t>
    <rPh sb="0" eb="2">
      <t>グンマ</t>
    </rPh>
    <phoneticPr fontId="9"/>
  </si>
  <si>
    <t>新潟</t>
    <rPh sb="0" eb="2">
      <t>ニイガタ</t>
    </rPh>
    <phoneticPr fontId="9"/>
  </si>
  <si>
    <t>山口</t>
    <rPh sb="0" eb="2">
      <t>ヤマグチ</t>
    </rPh>
    <phoneticPr fontId="9"/>
  </si>
  <si>
    <t>熊本</t>
    <rPh sb="0" eb="2">
      <t>クマモト</t>
    </rPh>
    <phoneticPr fontId="9"/>
  </si>
  <si>
    <t>京都</t>
    <rPh sb="0" eb="2">
      <t>キョウト</t>
    </rPh>
    <phoneticPr fontId="9"/>
  </si>
  <si>
    <t>青森</t>
    <rPh sb="0" eb="2">
      <t>アオモリ</t>
    </rPh>
    <phoneticPr fontId="9"/>
  </si>
  <si>
    <t>長崎</t>
    <rPh sb="0" eb="2">
      <t>ナガサキ</t>
    </rPh>
    <phoneticPr fontId="9"/>
  </si>
  <si>
    <t>愛媛</t>
    <rPh sb="0" eb="2">
      <t>エヒメ</t>
    </rPh>
    <phoneticPr fontId="9"/>
  </si>
  <si>
    <t>奈良</t>
    <rPh sb="0" eb="2">
      <t>ナラ</t>
    </rPh>
    <phoneticPr fontId="9"/>
  </si>
  <si>
    <t>滋賀</t>
    <rPh sb="0" eb="2">
      <t>シガケン</t>
    </rPh>
    <phoneticPr fontId="9"/>
  </si>
  <si>
    <t>岩手</t>
    <rPh sb="0" eb="2">
      <t>イワテ</t>
    </rPh>
    <phoneticPr fontId="9"/>
  </si>
  <si>
    <t>大分</t>
    <rPh sb="0" eb="2">
      <t>オオイタ</t>
    </rPh>
    <phoneticPr fontId="9"/>
  </si>
  <si>
    <t>山梨</t>
    <rPh sb="0" eb="2">
      <t>ヤマナシ</t>
    </rPh>
    <phoneticPr fontId="9"/>
  </si>
  <si>
    <t>宮崎</t>
    <rPh sb="0" eb="1">
      <t>ミヤギ</t>
    </rPh>
    <rPh sb="1" eb="2">
      <t>サキ</t>
    </rPh>
    <phoneticPr fontId="9"/>
  </si>
  <si>
    <t>山形</t>
    <rPh sb="0" eb="2">
      <t>ヤマガタ</t>
    </rPh>
    <phoneticPr fontId="9"/>
  </si>
  <si>
    <t>秋田</t>
    <rPh sb="0" eb="2">
      <t>アキタ</t>
    </rPh>
    <phoneticPr fontId="9"/>
  </si>
  <si>
    <t>和歌山</t>
    <rPh sb="0" eb="3">
      <t>ワカヤマ</t>
    </rPh>
    <phoneticPr fontId="9"/>
  </si>
  <si>
    <t>香川</t>
    <rPh sb="0" eb="2">
      <t>カガワ</t>
    </rPh>
    <phoneticPr fontId="9"/>
  </si>
  <si>
    <t>島根</t>
    <rPh sb="0" eb="2">
      <t>シマネ</t>
    </rPh>
    <phoneticPr fontId="9"/>
  </si>
  <si>
    <t>沖縄</t>
    <rPh sb="0" eb="2">
      <t>オキナワ</t>
    </rPh>
    <phoneticPr fontId="9"/>
  </si>
  <si>
    <t>佐賀</t>
    <rPh sb="0" eb="2">
      <t>サガ</t>
    </rPh>
    <phoneticPr fontId="9"/>
  </si>
  <si>
    <t>高知</t>
    <rPh sb="0" eb="2">
      <t>コウチ</t>
    </rPh>
    <phoneticPr fontId="9"/>
  </si>
  <si>
    <t>石川</t>
    <rPh sb="0" eb="2">
      <t>イシカワ</t>
    </rPh>
    <phoneticPr fontId="9"/>
  </si>
  <si>
    <t>徳島</t>
    <rPh sb="0" eb="2">
      <t>トクシマ</t>
    </rPh>
    <phoneticPr fontId="9"/>
  </si>
  <si>
    <t>鳥取</t>
    <rPh sb="0" eb="2">
      <t>トットリ</t>
    </rPh>
    <phoneticPr fontId="9"/>
  </si>
  <si>
    <t>福井</t>
    <rPh sb="0" eb="2">
      <t>フクイ</t>
    </rPh>
    <phoneticPr fontId="9"/>
  </si>
  <si>
    <t>富山</t>
    <rPh sb="0" eb="2">
      <t>トヤマ</t>
    </rPh>
    <phoneticPr fontId="9"/>
  </si>
  <si>
    <t>出火率</t>
    <rPh sb="0" eb="2">
      <t>シュッカ</t>
    </rPh>
    <rPh sb="2" eb="3">
      <t>リツ</t>
    </rPh>
    <phoneticPr fontId="9"/>
  </si>
  <si>
    <t>出火率</t>
    <rPh sb="0" eb="3">
      <t>シュッカリツ</t>
    </rPh>
    <phoneticPr fontId="9"/>
  </si>
  <si>
    <t>死者数</t>
    <rPh sb="0" eb="3">
      <t>シシャスウ</t>
    </rPh>
    <phoneticPr fontId="9"/>
  </si>
  <si>
    <t>発生率</t>
    <rPh sb="0" eb="3">
      <t>ハッセイリツ</t>
    </rPh>
    <phoneticPr fontId="9"/>
  </si>
  <si>
    <t>不明</t>
    <rPh sb="0" eb="2">
      <t>フメイ</t>
    </rPh>
    <phoneticPr fontId="9"/>
  </si>
  <si>
    <t>下関市</t>
    <rPh sb="0" eb="3">
      <t>シモノセキシ</t>
    </rPh>
    <phoneticPr fontId="9"/>
  </si>
  <si>
    <t>宇部市</t>
    <rPh sb="0" eb="3">
      <t>ウベシ</t>
    </rPh>
    <phoneticPr fontId="9"/>
  </si>
  <si>
    <t>山口市</t>
    <rPh sb="0" eb="3">
      <t>ヤマグチシ</t>
    </rPh>
    <phoneticPr fontId="9"/>
  </si>
  <si>
    <t>萩市</t>
    <rPh sb="0" eb="2">
      <t>ハギシ</t>
    </rPh>
    <phoneticPr fontId="9"/>
  </si>
  <si>
    <t>防府市</t>
    <rPh sb="0" eb="3">
      <t>ホウフシ</t>
    </rPh>
    <phoneticPr fontId="9"/>
  </si>
  <si>
    <t>下松市</t>
    <rPh sb="0" eb="3">
      <t>クダマツシ</t>
    </rPh>
    <phoneticPr fontId="9"/>
  </si>
  <si>
    <t>岩国市</t>
    <rPh sb="0" eb="3">
      <t>イワクニシ</t>
    </rPh>
    <phoneticPr fontId="9"/>
  </si>
  <si>
    <t>光市</t>
    <rPh sb="0" eb="2">
      <t>ヒカリシ</t>
    </rPh>
    <phoneticPr fontId="9"/>
  </si>
  <si>
    <t>長門市</t>
    <rPh sb="0" eb="3">
      <t>ナガトシ</t>
    </rPh>
    <phoneticPr fontId="9"/>
  </si>
  <si>
    <t>柳井市</t>
    <rPh sb="0" eb="3">
      <t>ヤナイシ</t>
    </rPh>
    <phoneticPr fontId="9"/>
  </si>
  <si>
    <t>美祢市</t>
    <rPh sb="0" eb="3">
      <t>ミネシ</t>
    </rPh>
    <phoneticPr fontId="9"/>
  </si>
  <si>
    <t>和木町</t>
    <rPh sb="0" eb="3">
      <t>ワキチョウ</t>
    </rPh>
    <phoneticPr fontId="9"/>
  </si>
  <si>
    <t>上関町</t>
    <rPh sb="0" eb="3">
      <t>カミノセキチョウ</t>
    </rPh>
    <phoneticPr fontId="9"/>
  </si>
  <si>
    <t>田布施町</t>
    <rPh sb="0" eb="4">
      <t>タブセチョウ</t>
    </rPh>
    <phoneticPr fontId="9"/>
  </si>
  <si>
    <t>平生町</t>
    <rPh sb="0" eb="3">
      <t>ヒラオチョウ</t>
    </rPh>
    <phoneticPr fontId="9"/>
  </si>
  <si>
    <t>阿武町</t>
    <rPh sb="0" eb="3">
      <t>アブチョウ</t>
    </rPh>
    <phoneticPr fontId="9"/>
  </si>
  <si>
    <t>阿東町</t>
    <rPh sb="0" eb="3">
      <t>アトウチョウ</t>
    </rPh>
    <phoneticPr fontId="9"/>
  </si>
  <si>
    <t>平均</t>
    <rPh sb="0" eb="2">
      <t>ヘイキン</t>
    </rPh>
    <phoneticPr fontId="9"/>
  </si>
  <si>
    <t>区分</t>
    <rPh sb="0" eb="2">
      <t>クブン</t>
    </rPh>
    <phoneticPr fontId="9"/>
  </si>
  <si>
    <t>単位</t>
    <rPh sb="0" eb="2">
      <t>タンイ</t>
    </rPh>
    <phoneticPr fontId="9"/>
  </si>
  <si>
    <t>前年増減
Ａ－Ｂ</t>
    <rPh sb="0" eb="2">
      <t>ゼンネン</t>
    </rPh>
    <rPh sb="2" eb="4">
      <t>ゾウゲン</t>
    </rPh>
    <phoneticPr fontId="9"/>
  </si>
  <si>
    <t>比率
（Ａ－Ｂ）／Ｂ
（％）</t>
    <rPh sb="0" eb="2">
      <t>ヒリツ</t>
    </rPh>
    <phoneticPr fontId="9"/>
  </si>
  <si>
    <t>比率
（Ａ－Ｃ）／Ｃ
（％）</t>
    <rPh sb="0" eb="2">
      <t>ヒリツ</t>
    </rPh>
    <phoneticPr fontId="9"/>
  </si>
  <si>
    <t>総数</t>
    <rPh sb="0" eb="2">
      <t>ソウスウ</t>
    </rPh>
    <phoneticPr fontId="9"/>
  </si>
  <si>
    <t>件</t>
    <rPh sb="0" eb="1">
      <t>ケン</t>
    </rPh>
    <phoneticPr fontId="9"/>
  </si>
  <si>
    <t>建物</t>
    <rPh sb="0" eb="2">
      <t>タテモノ</t>
    </rPh>
    <phoneticPr fontId="9"/>
  </si>
  <si>
    <t>林野</t>
    <rPh sb="0" eb="2">
      <t>リンヤ</t>
    </rPh>
    <phoneticPr fontId="9"/>
  </si>
  <si>
    <t>車両</t>
    <rPh sb="0" eb="2">
      <t>シャリョウ</t>
    </rPh>
    <phoneticPr fontId="9"/>
  </si>
  <si>
    <t>船舶</t>
    <rPh sb="0" eb="2">
      <t>センパク</t>
    </rPh>
    <phoneticPr fontId="9"/>
  </si>
  <si>
    <t>航空機</t>
    <rPh sb="0" eb="3">
      <t>コウクウキ</t>
    </rPh>
    <phoneticPr fontId="9"/>
  </si>
  <si>
    <t>その他</t>
    <rPh sb="2" eb="3">
      <t>タ</t>
    </rPh>
    <phoneticPr fontId="9"/>
  </si>
  <si>
    <t>焼損棟数</t>
    <rPh sb="0" eb="2">
      <t>ショウソン</t>
    </rPh>
    <rPh sb="2" eb="4">
      <t>ムネスウ</t>
    </rPh>
    <phoneticPr fontId="9"/>
  </si>
  <si>
    <t>棟</t>
    <rPh sb="0" eb="1">
      <t>ムネ</t>
    </rPh>
    <phoneticPr fontId="9"/>
  </si>
  <si>
    <t>全焼</t>
    <rPh sb="0" eb="2">
      <t>ゼンショウ</t>
    </rPh>
    <phoneticPr fontId="9"/>
  </si>
  <si>
    <t>半焼</t>
    <rPh sb="0" eb="2">
      <t>ハンショウ</t>
    </rPh>
    <phoneticPr fontId="9"/>
  </si>
  <si>
    <t>部分焼・ぼや</t>
    <rPh sb="0" eb="2">
      <t>ブブン</t>
    </rPh>
    <rPh sb="2" eb="3">
      <t>ヤ</t>
    </rPh>
    <phoneticPr fontId="9"/>
  </si>
  <si>
    <t>り災世帯</t>
    <rPh sb="1" eb="2">
      <t>ワザワ</t>
    </rPh>
    <rPh sb="2" eb="4">
      <t>セタイ</t>
    </rPh>
    <phoneticPr fontId="9"/>
  </si>
  <si>
    <t>世帯</t>
    <rPh sb="0" eb="2">
      <t>セタイ</t>
    </rPh>
    <phoneticPr fontId="9"/>
  </si>
  <si>
    <t>り災人員</t>
    <rPh sb="1" eb="2">
      <t>ワザワ</t>
    </rPh>
    <rPh sb="2" eb="4">
      <t>ジンイン</t>
    </rPh>
    <phoneticPr fontId="9"/>
  </si>
  <si>
    <t>人</t>
    <rPh sb="0" eb="1">
      <t>ジン</t>
    </rPh>
    <phoneticPr fontId="9"/>
  </si>
  <si>
    <t>死傷者</t>
    <rPh sb="0" eb="3">
      <t>シショウシャ</t>
    </rPh>
    <phoneticPr fontId="9"/>
  </si>
  <si>
    <t>死者</t>
    <rPh sb="0" eb="2">
      <t>シシャ</t>
    </rPh>
    <phoneticPr fontId="9"/>
  </si>
  <si>
    <t>負傷者</t>
    <rPh sb="0" eb="3">
      <t>フショウシャ</t>
    </rPh>
    <phoneticPr fontId="9"/>
  </si>
  <si>
    <t>焼損面積</t>
    <rPh sb="0" eb="2">
      <t>ショウソン</t>
    </rPh>
    <rPh sb="2" eb="4">
      <t>メンセキ</t>
    </rPh>
    <phoneticPr fontId="9"/>
  </si>
  <si>
    <t>ａ</t>
    <phoneticPr fontId="9"/>
  </si>
  <si>
    <t>損害額</t>
    <rPh sb="0" eb="3">
      <t>ソンガイガク</t>
    </rPh>
    <phoneticPr fontId="9"/>
  </si>
  <si>
    <t>千円</t>
    <rPh sb="0" eb="2">
      <t>センエン</t>
    </rPh>
    <phoneticPr fontId="9"/>
  </si>
  <si>
    <t>状　況　の　推　移</t>
    <rPh sb="0" eb="3">
      <t>ジョウキョウ</t>
    </rPh>
    <rPh sb="6" eb="9">
      <t>スイイ</t>
    </rPh>
    <phoneticPr fontId="9"/>
  </si>
  <si>
    <t>火　災　件　数</t>
    <rPh sb="0" eb="3">
      <t>カサイ</t>
    </rPh>
    <rPh sb="4" eb="7">
      <t>ケンスウ</t>
    </rPh>
    <phoneticPr fontId="9"/>
  </si>
  <si>
    <t>焼　損　棟　数</t>
    <rPh sb="0" eb="3">
      <t>ショウソン</t>
    </rPh>
    <rPh sb="4" eb="7">
      <t>トウスウ</t>
    </rPh>
    <phoneticPr fontId="9"/>
  </si>
  <si>
    <t>り災世帯数</t>
    <rPh sb="1" eb="2">
      <t>ワザワ</t>
    </rPh>
    <rPh sb="2" eb="4">
      <t>セタイ</t>
    </rPh>
    <rPh sb="4" eb="5">
      <t>スウ</t>
    </rPh>
    <phoneticPr fontId="9"/>
  </si>
  <si>
    <t>死　　者</t>
    <rPh sb="0" eb="4">
      <t>シシャ</t>
    </rPh>
    <phoneticPr fontId="9"/>
  </si>
  <si>
    <t>負　傷　者</t>
    <rPh sb="0" eb="5">
      <t>フショウシャ</t>
    </rPh>
    <phoneticPr fontId="9"/>
  </si>
  <si>
    <t>焼　損　面　積</t>
    <rPh sb="0" eb="3">
      <t>ショウソン</t>
    </rPh>
    <rPh sb="4" eb="7">
      <t>メンセキ</t>
    </rPh>
    <phoneticPr fontId="9"/>
  </si>
  <si>
    <t>計</t>
    <rPh sb="0" eb="1">
      <t>ケイ</t>
    </rPh>
    <phoneticPr fontId="9"/>
  </si>
  <si>
    <t>部分焼・ぼや</t>
    <rPh sb="0" eb="2">
      <t>ブブン</t>
    </rPh>
    <rPh sb="2" eb="3">
      <t>ショウソン</t>
    </rPh>
    <phoneticPr fontId="9"/>
  </si>
  <si>
    <t>全損</t>
    <rPh sb="0" eb="2">
      <t>ゼンソン</t>
    </rPh>
    <phoneticPr fontId="9"/>
  </si>
  <si>
    <t>半損</t>
    <rPh sb="0" eb="1">
      <t>ハン</t>
    </rPh>
    <rPh sb="1" eb="2">
      <t>ソン</t>
    </rPh>
    <phoneticPr fontId="9"/>
  </si>
  <si>
    <t>小損</t>
    <rPh sb="0" eb="1">
      <t>ショウ</t>
    </rPh>
    <rPh sb="1" eb="2">
      <t>ソン</t>
    </rPh>
    <phoneticPr fontId="9"/>
  </si>
  <si>
    <t>消防吏員</t>
    <rPh sb="0" eb="2">
      <t>ショウボウ</t>
    </rPh>
    <rPh sb="2" eb="4">
      <t>リイン</t>
    </rPh>
    <phoneticPr fontId="9"/>
  </si>
  <si>
    <t>消防団員</t>
    <rPh sb="0" eb="4">
      <t>ショウボウダンイン</t>
    </rPh>
    <phoneticPr fontId="9"/>
  </si>
  <si>
    <t>建物（㎡）</t>
    <rPh sb="0" eb="2">
      <t>タテモノ</t>
    </rPh>
    <phoneticPr fontId="9"/>
  </si>
  <si>
    <t>林野（ａ）</t>
    <rPh sb="0" eb="2">
      <t>リンヤ</t>
    </rPh>
    <phoneticPr fontId="9"/>
  </si>
  <si>
    <t>過去10年平均</t>
    <rPh sb="0" eb="2">
      <t>カコ</t>
    </rPh>
    <rPh sb="4" eb="7">
      <t>ネンヘイキン</t>
    </rPh>
    <phoneticPr fontId="9"/>
  </si>
  <si>
    <t>１月</t>
    <rPh sb="1" eb="2">
      <t>ガツ</t>
    </rPh>
    <phoneticPr fontId="9"/>
  </si>
  <si>
    <t>２月</t>
    <rPh sb="1" eb="2">
      <t>ガツ</t>
    </rPh>
    <phoneticPr fontId="9"/>
  </si>
  <si>
    <t>３月</t>
    <rPh sb="1" eb="2">
      <t>ガツ</t>
    </rPh>
    <phoneticPr fontId="9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</si>
  <si>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</si>
  <si>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</si>
  <si>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</si>
  <si>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</si>
  <si>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</si>
  <si>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</si>
  <si>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</si>
  <si>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</si>
  <si>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</si>
  <si>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㎡</t>
    <phoneticPr fontId="9"/>
  </si>
  <si>
    <t>火　災　件　数　の　推　移</t>
    <rPh sb="0" eb="3">
      <t>カサイ</t>
    </rPh>
    <rPh sb="4" eb="7">
      <t>ケンスウ</t>
    </rPh>
    <rPh sb="10" eb="13">
      <t>スイイ</t>
    </rPh>
    <phoneticPr fontId="9"/>
  </si>
  <si>
    <t>電気による発熱体</t>
    <rPh sb="0" eb="2">
      <t>デンキ</t>
    </rPh>
    <rPh sb="5" eb="8">
      <t>ハツネツタイ</t>
    </rPh>
    <phoneticPr fontId="9"/>
  </si>
  <si>
    <t>ガス、油類を燃料とする道具装置</t>
    <rPh sb="3" eb="5">
      <t>アブラルイ</t>
    </rPh>
    <rPh sb="6" eb="8">
      <t>ネンリョウ</t>
    </rPh>
    <rPh sb="11" eb="13">
      <t>ドウグ</t>
    </rPh>
    <rPh sb="13" eb="15">
      <t>ソウチ</t>
    </rPh>
    <phoneticPr fontId="9"/>
  </si>
  <si>
    <t>まき、炭、石炭（コークス）を
燃料とする道具装置</t>
    <rPh sb="3" eb="4">
      <t>スミ</t>
    </rPh>
    <rPh sb="5" eb="7">
      <t>セキタン</t>
    </rPh>
    <rPh sb="15" eb="17">
      <t>ネンリョウ</t>
    </rPh>
    <rPh sb="20" eb="22">
      <t>ドウグ</t>
    </rPh>
    <rPh sb="22" eb="24">
      <t>ソウチ</t>
    </rPh>
    <phoneticPr fontId="9"/>
  </si>
  <si>
    <r>
      <t xml:space="preserve">火　　　種
</t>
    </r>
    <r>
      <rPr>
        <sz val="9"/>
        <rFont val="ＭＳ Ｐゴシック"/>
        <family val="3"/>
        <charset val="128"/>
      </rPr>
      <t>（それ自体が発火しているもの）</t>
    </r>
    <rPh sb="0" eb="5">
      <t>ヒダネ</t>
    </rPh>
    <rPh sb="9" eb="11">
      <t>ジタイ</t>
    </rPh>
    <rPh sb="12" eb="14">
      <t>ハッカ</t>
    </rPh>
    <phoneticPr fontId="9"/>
  </si>
  <si>
    <t>高温の個体</t>
    <rPh sb="0" eb="2">
      <t>コウオン</t>
    </rPh>
    <rPh sb="3" eb="5">
      <t>コタイ</t>
    </rPh>
    <phoneticPr fontId="9"/>
  </si>
  <si>
    <t>自然発火あるいは再燃を
起こしやすいもの</t>
    <rPh sb="0" eb="2">
      <t>シゼン</t>
    </rPh>
    <rPh sb="2" eb="4">
      <t>ハッカ</t>
    </rPh>
    <rPh sb="8" eb="10">
      <t>サイネン</t>
    </rPh>
    <rPh sb="12" eb="13">
      <t>オ</t>
    </rPh>
    <phoneticPr fontId="9"/>
  </si>
  <si>
    <t>危険物品</t>
    <rPh sb="0" eb="2">
      <t>キケン</t>
    </rPh>
    <rPh sb="2" eb="4">
      <t>ブッピン</t>
    </rPh>
    <phoneticPr fontId="9"/>
  </si>
  <si>
    <t>天　　災</t>
    <rPh sb="0" eb="4">
      <t>テンサイ</t>
    </rPh>
    <phoneticPr fontId="9"/>
  </si>
  <si>
    <t>移動可能な電熱器</t>
    <rPh sb="0" eb="2">
      <t>イドウ</t>
    </rPh>
    <rPh sb="2" eb="4">
      <t>カノウ</t>
    </rPh>
    <rPh sb="5" eb="8">
      <t>デンネツキ</t>
    </rPh>
    <phoneticPr fontId="9"/>
  </si>
  <si>
    <t>固定の電熱器</t>
    <rPh sb="0" eb="2">
      <t>コテイ</t>
    </rPh>
    <rPh sb="3" eb="6">
      <t>デンネツキ</t>
    </rPh>
    <phoneticPr fontId="9"/>
  </si>
  <si>
    <t>電気機器</t>
    <rPh sb="0" eb="2">
      <t>デンキ</t>
    </rPh>
    <rPh sb="2" eb="4">
      <t>キキ</t>
    </rPh>
    <phoneticPr fontId="9"/>
  </si>
  <si>
    <t>電気装置</t>
    <rPh sb="0" eb="2">
      <t>デンキ</t>
    </rPh>
    <rPh sb="2" eb="4">
      <t>ソウチ</t>
    </rPh>
    <phoneticPr fontId="9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</si>
  <si>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9"/>
  </si>
  <si>
    <t>配線器具</t>
    <rPh sb="0" eb="2">
      <t>ハイセン</t>
    </rPh>
    <rPh sb="2" eb="4">
      <t>キグ</t>
    </rPh>
    <phoneticPr fontId="9"/>
  </si>
  <si>
    <t>漏電により発熱しやすい部分</t>
    <rPh sb="0" eb="2">
      <t>ロウデン</t>
    </rPh>
    <rPh sb="5" eb="7">
      <t>ハツネツ</t>
    </rPh>
    <rPh sb="11" eb="13">
      <t>ブブン</t>
    </rPh>
    <phoneticPr fontId="9"/>
  </si>
  <si>
    <t>静電気スパーク</t>
    <rPh sb="0" eb="3">
      <t>セイデンキ</t>
    </rPh>
    <phoneticPr fontId="9"/>
  </si>
  <si>
    <t>移動可能なガス道具</t>
    <rPh sb="0" eb="2">
      <t>イドウ</t>
    </rPh>
    <rPh sb="2" eb="4">
      <t>カノウ</t>
    </rPh>
    <rPh sb="7" eb="9">
      <t>ドウグ</t>
    </rPh>
    <phoneticPr fontId="9"/>
  </si>
  <si>
    <t>固定したガス道具</t>
    <rPh sb="0" eb="2">
      <t>コテイ</t>
    </rPh>
    <rPh sb="6" eb="8">
      <t>ドウグ</t>
    </rPh>
    <phoneticPr fontId="9"/>
  </si>
  <si>
    <t>油を燃料とする移動可能な道具</t>
    <rPh sb="0" eb="1">
      <t>アブラ</t>
    </rPh>
    <rPh sb="2" eb="4">
      <t>ネンリョウ</t>
    </rPh>
    <rPh sb="7" eb="9">
      <t>イドウ</t>
    </rPh>
    <rPh sb="9" eb="11">
      <t>カノウ</t>
    </rPh>
    <rPh sb="12" eb="14">
      <t>ドウグ</t>
    </rPh>
    <phoneticPr fontId="9"/>
  </si>
  <si>
    <t>明かり</t>
    <rPh sb="0" eb="1">
      <t>ア</t>
    </rPh>
    <phoneticPr fontId="9"/>
  </si>
  <si>
    <t>炭・たどん（練炭）を燃料とするもの</t>
    <rPh sb="0" eb="1">
      <t>スミ</t>
    </rPh>
    <rPh sb="6" eb="8">
      <t>レンタン</t>
    </rPh>
    <rPh sb="10" eb="12">
      <t>ネンリョウ</t>
    </rPh>
    <phoneticPr fontId="9"/>
  </si>
  <si>
    <t>まき（鉄くず・わら紙）を燃料とするもの</t>
    <rPh sb="3" eb="4">
      <t>テツ</t>
    </rPh>
    <rPh sb="9" eb="10">
      <t>カミ</t>
    </rPh>
    <rPh sb="12" eb="14">
      <t>ネンリョウ</t>
    </rPh>
    <phoneticPr fontId="9"/>
  </si>
  <si>
    <t>石炭燃料の移動可能な装置</t>
    <rPh sb="0" eb="2">
      <t>セキタン</t>
    </rPh>
    <rPh sb="2" eb="4">
      <t>ネンリョウ</t>
    </rPh>
    <rPh sb="5" eb="7">
      <t>イドウ</t>
    </rPh>
    <rPh sb="7" eb="9">
      <t>カノウ</t>
    </rPh>
    <rPh sb="10" eb="12">
      <t>ソウチ</t>
    </rPh>
    <phoneticPr fontId="9"/>
  </si>
  <si>
    <t>石炭燃料の固定装置</t>
    <rPh sb="0" eb="2">
      <t>セキタン</t>
    </rPh>
    <rPh sb="2" eb="4">
      <t>ネンリョウ</t>
    </rPh>
    <rPh sb="5" eb="7">
      <t>コテイ</t>
    </rPh>
    <rPh sb="7" eb="9">
      <t>ソウチ</t>
    </rPh>
    <phoneticPr fontId="9"/>
  </si>
  <si>
    <t>火を消すための器</t>
    <rPh sb="0" eb="1">
      <t>ヒ</t>
    </rPh>
    <rPh sb="2" eb="3">
      <t>ケ</t>
    </rPh>
    <rPh sb="7" eb="8">
      <t>ウツワ</t>
    </rPh>
    <phoneticPr fontId="9"/>
  </si>
  <si>
    <t>裸火（器に入っていないもの）</t>
    <rPh sb="0" eb="1">
      <t>ハダカ</t>
    </rPh>
    <rPh sb="1" eb="2">
      <t>ビ</t>
    </rPh>
    <rPh sb="3" eb="4">
      <t>ウツワ</t>
    </rPh>
    <rPh sb="5" eb="6">
      <t>ハイ</t>
    </rPh>
    <phoneticPr fontId="9"/>
  </si>
  <si>
    <t>火の粉</t>
    <rPh sb="0" eb="1">
      <t>ヒ</t>
    </rPh>
    <rPh sb="2" eb="3">
      <t>コ</t>
    </rPh>
    <phoneticPr fontId="9"/>
  </si>
  <si>
    <t>火花（個体の衝撃・摩擦によるもの）</t>
    <rPh sb="0" eb="2">
      <t>ヒバナ</t>
    </rPh>
    <rPh sb="3" eb="5">
      <t>コタイ</t>
    </rPh>
    <rPh sb="6" eb="8">
      <t>ショウゲキ</t>
    </rPh>
    <rPh sb="9" eb="11">
      <t>マサツ</t>
    </rPh>
    <phoneticPr fontId="9"/>
  </si>
  <si>
    <t>高温気体で熱せられたもの</t>
    <rPh sb="0" eb="2">
      <t>コウオン</t>
    </rPh>
    <rPh sb="2" eb="4">
      <t>キタイ</t>
    </rPh>
    <rPh sb="5" eb="6">
      <t>ネッ</t>
    </rPh>
    <phoneticPr fontId="9"/>
  </si>
  <si>
    <t>摩擦により熱せられたもの</t>
    <rPh sb="0" eb="2">
      <t>マサツ</t>
    </rPh>
    <rPh sb="5" eb="6">
      <t>ネッ</t>
    </rPh>
    <phoneticPr fontId="9"/>
  </si>
  <si>
    <t>高温個体</t>
    <rPh sb="0" eb="2">
      <t>コウオン</t>
    </rPh>
    <rPh sb="2" eb="4">
      <t>コタイ</t>
    </rPh>
    <phoneticPr fontId="9"/>
  </si>
  <si>
    <t>酸化により自然発火しやすいもの</t>
    <rPh sb="0" eb="2">
      <t>サンカ</t>
    </rPh>
    <rPh sb="5" eb="7">
      <t>シゼン</t>
    </rPh>
    <rPh sb="7" eb="9">
      <t>ハッカ</t>
    </rPh>
    <phoneticPr fontId="9"/>
  </si>
  <si>
    <t>湿気により自然発火しやすいもの</t>
    <rPh sb="0" eb="2">
      <t>シッケ</t>
    </rPh>
    <rPh sb="5" eb="7">
      <t>シゼン</t>
    </rPh>
    <rPh sb="7" eb="9">
      <t>ハッカ</t>
    </rPh>
    <phoneticPr fontId="9"/>
  </si>
  <si>
    <t>自然発火しやすい油類</t>
    <rPh sb="0" eb="2">
      <t>シゼン</t>
    </rPh>
    <rPh sb="2" eb="4">
      <t>ハッカ</t>
    </rPh>
    <rPh sb="8" eb="10">
      <t>アブラルイ</t>
    </rPh>
    <phoneticPr fontId="9"/>
  </si>
  <si>
    <t>再燃により出火原因となりやすいもの</t>
    <rPh sb="0" eb="2">
      <t>サイネン</t>
    </rPh>
    <rPh sb="5" eb="7">
      <t>シュッカ</t>
    </rPh>
    <rPh sb="7" eb="9">
      <t>ゲンイン</t>
    </rPh>
    <phoneticPr fontId="9"/>
  </si>
  <si>
    <t>火薬類</t>
    <rPh sb="0" eb="3">
      <t>カヤクルイ</t>
    </rPh>
    <phoneticPr fontId="9"/>
  </si>
  <si>
    <t>酸化性気体</t>
    <rPh sb="0" eb="2">
      <t>サンカ</t>
    </rPh>
    <rPh sb="2" eb="3">
      <t>セイ</t>
    </rPh>
    <rPh sb="3" eb="5">
      <t>キタイ</t>
    </rPh>
    <phoneticPr fontId="9"/>
  </si>
  <si>
    <t>酸化性液体</t>
    <rPh sb="0" eb="3">
      <t>サンカセイ</t>
    </rPh>
    <rPh sb="3" eb="5">
      <t>エキタイ</t>
    </rPh>
    <phoneticPr fontId="9"/>
  </si>
  <si>
    <t>酸化性固体</t>
    <rPh sb="0" eb="3">
      <t>サンカセイ</t>
    </rPh>
    <rPh sb="3" eb="5">
      <t>コタイ</t>
    </rPh>
    <phoneticPr fontId="9"/>
  </si>
  <si>
    <t>雷</t>
    <rPh sb="0" eb="1">
      <t>カミナリ</t>
    </rPh>
    <phoneticPr fontId="9"/>
  </si>
  <si>
    <t>たばこ</t>
    <phoneticPr fontId="9"/>
  </si>
  <si>
    <t>たき火</t>
    <rPh sb="2" eb="3">
      <t>ビ</t>
    </rPh>
    <phoneticPr fontId="9"/>
  </si>
  <si>
    <t>火遊び</t>
    <rPh sb="0" eb="2">
      <t>ヒアソ</t>
    </rPh>
    <phoneticPr fontId="9"/>
  </si>
  <si>
    <t>放火</t>
    <rPh sb="0" eb="2">
      <t>ホウカ</t>
    </rPh>
    <phoneticPr fontId="9"/>
  </si>
  <si>
    <t>放火の疑い</t>
    <rPh sb="0" eb="2">
      <t>ホウカ</t>
    </rPh>
    <rPh sb="3" eb="4">
      <t>ウタガ</t>
    </rPh>
    <phoneticPr fontId="9"/>
  </si>
  <si>
    <t>風呂かまど</t>
    <rPh sb="0" eb="2">
      <t>フロ</t>
    </rPh>
    <phoneticPr fontId="9"/>
  </si>
  <si>
    <t>ストーブ</t>
    <phoneticPr fontId="9"/>
  </si>
  <si>
    <t>マッチ・
ライター</t>
    <phoneticPr fontId="9"/>
  </si>
  <si>
    <t>煙突・煙道</t>
    <rPh sb="0" eb="2">
      <t>エントツ</t>
    </rPh>
    <rPh sb="3" eb="4">
      <t>エン</t>
    </rPh>
    <rPh sb="4" eb="5">
      <t>ドウ</t>
    </rPh>
    <phoneticPr fontId="9"/>
  </si>
  <si>
    <t>電灯電話等の
配線</t>
    <rPh sb="0" eb="2">
      <t>デントウ</t>
    </rPh>
    <rPh sb="2" eb="4">
      <t>デンワ</t>
    </rPh>
    <rPh sb="4" eb="5">
      <t>トウ</t>
    </rPh>
    <rPh sb="7" eb="9">
      <t>ハイセン</t>
    </rPh>
    <phoneticPr fontId="9"/>
  </si>
  <si>
    <t>調査中・不明</t>
    <rPh sb="0" eb="3">
      <t>チョウサチュウ</t>
    </rPh>
    <rPh sb="4" eb="6">
      <t>フメイ</t>
    </rPh>
    <phoneticPr fontId="9"/>
  </si>
  <si>
    <t>死　　　者　　　数</t>
    <rPh sb="0" eb="9">
      <t>シシャスウ</t>
    </rPh>
    <phoneticPr fontId="9"/>
  </si>
  <si>
    <t>負　　傷　　者　　数</t>
    <rPh sb="0" eb="7">
      <t>フショウシャ</t>
    </rPh>
    <rPh sb="9" eb="10">
      <t>スウ</t>
    </rPh>
    <phoneticPr fontId="9"/>
  </si>
  <si>
    <t>うち住宅</t>
    <rPh sb="2" eb="4">
      <t>ジュウタク</t>
    </rPh>
    <phoneticPr fontId="9"/>
  </si>
  <si>
    <t>火災
種別</t>
    <rPh sb="0" eb="2">
      <t>カサイ</t>
    </rPh>
    <rPh sb="3" eb="5">
      <t>シュベツ</t>
    </rPh>
    <phoneticPr fontId="9"/>
  </si>
  <si>
    <t>出火
時刻</t>
    <rPh sb="0" eb="5">
      <t>シュッカジコク</t>
    </rPh>
    <phoneticPr fontId="9"/>
  </si>
  <si>
    <t>出火場所</t>
    <rPh sb="0" eb="2">
      <t>シュッカ</t>
    </rPh>
    <rPh sb="2" eb="4">
      <t>バショ</t>
    </rPh>
    <phoneticPr fontId="9"/>
  </si>
  <si>
    <t>用　途</t>
    <rPh sb="0" eb="3">
      <t>ヨウト</t>
    </rPh>
    <phoneticPr fontId="9"/>
  </si>
  <si>
    <t>損害額
（千円）</t>
    <rPh sb="0" eb="3">
      <t>ソンガイガク</t>
    </rPh>
    <rPh sb="5" eb="7">
      <t>センエン</t>
    </rPh>
    <phoneticPr fontId="9"/>
  </si>
  <si>
    <t>負傷者</t>
    <rPh sb="0" eb="2">
      <t>フショウシャ</t>
    </rPh>
    <rPh sb="2" eb="3">
      <t>シャ</t>
    </rPh>
    <phoneticPr fontId="9"/>
  </si>
  <si>
    <t>出火原因</t>
    <rPh sb="0" eb="2">
      <t>シュッカ</t>
    </rPh>
    <rPh sb="2" eb="4">
      <t>ゲンイン</t>
    </rPh>
    <phoneticPr fontId="9"/>
  </si>
  <si>
    <t>焼損
棟数</t>
    <rPh sb="0" eb="2">
      <t>ショウソン</t>
    </rPh>
    <rPh sb="3" eb="4">
      <t>トウ</t>
    </rPh>
    <rPh sb="4" eb="5">
      <t>スウ</t>
    </rPh>
    <phoneticPr fontId="9"/>
  </si>
  <si>
    <t>出火
時刻</t>
    <rPh sb="0" eb="2">
      <t>シュッカジコク</t>
    </rPh>
    <rPh sb="3" eb="5">
      <t>ジコク</t>
    </rPh>
    <phoneticPr fontId="9"/>
  </si>
  <si>
    <t>死　者　の　出　た　建　物</t>
    <rPh sb="0" eb="3">
      <t>シシャ</t>
    </rPh>
    <rPh sb="6" eb="7">
      <t>デ</t>
    </rPh>
    <rPh sb="10" eb="13">
      <t>タテモノ</t>
    </rPh>
    <phoneticPr fontId="9"/>
  </si>
  <si>
    <t>死者の年齢</t>
    <rPh sb="0" eb="2">
      <t>シシャ</t>
    </rPh>
    <rPh sb="3" eb="5">
      <t>ネンレイ</t>
    </rPh>
    <phoneticPr fontId="9"/>
  </si>
  <si>
    <t>死者の性別</t>
    <rPh sb="0" eb="2">
      <t>シシャ</t>
    </rPh>
    <rPh sb="3" eb="5">
      <t>セイベツ</t>
    </rPh>
    <phoneticPr fontId="9"/>
  </si>
  <si>
    <t>死因</t>
    <rPh sb="0" eb="2">
      <t>シイン</t>
    </rPh>
    <phoneticPr fontId="9"/>
  </si>
  <si>
    <t>左の経緯
の概要</t>
    <rPh sb="0" eb="1">
      <t>ヒダリ</t>
    </rPh>
    <rPh sb="2" eb="4">
      <t>ケイイ</t>
    </rPh>
    <rPh sb="6" eb="8">
      <t>ガイヨウ</t>
    </rPh>
    <phoneticPr fontId="9"/>
  </si>
  <si>
    <t>用途別</t>
    <rPh sb="0" eb="3">
      <t>ヨウトベツ</t>
    </rPh>
    <phoneticPr fontId="9"/>
  </si>
  <si>
    <t>延べ
面積
（㎡）</t>
    <rPh sb="0" eb="1">
      <t>ノ</t>
    </rPh>
    <rPh sb="3" eb="5">
      <t>メンセキ</t>
    </rPh>
    <phoneticPr fontId="9"/>
  </si>
  <si>
    <t>出火
箇所</t>
    <rPh sb="0" eb="2">
      <t>シュッカ</t>
    </rPh>
    <rPh sb="3" eb="5">
      <t>カショ</t>
    </rPh>
    <phoneticPr fontId="9"/>
  </si>
  <si>
    <t>焼損
程度</t>
    <rPh sb="0" eb="2">
      <t>ショウソン</t>
    </rPh>
    <rPh sb="3" eb="5">
      <t>テイド</t>
    </rPh>
    <phoneticPr fontId="9"/>
  </si>
  <si>
    <t>焼損
延べ
面積
（㎡）</t>
    <rPh sb="0" eb="2">
      <t>ショウソン</t>
    </rPh>
    <rPh sb="3" eb="4">
      <t>ノ</t>
    </rPh>
    <rPh sb="6" eb="8">
      <t>メンセキ</t>
    </rPh>
    <phoneticPr fontId="9"/>
  </si>
  <si>
    <t>火　　災　　種　　別</t>
    <rPh sb="0" eb="4">
      <t>カサイ</t>
    </rPh>
    <rPh sb="6" eb="10">
      <t>シュベツ</t>
    </rPh>
    <phoneticPr fontId="9"/>
  </si>
  <si>
    <t>出　　火　　原　　因　　別</t>
    <rPh sb="0" eb="4">
      <t>シュッカ</t>
    </rPh>
    <rPh sb="6" eb="13">
      <t>ゲンインベツ</t>
    </rPh>
    <phoneticPr fontId="9"/>
  </si>
  <si>
    <t>死者の発生した経過別</t>
    <rPh sb="0" eb="2">
      <t>シシャ</t>
    </rPh>
    <rPh sb="3" eb="5">
      <t>ハッセイ</t>
    </rPh>
    <rPh sb="7" eb="9">
      <t>ケイカ</t>
    </rPh>
    <rPh sb="9" eb="10">
      <t>ベツ</t>
    </rPh>
    <phoneticPr fontId="9"/>
  </si>
  <si>
    <t>逃げ遅れ</t>
    <rPh sb="0" eb="1">
      <t>ニ</t>
    </rPh>
    <rPh sb="2" eb="3">
      <t>オク</t>
    </rPh>
    <phoneticPr fontId="9"/>
  </si>
  <si>
    <t>出火後再進入</t>
    <rPh sb="0" eb="3">
      <t>シュッカゴ</t>
    </rPh>
    <rPh sb="3" eb="6">
      <t>サイシンニュウ</t>
    </rPh>
    <phoneticPr fontId="9"/>
  </si>
  <si>
    <t>着衣着火</t>
    <rPh sb="0" eb="2">
      <t>チャクイ</t>
    </rPh>
    <rPh sb="2" eb="4">
      <t>チャッカ</t>
    </rPh>
    <phoneticPr fontId="9"/>
  </si>
  <si>
    <t>県計</t>
    <rPh sb="0" eb="2">
      <t>ケンケイ</t>
    </rPh>
    <phoneticPr fontId="9"/>
  </si>
  <si>
    <t>火　災　に　よ　る　死　者</t>
    <rPh sb="0" eb="3">
      <t>カサイ</t>
    </rPh>
    <rPh sb="10" eb="13">
      <t>シシャ</t>
    </rPh>
    <phoneticPr fontId="9"/>
  </si>
  <si>
    <t>６５歳未満</t>
    <rPh sb="2" eb="3">
      <t>サイ</t>
    </rPh>
    <rPh sb="3" eb="5">
      <t>ミマン</t>
    </rPh>
    <phoneticPr fontId="9"/>
  </si>
  <si>
    <t>６５歳以上</t>
    <rPh sb="2" eb="5">
      <t>サイイジョウ</t>
    </rPh>
    <phoneticPr fontId="9"/>
  </si>
  <si>
    <t>うち建物火災</t>
    <rPh sb="2" eb="4">
      <t>タテモノ</t>
    </rPh>
    <rPh sb="4" eb="6">
      <t>カサイ</t>
    </rPh>
    <phoneticPr fontId="9"/>
  </si>
  <si>
    <t>うち
住宅火災</t>
    <rPh sb="3" eb="5">
      <t>ジュウタク</t>
    </rPh>
    <rPh sb="5" eb="7">
      <t>カサイ</t>
    </rPh>
    <phoneticPr fontId="9"/>
  </si>
  <si>
    <t>住　宅　火　災　の　出　火　原　因</t>
    <rPh sb="0" eb="3">
      <t>ジュウタク</t>
    </rPh>
    <rPh sb="4" eb="7">
      <t>カサイ</t>
    </rPh>
    <rPh sb="10" eb="13">
      <t>シュッカ</t>
    </rPh>
    <rPh sb="14" eb="17">
      <t>ゲンイン</t>
    </rPh>
    <phoneticPr fontId="9"/>
  </si>
  <si>
    <t>ストーブ</t>
    <phoneticPr fontId="9"/>
  </si>
  <si>
    <t>たばこ</t>
    <phoneticPr fontId="9"/>
  </si>
  <si>
    <t>風呂
かまど</t>
    <rPh sb="0" eb="2">
      <t>フロ</t>
    </rPh>
    <phoneticPr fontId="9"/>
  </si>
  <si>
    <t>煙突
煙道</t>
    <rPh sb="0" eb="2">
      <t>エントツ</t>
    </rPh>
    <rPh sb="3" eb="4">
      <t>エン</t>
    </rPh>
    <rPh sb="4" eb="5">
      <t>ドウ</t>
    </rPh>
    <phoneticPr fontId="9"/>
  </si>
  <si>
    <t>放火
疑い含む</t>
    <rPh sb="0" eb="2">
      <t>ホウカ</t>
    </rPh>
    <rPh sb="3" eb="4">
      <t>ウタガ</t>
    </rPh>
    <rPh sb="5" eb="6">
      <t>フク</t>
    </rPh>
    <phoneticPr fontId="9"/>
  </si>
  <si>
    <t>区　　　　　　　　分</t>
    <rPh sb="0" eb="10">
      <t>クブン</t>
    </rPh>
    <phoneticPr fontId="9"/>
  </si>
  <si>
    <t>全火災１日当たり</t>
    <rPh sb="0" eb="1">
      <t>ゼン</t>
    </rPh>
    <rPh sb="1" eb="3">
      <t>カサイ</t>
    </rPh>
    <rPh sb="4" eb="5">
      <t>ニチ</t>
    </rPh>
    <rPh sb="5" eb="6">
      <t>ア</t>
    </rPh>
    <phoneticPr fontId="9"/>
  </si>
  <si>
    <t>焼損棟数</t>
    <rPh sb="0" eb="2">
      <t>ショウソン</t>
    </rPh>
    <rPh sb="2" eb="4">
      <t>トウスウ</t>
    </rPh>
    <phoneticPr fontId="9"/>
  </si>
  <si>
    <t>棟</t>
    <rPh sb="0" eb="1">
      <t>トウ</t>
    </rPh>
    <phoneticPr fontId="9"/>
  </si>
  <si>
    <t>建物焼損面積</t>
    <rPh sb="0" eb="2">
      <t>タテモノ</t>
    </rPh>
    <rPh sb="2" eb="4">
      <t>ショウソン</t>
    </rPh>
    <rPh sb="4" eb="6">
      <t>メンセキ</t>
    </rPh>
    <phoneticPr fontId="9"/>
  </si>
  <si>
    <t>㎡</t>
    <phoneticPr fontId="9"/>
  </si>
  <si>
    <t>林野焼損面積</t>
    <rPh sb="0" eb="2">
      <t>リンヤ</t>
    </rPh>
    <rPh sb="2" eb="4">
      <t>ショウソン</t>
    </rPh>
    <rPh sb="4" eb="6">
      <t>メンセキ</t>
    </rPh>
    <phoneticPr fontId="9"/>
  </si>
  <si>
    <t>ａ</t>
    <phoneticPr fontId="9"/>
  </si>
  <si>
    <t>り災世帯数</t>
    <rPh sb="1" eb="2">
      <t>リサイ</t>
    </rPh>
    <rPh sb="2" eb="5">
      <t>セタイスウ</t>
    </rPh>
    <phoneticPr fontId="9"/>
  </si>
  <si>
    <t>り災人員</t>
    <rPh sb="1" eb="2">
      <t>リサイ</t>
    </rPh>
    <rPh sb="2" eb="4">
      <t>ジンイン</t>
    </rPh>
    <phoneticPr fontId="9"/>
  </si>
  <si>
    <t>人</t>
    <rPh sb="0" eb="1">
      <t>ヒト</t>
    </rPh>
    <phoneticPr fontId="9"/>
  </si>
  <si>
    <t>全火災１件当たり</t>
    <rPh sb="0" eb="1">
      <t>ゼン</t>
    </rPh>
    <rPh sb="1" eb="3">
      <t>カサイ</t>
    </rPh>
    <rPh sb="4" eb="5">
      <t>ケン</t>
    </rPh>
    <rPh sb="5" eb="6">
      <t>ア</t>
    </rPh>
    <phoneticPr fontId="9"/>
  </si>
  <si>
    <t>建物火災１件当たり</t>
    <rPh sb="0" eb="2">
      <t>タテモノ</t>
    </rPh>
    <rPh sb="2" eb="4">
      <t>カサイ</t>
    </rPh>
    <rPh sb="5" eb="6">
      <t>ケン</t>
    </rPh>
    <rPh sb="6" eb="7">
      <t>ア</t>
    </rPh>
    <phoneticPr fontId="9"/>
  </si>
  <si>
    <t>林野火災１件当たり</t>
    <rPh sb="0" eb="2">
      <t>リンヤ</t>
    </rPh>
    <rPh sb="2" eb="4">
      <t>カサイ</t>
    </rPh>
    <rPh sb="5" eb="6">
      <t>ケン</t>
    </rPh>
    <rPh sb="6" eb="7">
      <t>ア</t>
    </rPh>
    <phoneticPr fontId="9"/>
  </si>
  <si>
    <t>平成１５年</t>
    <rPh sb="0" eb="2">
      <t>ヘイセイ</t>
    </rPh>
    <rPh sb="4" eb="5">
      <t>ネン</t>
    </rPh>
    <phoneticPr fontId="9"/>
  </si>
  <si>
    <t>２月</t>
  </si>
  <si>
    <t>３月</t>
  </si>
  <si>
    <t>件数</t>
    <rPh sb="0" eb="2">
      <t>ケンスウ</t>
    </rPh>
    <phoneticPr fontId="9"/>
  </si>
  <si>
    <t>シートNo.</t>
    <phoneticPr fontId="9"/>
  </si>
  <si>
    <t>出火原因別火災件数の推移（１０年間）</t>
    <rPh sb="0" eb="2">
      <t>シュッカ</t>
    </rPh>
    <rPh sb="2" eb="5">
      <t>ゲンインベツ</t>
    </rPh>
    <rPh sb="5" eb="7">
      <t>カサイ</t>
    </rPh>
    <rPh sb="7" eb="9">
      <t>ケンスウ</t>
    </rPh>
    <rPh sb="10" eb="12">
      <t>スイイ</t>
    </rPh>
    <rPh sb="15" eb="17">
      <t>ネンカン</t>
    </rPh>
    <phoneticPr fontId="9"/>
  </si>
  <si>
    <t>表</t>
    <rPh sb="0" eb="1">
      <t>ヒョウ</t>
    </rPh>
    <phoneticPr fontId="9"/>
  </si>
  <si>
    <t>図</t>
    <rPh sb="0" eb="1">
      <t>ズ</t>
    </rPh>
    <phoneticPr fontId="9"/>
  </si>
  <si>
    <t>項　　目</t>
    <rPh sb="0" eb="1">
      <t>コウ</t>
    </rPh>
    <rPh sb="3" eb="4">
      <t>メ</t>
    </rPh>
    <phoneticPr fontId="9"/>
  </si>
  <si>
    <t>○</t>
    <phoneticPr fontId="9"/>
  </si>
  <si>
    <t>月 別 火 災 種 別 死 傷 者 数 の 推 移</t>
    <rPh sb="0" eb="3">
      <t>ツキベツ</t>
    </rPh>
    <rPh sb="4" eb="7">
      <t>カサイ</t>
    </rPh>
    <rPh sb="8" eb="11">
      <t>シュベツ</t>
    </rPh>
    <rPh sb="12" eb="19">
      <t>シショウシャスウ</t>
    </rPh>
    <rPh sb="22" eb="25">
      <t>スイイ</t>
    </rPh>
    <phoneticPr fontId="9"/>
  </si>
  <si>
    <t>火 元 建 物 の 用 途 別 火 災 件 数 の 推 移</t>
    <rPh sb="0" eb="3">
      <t>ヒモト</t>
    </rPh>
    <rPh sb="4" eb="7">
      <t>タテモノ</t>
    </rPh>
    <rPh sb="10" eb="15">
      <t>ヨウトベツ</t>
    </rPh>
    <rPh sb="16" eb="19">
      <t>カサイ</t>
    </rPh>
    <rPh sb="20" eb="23">
      <t>ケンスウ</t>
    </rPh>
    <rPh sb="26" eb="29">
      <t>スイイ</t>
    </rPh>
    <phoneticPr fontId="9"/>
  </si>
  <si>
    <t>火　災　発　生</t>
    <rPh sb="0" eb="3">
      <t>カサイ</t>
    </rPh>
    <rPh sb="4" eb="7">
      <t>ハッセイ</t>
    </rPh>
    <phoneticPr fontId="9"/>
  </si>
  <si>
    <t>住 宅 火 災 に お け る 死 者 の 推 移</t>
    <rPh sb="0" eb="3">
      <t>ジュウタク</t>
    </rPh>
    <rPh sb="4" eb="7">
      <t>カサイ</t>
    </rPh>
    <rPh sb="16" eb="19">
      <t>シシャ</t>
    </rPh>
    <rPh sb="22" eb="25">
      <t>スイイ</t>
    </rPh>
    <phoneticPr fontId="9"/>
  </si>
  <si>
    <t>住 宅 火 災 の出 火 原 因 の 推 移</t>
    <rPh sb="0" eb="3">
      <t>ジュウタク</t>
    </rPh>
    <rPh sb="4" eb="7">
      <t>カサイ</t>
    </rPh>
    <rPh sb="9" eb="12">
      <t>シュッカ</t>
    </rPh>
    <rPh sb="13" eb="16">
      <t>ゲンイン</t>
    </rPh>
    <rPh sb="19" eb="22">
      <t>スイイ</t>
    </rPh>
    <phoneticPr fontId="9"/>
  </si>
  <si>
    <t>うち
65歳以上</t>
    <rPh sb="6" eb="8">
      <t>イジョウ</t>
    </rPh>
    <phoneticPr fontId="9"/>
  </si>
  <si>
    <t>80歳以上</t>
    <rPh sb="2" eb="3">
      <t>サイ</t>
    </rPh>
    <rPh sb="3" eb="5">
      <t>イジョウ</t>
    </rPh>
    <phoneticPr fontId="9"/>
  </si>
  <si>
    <t>爆発</t>
    <rPh sb="0" eb="2">
      <t>バクハツ</t>
    </rPh>
    <phoneticPr fontId="9"/>
  </si>
  <si>
    <t>発　火　源　別</t>
    <rPh sb="0" eb="1">
      <t>ハツ</t>
    </rPh>
    <rPh sb="2" eb="3">
      <t>ヒ</t>
    </rPh>
    <rPh sb="4" eb="5">
      <t>ミナモト</t>
    </rPh>
    <rPh sb="6" eb="7">
      <t>ベツ</t>
    </rPh>
    <phoneticPr fontId="9"/>
  </si>
  <si>
    <t>発火源別火災件数の推移（１０年間）</t>
    <rPh sb="0" eb="2">
      <t>ハッカ</t>
    </rPh>
    <rPh sb="2" eb="3">
      <t>ゲン</t>
    </rPh>
    <rPh sb="3" eb="4">
      <t>ベツ</t>
    </rPh>
    <rPh sb="4" eb="6">
      <t>カサイ</t>
    </rPh>
    <rPh sb="6" eb="8">
      <t>ケンスウ</t>
    </rPh>
    <rPh sb="9" eb="11">
      <t>スイイ</t>
    </rPh>
    <rPh sb="14" eb="16">
      <t>ネンカン</t>
    </rPh>
    <phoneticPr fontId="9"/>
  </si>
  <si>
    <t xml:space="preserve"> 出 火 原 因 別 火 災 件 数 の 推 移</t>
    <rPh sb="1" eb="4">
      <t>シュッカ</t>
    </rPh>
    <rPh sb="5" eb="10">
      <t>ゲンインベツ</t>
    </rPh>
    <rPh sb="11" eb="14">
      <t>カサイ</t>
    </rPh>
    <rPh sb="15" eb="18">
      <t>ケンスウ</t>
    </rPh>
    <rPh sb="21" eb="24">
      <t>スイイ</t>
    </rPh>
    <phoneticPr fontId="9"/>
  </si>
  <si>
    <t>10歳未満</t>
    <rPh sb="3" eb="5">
      <t>ミマン</t>
    </rPh>
    <phoneticPr fontId="9"/>
  </si>
  <si>
    <t>放火火災件数の推移</t>
    <rPh sb="0" eb="4">
      <t>ホウカカサイ</t>
    </rPh>
    <rPh sb="4" eb="6">
      <t>ケンスウ</t>
    </rPh>
    <rPh sb="7" eb="9">
      <t>スイイ</t>
    </rPh>
    <phoneticPr fontId="9"/>
  </si>
  <si>
    <t>年</t>
    <rPh sb="0" eb="1">
      <t>トシ</t>
    </rPh>
    <phoneticPr fontId="9"/>
  </si>
  <si>
    <t>全火災件数</t>
    <rPh sb="0" eb="3">
      <t>ゼンカサイ</t>
    </rPh>
    <rPh sb="3" eb="5">
      <t>ケンスウ</t>
    </rPh>
    <phoneticPr fontId="9"/>
  </si>
  <si>
    <t>放火火災割合(%)</t>
    <rPh sb="0" eb="4">
      <t>ホウカカサイ</t>
    </rPh>
    <rPh sb="4" eb="6">
      <t>ワリアイ</t>
    </rPh>
    <phoneticPr fontId="9"/>
  </si>
  <si>
    <t>0～3</t>
    <phoneticPr fontId="9"/>
  </si>
  <si>
    <t>3～6</t>
    <phoneticPr fontId="9"/>
  </si>
  <si>
    <t>6～9</t>
    <phoneticPr fontId="9"/>
  </si>
  <si>
    <t>9～12</t>
    <phoneticPr fontId="9"/>
  </si>
  <si>
    <t>12～15</t>
    <phoneticPr fontId="9"/>
  </si>
  <si>
    <t>15～18</t>
    <phoneticPr fontId="9"/>
  </si>
  <si>
    <t>18～21</t>
    <phoneticPr fontId="9"/>
  </si>
  <si>
    <t>21～24</t>
    <phoneticPr fontId="9"/>
  </si>
  <si>
    <t>飲酒</t>
    <rPh sb="0" eb="2">
      <t>インシュ</t>
    </rPh>
    <phoneticPr fontId="9"/>
  </si>
  <si>
    <t>死者の発生した階</t>
    <rPh sb="0" eb="2">
      <t>シシャ</t>
    </rPh>
    <rPh sb="3" eb="5">
      <t>ハッセイ</t>
    </rPh>
    <rPh sb="7" eb="8">
      <t>カイ</t>
    </rPh>
    <phoneticPr fontId="9"/>
  </si>
  <si>
    <t>計</t>
    <rPh sb="0" eb="1">
      <t>ケイ</t>
    </rPh>
    <phoneticPr fontId="9"/>
  </si>
  <si>
    <t>１月</t>
    <rPh sb="1" eb="2">
      <t>ガツ</t>
    </rPh>
    <phoneticPr fontId="9"/>
  </si>
  <si>
    <t>計</t>
    <rPh sb="0" eb="1">
      <t>ケイ</t>
    </rPh>
    <phoneticPr fontId="9"/>
  </si>
  <si>
    <t>火元建物の用途別火災件数の推移（１０年間）</t>
    <rPh sb="0" eb="2">
      <t>ヒモト</t>
    </rPh>
    <rPh sb="2" eb="4">
      <t>タテモノ</t>
    </rPh>
    <rPh sb="5" eb="8">
      <t>ヨウトベツ</t>
    </rPh>
    <rPh sb="8" eb="10">
      <t>カサイ</t>
    </rPh>
    <rPh sb="10" eb="12">
      <t>ケンスウ</t>
    </rPh>
    <rPh sb="13" eb="15">
      <t>スイイ</t>
    </rPh>
    <rPh sb="18" eb="20">
      <t>ネンカン</t>
    </rPh>
    <phoneticPr fontId="9"/>
  </si>
  <si>
    <t>月別火災種別死傷者数の推移（１０年間）</t>
    <rPh sb="0" eb="2">
      <t>ツキベツ</t>
    </rPh>
    <rPh sb="2" eb="4">
      <t>カサイ</t>
    </rPh>
    <rPh sb="4" eb="6">
      <t>シュベツ</t>
    </rPh>
    <rPh sb="6" eb="10">
      <t>シショウシャスウ</t>
    </rPh>
    <rPh sb="11" eb="13">
      <t>スイイ</t>
    </rPh>
    <rPh sb="16" eb="18">
      <t>ネンカン</t>
    </rPh>
    <phoneticPr fontId="9"/>
  </si>
  <si>
    <t>１日、１件当たりの火災の概況</t>
    <rPh sb="1" eb="2">
      <t>ニチ</t>
    </rPh>
    <rPh sb="4" eb="5">
      <t>ケン</t>
    </rPh>
    <rPh sb="5" eb="6">
      <t>ア</t>
    </rPh>
    <rPh sb="9" eb="11">
      <t>カサイ</t>
    </rPh>
    <rPh sb="12" eb="14">
      <t>ガイキョウ</t>
    </rPh>
    <phoneticPr fontId="9"/>
  </si>
  <si>
    <t>月別乾燥注意報等発令日数状況（３年間）</t>
    <rPh sb="0" eb="2">
      <t>ツキベツ</t>
    </rPh>
    <rPh sb="2" eb="4">
      <t>カンソウ</t>
    </rPh>
    <rPh sb="4" eb="6">
      <t>チュウイ</t>
    </rPh>
    <rPh sb="6" eb="7">
      <t>ホウ</t>
    </rPh>
    <rPh sb="7" eb="8">
      <t>トウ</t>
    </rPh>
    <rPh sb="8" eb="10">
      <t>ハツレイ</t>
    </rPh>
    <rPh sb="10" eb="12">
      <t>ニッスウ</t>
    </rPh>
    <rPh sb="12" eb="14">
      <t>ジョウキョウ</t>
    </rPh>
    <rPh sb="16" eb="18">
      <t>ネンカン</t>
    </rPh>
    <phoneticPr fontId="9"/>
  </si>
  <si>
    <t>放火火災件数の推移（１０年間）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phoneticPr fontId="9"/>
  </si>
  <si>
    <t>火災発生状況の推移（１０年間）</t>
    <rPh sb="0" eb="2">
      <t>カサイ</t>
    </rPh>
    <rPh sb="2" eb="4">
      <t>ハッセイ</t>
    </rPh>
    <rPh sb="4" eb="6">
      <t>ジョウキョウ</t>
    </rPh>
    <rPh sb="7" eb="9">
      <t>スイイ</t>
    </rPh>
    <rPh sb="12" eb="13">
      <t>ネン</t>
    </rPh>
    <rPh sb="13" eb="14">
      <t>カン</t>
    </rPh>
    <phoneticPr fontId="9"/>
  </si>
  <si>
    <t>平成１６年</t>
    <rPh sb="0" eb="2">
      <t>ヘイセイ</t>
    </rPh>
    <rPh sb="4" eb="5">
      <t>ネン</t>
    </rPh>
    <phoneticPr fontId="9"/>
  </si>
  <si>
    <t>東京都</t>
  </si>
  <si>
    <t>愛知県</t>
  </si>
  <si>
    <t>大阪府</t>
  </si>
  <si>
    <t>神奈川県</t>
  </si>
  <si>
    <t>埼玉県</t>
  </si>
  <si>
    <t>千葉県</t>
  </si>
  <si>
    <t>兵庫県</t>
  </si>
  <si>
    <t>北海道</t>
  </si>
  <si>
    <t>福岡県</t>
  </si>
  <si>
    <t>茨城県</t>
  </si>
  <si>
    <t>静岡県</t>
  </si>
  <si>
    <t>広島県</t>
  </si>
  <si>
    <t>宮城県</t>
  </si>
  <si>
    <t>鹿児島県</t>
  </si>
  <si>
    <t>福島県</t>
  </si>
  <si>
    <t>栃木県</t>
  </si>
  <si>
    <t>群馬県</t>
  </si>
  <si>
    <t>岐阜県</t>
  </si>
  <si>
    <t>三重県</t>
  </si>
  <si>
    <t>長野県</t>
  </si>
  <si>
    <t>岡山県</t>
  </si>
  <si>
    <t>熊本県</t>
  </si>
  <si>
    <t>新潟県</t>
  </si>
  <si>
    <t>長崎県</t>
  </si>
  <si>
    <t>青森県</t>
  </si>
  <si>
    <t>京都府</t>
  </si>
  <si>
    <t>山口県</t>
  </si>
  <si>
    <t>宮崎県</t>
  </si>
  <si>
    <t>愛媛県</t>
  </si>
  <si>
    <t>岩手県</t>
  </si>
  <si>
    <t>大分県</t>
  </si>
  <si>
    <t>山梨県</t>
  </si>
  <si>
    <t>奈良県</t>
  </si>
  <si>
    <t>滋賀県</t>
  </si>
  <si>
    <t>和歌山県</t>
  </si>
  <si>
    <t>山形県</t>
  </si>
  <si>
    <t>秋田県</t>
  </si>
  <si>
    <t>高知県</t>
  </si>
  <si>
    <t>沖縄県</t>
  </si>
  <si>
    <t>香川県</t>
  </si>
  <si>
    <t>佐賀県</t>
  </si>
  <si>
    <t>島根県</t>
  </si>
  <si>
    <t>石川県</t>
  </si>
  <si>
    <t>徳島県</t>
  </si>
  <si>
    <t>富山県</t>
  </si>
  <si>
    <t>福井県</t>
  </si>
  <si>
    <t>鳥取県</t>
  </si>
  <si>
    <t>周防大島町</t>
    <rPh sb="0" eb="2">
      <t>スオウ</t>
    </rPh>
    <rPh sb="2" eb="5">
      <t>オオジマチョウ</t>
    </rPh>
    <phoneticPr fontId="9"/>
  </si>
  <si>
    <t>周南市</t>
    <rPh sb="0" eb="3">
      <t>シュウナンシ</t>
    </rPh>
    <phoneticPr fontId="9"/>
  </si>
  <si>
    <t>階層
（地上/
地下）</t>
    <rPh sb="0" eb="2">
      <t>カイソウ</t>
    </rPh>
    <rPh sb="4" eb="6">
      <t>チジョウ</t>
    </rPh>
    <rPh sb="8" eb="10">
      <t>チカ</t>
    </rPh>
    <phoneticPr fontId="9"/>
  </si>
  <si>
    <t>死 者 の 発 生 状 況</t>
    <rPh sb="0" eb="3">
      <t>シシャ</t>
    </rPh>
    <rPh sb="6" eb="9">
      <t>ハッセイ</t>
    </rPh>
    <rPh sb="10" eb="13">
      <t>ジョウキョウ</t>
    </rPh>
    <phoneticPr fontId="9"/>
  </si>
  <si>
    <t>死者の状況</t>
    <rPh sb="0" eb="2">
      <t>シシャ</t>
    </rPh>
    <rPh sb="3" eb="5">
      <t>ジョウキョウ</t>
    </rPh>
    <phoneticPr fontId="9"/>
  </si>
  <si>
    <t>構造</t>
    <rPh sb="0" eb="2">
      <t>コウゾウ</t>
    </rPh>
    <phoneticPr fontId="9"/>
  </si>
  <si>
    <t xml:space="preserve"> 火災発生件数</t>
    <rPh sb="1" eb="3">
      <t>カサイ</t>
    </rPh>
    <rPh sb="3" eb="5">
      <t>ハッセイ</t>
    </rPh>
    <rPh sb="5" eb="7">
      <t>ケンスウ</t>
    </rPh>
    <phoneticPr fontId="9"/>
  </si>
  <si>
    <t xml:space="preserve"> 死者数</t>
    <rPh sb="1" eb="4">
      <t>シシャスウ</t>
    </rPh>
    <phoneticPr fontId="9"/>
  </si>
  <si>
    <t xml:space="preserve"> 負傷者数</t>
    <rPh sb="1" eb="4">
      <t>フショウシャ</t>
    </rPh>
    <rPh sb="4" eb="5">
      <t>スウ</t>
    </rPh>
    <phoneticPr fontId="9"/>
  </si>
  <si>
    <t xml:space="preserve"> うち消防吏員・団員</t>
    <rPh sb="3" eb="5">
      <t>ショウボウ</t>
    </rPh>
    <rPh sb="5" eb="7">
      <t>リイン</t>
    </rPh>
    <rPh sb="8" eb="10">
      <t>ダンイン</t>
    </rPh>
    <phoneticPr fontId="9"/>
  </si>
  <si>
    <t xml:space="preserve"> 損害額（千円）</t>
    <rPh sb="1" eb="4">
      <t>ソンガイガク</t>
    </rPh>
    <rPh sb="5" eb="7">
      <t>センエン</t>
    </rPh>
    <phoneticPr fontId="9"/>
  </si>
  <si>
    <t xml:space="preserve"> １件当たりの損害額（千円）</t>
    <rPh sb="2" eb="3">
      <t>ケン</t>
    </rPh>
    <rPh sb="3" eb="4">
      <t>ア</t>
    </rPh>
    <rPh sb="7" eb="10">
      <t>ソンガイガク</t>
    </rPh>
    <rPh sb="11" eb="13">
      <t>センエン</t>
    </rPh>
    <phoneticPr fontId="9"/>
  </si>
  <si>
    <t>こんろ</t>
    <phoneticPr fontId="9"/>
  </si>
  <si>
    <t>こんろ</t>
    <phoneticPr fontId="9"/>
  </si>
  <si>
    <t>平成１７年</t>
    <rPh sb="0" eb="2">
      <t>ヘイセイ</t>
    </rPh>
    <rPh sb="4" eb="5">
      <t>ネン</t>
    </rPh>
    <phoneticPr fontId="9"/>
  </si>
  <si>
    <t>周南市</t>
    <rPh sb="0" eb="2">
      <t>シュウナン</t>
    </rPh>
    <rPh sb="2" eb="3">
      <t>シ</t>
    </rPh>
    <phoneticPr fontId="9"/>
  </si>
  <si>
    <t>山陽小野田市</t>
    <rPh sb="0" eb="2">
      <t>サンヨウ</t>
    </rPh>
    <rPh sb="2" eb="5">
      <t>オノダ</t>
    </rPh>
    <rPh sb="5" eb="6">
      <t>シ</t>
    </rPh>
    <phoneticPr fontId="9"/>
  </si>
  <si>
    <t>平成１８年</t>
    <rPh sb="0" eb="2">
      <t>ヘイセイ</t>
    </rPh>
    <rPh sb="4" eb="5">
      <t>ネン</t>
    </rPh>
    <phoneticPr fontId="9"/>
  </si>
  <si>
    <t>-</t>
    <phoneticPr fontId="9"/>
  </si>
  <si>
    <t>宇部市</t>
    <rPh sb="0" eb="2">
      <t>ウベ</t>
    </rPh>
    <rPh sb="2" eb="3">
      <t>シ</t>
    </rPh>
    <phoneticPr fontId="9"/>
  </si>
  <si>
    <t>青森県</t>
    <rPh sb="0" eb="3">
      <t>アオモリケン</t>
    </rPh>
    <phoneticPr fontId="9"/>
  </si>
  <si>
    <t>岩手県</t>
    <rPh sb="0" eb="3">
      <t>イワテケン</t>
    </rPh>
    <phoneticPr fontId="9"/>
  </si>
  <si>
    <t>宮城県</t>
    <rPh sb="0" eb="3">
      <t>ミヤギケン</t>
    </rPh>
    <phoneticPr fontId="9"/>
  </si>
  <si>
    <t>秋田県</t>
    <rPh sb="0" eb="3">
      <t>アキタケン</t>
    </rPh>
    <phoneticPr fontId="9"/>
  </si>
  <si>
    <t>山形県</t>
    <rPh sb="0" eb="3">
      <t>ヤマガタケン</t>
    </rPh>
    <phoneticPr fontId="9"/>
  </si>
  <si>
    <t>福島県</t>
    <rPh sb="0" eb="3">
      <t>フクシマケン</t>
    </rPh>
    <phoneticPr fontId="9"/>
  </si>
  <si>
    <t>茨城県</t>
    <rPh sb="0" eb="3">
      <t>イバラキケン</t>
    </rPh>
    <phoneticPr fontId="9"/>
  </si>
  <si>
    <t>栃木県</t>
    <rPh sb="0" eb="3">
      <t>トチギケン</t>
    </rPh>
    <phoneticPr fontId="9"/>
  </si>
  <si>
    <t>群馬県</t>
    <rPh sb="0" eb="3">
      <t>グンマケン</t>
    </rPh>
    <phoneticPr fontId="9"/>
  </si>
  <si>
    <t>埼玉県</t>
    <rPh sb="0" eb="3">
      <t>サイタマケン</t>
    </rPh>
    <phoneticPr fontId="9"/>
  </si>
  <si>
    <t>千葉県</t>
    <rPh sb="0" eb="3">
      <t>チバケン</t>
    </rPh>
    <phoneticPr fontId="9"/>
  </si>
  <si>
    <t>東京都</t>
    <rPh sb="0" eb="3">
      <t>トウキョウト</t>
    </rPh>
    <phoneticPr fontId="9"/>
  </si>
  <si>
    <t>神奈川県</t>
    <rPh sb="0" eb="4">
      <t>カナガワケン</t>
    </rPh>
    <phoneticPr fontId="9"/>
  </si>
  <si>
    <t>新潟県</t>
    <rPh sb="0" eb="3">
      <t>ニイガタケン</t>
    </rPh>
    <phoneticPr fontId="9"/>
  </si>
  <si>
    <t>富山県</t>
    <rPh sb="0" eb="3">
      <t>トヤマケン</t>
    </rPh>
    <phoneticPr fontId="9"/>
  </si>
  <si>
    <t>石川県</t>
    <rPh sb="0" eb="3">
      <t>イシカワケン</t>
    </rPh>
    <phoneticPr fontId="9"/>
  </si>
  <si>
    <t>福井県</t>
    <rPh sb="0" eb="3">
      <t>フクイケン</t>
    </rPh>
    <phoneticPr fontId="9"/>
  </si>
  <si>
    <t>山梨県</t>
    <rPh sb="0" eb="3">
      <t>ヤマナシケン</t>
    </rPh>
    <phoneticPr fontId="9"/>
  </si>
  <si>
    <t>長野県</t>
    <rPh sb="0" eb="3">
      <t>ナガノケン</t>
    </rPh>
    <phoneticPr fontId="9"/>
  </si>
  <si>
    <t>岐阜県</t>
    <rPh sb="0" eb="3">
      <t>ギフケン</t>
    </rPh>
    <phoneticPr fontId="9"/>
  </si>
  <si>
    <t>静岡県</t>
    <rPh sb="0" eb="3">
      <t>シズオカケン</t>
    </rPh>
    <phoneticPr fontId="9"/>
  </si>
  <si>
    <t>愛知県</t>
    <rPh sb="0" eb="3">
      <t>アイチケン</t>
    </rPh>
    <phoneticPr fontId="9"/>
  </si>
  <si>
    <t>三重県</t>
    <rPh sb="0" eb="3">
      <t>ミエケン</t>
    </rPh>
    <phoneticPr fontId="9"/>
  </si>
  <si>
    <t>滋賀県</t>
    <rPh sb="0" eb="3">
      <t>シガケン</t>
    </rPh>
    <phoneticPr fontId="9"/>
  </si>
  <si>
    <t>京都府</t>
    <rPh sb="0" eb="3">
      <t>キョウトフ</t>
    </rPh>
    <phoneticPr fontId="9"/>
  </si>
  <si>
    <t>大阪府</t>
    <rPh sb="0" eb="3">
      <t>オオサカフ</t>
    </rPh>
    <phoneticPr fontId="9"/>
  </si>
  <si>
    <t>兵庫県</t>
    <rPh sb="0" eb="3">
      <t>ヒョウゴケン</t>
    </rPh>
    <phoneticPr fontId="9"/>
  </si>
  <si>
    <t>奈良県</t>
    <rPh sb="0" eb="3">
      <t>ナラケン</t>
    </rPh>
    <phoneticPr fontId="9"/>
  </si>
  <si>
    <t>和歌山県</t>
    <rPh sb="0" eb="4">
      <t>ワカヤマケン</t>
    </rPh>
    <phoneticPr fontId="9"/>
  </si>
  <si>
    <t>鳥取県</t>
    <rPh sb="0" eb="3">
      <t>トットリケン</t>
    </rPh>
    <phoneticPr fontId="9"/>
  </si>
  <si>
    <t>島根県</t>
    <rPh sb="0" eb="3">
      <t>シマネケン</t>
    </rPh>
    <phoneticPr fontId="9"/>
  </si>
  <si>
    <t>岡山県</t>
    <rPh sb="0" eb="3">
      <t>オカヤマケン</t>
    </rPh>
    <phoneticPr fontId="9"/>
  </si>
  <si>
    <t>広島県</t>
    <rPh sb="0" eb="3">
      <t>ヒロシマケン</t>
    </rPh>
    <phoneticPr fontId="9"/>
  </si>
  <si>
    <t>山口県</t>
    <rPh sb="0" eb="3">
      <t>ヤマグチケン</t>
    </rPh>
    <phoneticPr fontId="9"/>
  </si>
  <si>
    <t>徳島県</t>
    <rPh sb="0" eb="3">
      <t>トクシマケン</t>
    </rPh>
    <phoneticPr fontId="9"/>
  </si>
  <si>
    <t>香川県</t>
    <rPh sb="0" eb="3">
      <t>カガワケン</t>
    </rPh>
    <phoneticPr fontId="9"/>
  </si>
  <si>
    <t>愛媛県</t>
    <rPh sb="0" eb="3">
      <t>エヒメケン</t>
    </rPh>
    <phoneticPr fontId="9"/>
  </si>
  <si>
    <t>高知県</t>
    <rPh sb="0" eb="3">
      <t>コウチケン</t>
    </rPh>
    <phoneticPr fontId="9"/>
  </si>
  <si>
    <t>福岡県</t>
    <rPh sb="0" eb="3">
      <t>フクオカケン</t>
    </rPh>
    <phoneticPr fontId="9"/>
  </si>
  <si>
    <t>佐賀県</t>
    <rPh sb="0" eb="3">
      <t>サガケン</t>
    </rPh>
    <phoneticPr fontId="9"/>
  </si>
  <si>
    <t>長崎県</t>
    <rPh sb="0" eb="3">
      <t>ナガサキケン</t>
    </rPh>
    <phoneticPr fontId="9"/>
  </si>
  <si>
    <t>熊本県</t>
    <rPh sb="0" eb="3">
      <t>クマモトケン</t>
    </rPh>
    <phoneticPr fontId="9"/>
  </si>
  <si>
    <t>大分県</t>
    <rPh sb="0" eb="3">
      <t>オオイタケン</t>
    </rPh>
    <phoneticPr fontId="9"/>
  </si>
  <si>
    <t>宮崎県</t>
    <rPh sb="0" eb="3">
      <t>ミヤザキケン</t>
    </rPh>
    <phoneticPr fontId="9"/>
  </si>
  <si>
    <t>鹿児島県</t>
    <rPh sb="0" eb="4">
      <t>カゴシマケン</t>
    </rPh>
    <phoneticPr fontId="9"/>
  </si>
  <si>
    <t>沖縄県</t>
    <rPh sb="0" eb="3">
      <t>オキナワケン</t>
    </rPh>
    <phoneticPr fontId="9"/>
  </si>
  <si>
    <t>岩手県</t>
    <rPh sb="0" eb="2">
      <t>イワテ</t>
    </rPh>
    <rPh sb="2" eb="3">
      <t>ケン</t>
    </rPh>
    <phoneticPr fontId="9"/>
  </si>
  <si>
    <t>－</t>
    <phoneticPr fontId="9"/>
  </si>
  <si>
    <t>防府市</t>
    <rPh sb="0" eb="2">
      <t>ホウフ</t>
    </rPh>
    <rPh sb="2" eb="3">
      <t>シ</t>
    </rPh>
    <phoneticPr fontId="9"/>
  </si>
  <si>
    <t>山陽小野田市</t>
    <rPh sb="0" eb="6">
      <t>サンヨウオノダシ</t>
    </rPh>
    <phoneticPr fontId="9"/>
  </si>
  <si>
    <t>周防大島町</t>
    <rPh sb="0" eb="4">
      <t>スオウオオシマ</t>
    </rPh>
    <rPh sb="4" eb="5">
      <t>マチ</t>
    </rPh>
    <phoneticPr fontId="9"/>
  </si>
  <si>
    <t>市町名</t>
    <rPh sb="0" eb="2">
      <t>シチョウ</t>
    </rPh>
    <rPh sb="2" eb="3">
      <t>メイ</t>
    </rPh>
    <phoneticPr fontId="9"/>
  </si>
  <si>
    <t>市町人口</t>
    <rPh sb="0" eb="2">
      <t>シチョウ</t>
    </rPh>
    <rPh sb="2" eb="4">
      <t>ジンコウ</t>
    </rPh>
    <phoneticPr fontId="9"/>
  </si>
  <si>
    <t>火災件数</t>
    <rPh sb="0" eb="2">
      <t>カサイ</t>
    </rPh>
    <rPh sb="2" eb="4">
      <t>ケンスウ</t>
    </rPh>
    <phoneticPr fontId="9"/>
  </si>
  <si>
    <t>損害額（一件）</t>
    <rPh sb="0" eb="2">
      <t>ソンガイ</t>
    </rPh>
    <rPh sb="2" eb="3">
      <t>ガク</t>
    </rPh>
    <rPh sb="4" eb="6">
      <t>イッケン</t>
    </rPh>
    <phoneticPr fontId="9"/>
  </si>
  <si>
    <t>住宅火災における死者・出火原因の推移（１０年間）</t>
    <rPh sb="0" eb="2">
      <t>ジュウタク</t>
    </rPh>
    <rPh sb="2" eb="4">
      <t>カサイ</t>
    </rPh>
    <rPh sb="8" eb="10">
      <t>シシャ</t>
    </rPh>
    <rPh sb="11" eb="13">
      <t>シュッカ</t>
    </rPh>
    <rPh sb="13" eb="15">
      <t>ゲンイン</t>
    </rPh>
    <rPh sb="16" eb="18">
      <t>スイイ</t>
    </rPh>
    <rPh sb="21" eb="23">
      <t>ネンカン</t>
    </rPh>
    <phoneticPr fontId="9"/>
  </si>
  <si>
    <t>放火火災件数の推移（１０年間）・被害状況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rPh sb="16" eb="18">
      <t>ヒガイ</t>
    </rPh>
    <rPh sb="18" eb="20">
      <t>ジョウキョウ</t>
    </rPh>
    <phoneticPr fontId="9"/>
  </si>
  <si>
    <t>平成１９年</t>
    <rPh sb="0" eb="2">
      <t>ヘイセイ</t>
    </rPh>
    <rPh sb="4" eb="5">
      <t>ネン</t>
    </rPh>
    <phoneticPr fontId="9"/>
  </si>
  <si>
    <t>青森県</t>
    <rPh sb="0" eb="2">
      <t>アオモリ</t>
    </rPh>
    <rPh sb="2" eb="3">
      <t>ケン</t>
    </rPh>
    <phoneticPr fontId="9"/>
  </si>
  <si>
    <t>宮城県</t>
    <rPh sb="0" eb="2">
      <t>ミヤギ</t>
    </rPh>
    <rPh sb="2" eb="3">
      <t>ケン</t>
    </rPh>
    <phoneticPr fontId="9"/>
  </si>
  <si>
    <t>福島県</t>
    <rPh sb="0" eb="2">
      <t>フクシマ</t>
    </rPh>
    <rPh sb="2" eb="3">
      <t>ケン</t>
    </rPh>
    <phoneticPr fontId="9"/>
  </si>
  <si>
    <t>茨城県</t>
    <rPh sb="0" eb="3">
      <t>イバラギケン</t>
    </rPh>
    <phoneticPr fontId="9"/>
  </si>
  <si>
    <t>福井県</t>
    <rPh sb="0" eb="2">
      <t>フクイ</t>
    </rPh>
    <rPh sb="2" eb="3">
      <t>ケン</t>
    </rPh>
    <phoneticPr fontId="9"/>
  </si>
  <si>
    <t>平成19年</t>
    <rPh sb="0" eb="2">
      <t>ヘイセイ</t>
    </rPh>
    <rPh sb="4" eb="5">
      <t>ネン</t>
    </rPh>
    <phoneticPr fontId="9"/>
  </si>
  <si>
    <r>
      <t>火災
種</t>
    </r>
    <r>
      <rPr>
        <sz val="11"/>
        <rFont val="ＭＳ Ｐゴシック"/>
        <family val="3"/>
        <charset val="128"/>
      </rPr>
      <t>別</t>
    </r>
    <rPh sb="0" eb="2">
      <t>カサイ</t>
    </rPh>
    <rPh sb="3" eb="5">
      <t>シュベツ</t>
    </rPh>
    <phoneticPr fontId="9"/>
  </si>
  <si>
    <t>　火　災  発　生　被　害　状　況</t>
    <rPh sb="6" eb="9">
      <t>ハッセイ</t>
    </rPh>
    <rPh sb="10" eb="13">
      <t>ヒガイ</t>
    </rPh>
    <rPh sb="14" eb="17">
      <t>ジョウキョウ</t>
    </rPh>
    <phoneticPr fontId="9"/>
  </si>
  <si>
    <t>平成２０年</t>
    <rPh sb="0" eb="2">
      <t>ヘイセイ</t>
    </rPh>
    <rPh sb="4" eb="5">
      <t>ネン</t>
    </rPh>
    <phoneticPr fontId="9"/>
  </si>
  <si>
    <t xml:space="preserve"> 都道府県別出火件数</t>
    <phoneticPr fontId="9"/>
  </si>
  <si>
    <t xml:space="preserve"> 都道府県別出火率</t>
    <rPh sb="1" eb="5">
      <t>トドウフケン</t>
    </rPh>
    <rPh sb="5" eb="6">
      <t>ベツ</t>
    </rPh>
    <rPh sb="6" eb="8">
      <t>シュッカ</t>
    </rPh>
    <rPh sb="8" eb="9">
      <t>リツ</t>
    </rPh>
    <phoneticPr fontId="9"/>
  </si>
  <si>
    <t xml:space="preserve"> 都道府県別死者数</t>
    <rPh sb="1" eb="5">
      <t>トドウフケン</t>
    </rPh>
    <rPh sb="5" eb="6">
      <t>ベツ</t>
    </rPh>
    <rPh sb="6" eb="9">
      <t>シシャスウ</t>
    </rPh>
    <phoneticPr fontId="9"/>
  </si>
  <si>
    <t xml:space="preserve"> 都道府県別死者発生率</t>
    <rPh sb="1" eb="5">
      <t>トドウフケン</t>
    </rPh>
    <rPh sb="5" eb="6">
      <t>ベツ</t>
    </rPh>
    <rPh sb="6" eb="8">
      <t>シシャ</t>
    </rPh>
    <rPh sb="8" eb="11">
      <t>ハッセイリツ</t>
    </rPh>
    <phoneticPr fontId="9"/>
  </si>
  <si>
    <t xml:space="preserve"> 市町別出火率</t>
    <rPh sb="1" eb="3">
      <t>シチョウ</t>
    </rPh>
    <rPh sb="3" eb="4">
      <t>ベツ</t>
    </rPh>
    <rPh sb="4" eb="6">
      <t>シュッカ</t>
    </rPh>
    <rPh sb="6" eb="7">
      <t>リツ</t>
    </rPh>
    <phoneticPr fontId="9"/>
  </si>
  <si>
    <t xml:space="preserve"> 市町別１件当たり損害額</t>
    <rPh sb="1" eb="3">
      <t>シチョウ</t>
    </rPh>
    <rPh sb="3" eb="4">
      <t>ベツ</t>
    </rPh>
    <rPh sb="5" eb="6">
      <t>ケン</t>
    </rPh>
    <rPh sb="6" eb="7">
      <t>ア</t>
    </rPh>
    <rPh sb="9" eb="12">
      <t>ソンガイガク</t>
    </rPh>
    <phoneticPr fontId="9"/>
  </si>
  <si>
    <t xml:space="preserve"> 火災概況</t>
    <rPh sb="1" eb="3">
      <t>カサイ</t>
    </rPh>
    <rPh sb="3" eb="5">
      <t>ガイキョウ</t>
    </rPh>
    <phoneticPr fontId="9"/>
  </si>
  <si>
    <t xml:space="preserve"> 主な火災（１０００万以上）</t>
    <rPh sb="1" eb="2">
      <t>オモ</t>
    </rPh>
    <rPh sb="3" eb="5">
      <t>カサイ</t>
    </rPh>
    <rPh sb="10" eb="11">
      <t>マン</t>
    </rPh>
    <rPh sb="11" eb="13">
      <t>イジョウ</t>
    </rPh>
    <phoneticPr fontId="9"/>
  </si>
  <si>
    <t xml:space="preserve"> 火災による死者の発生状況</t>
    <rPh sb="1" eb="3">
      <t>カサイ</t>
    </rPh>
    <rPh sb="6" eb="8">
      <t>シシャ</t>
    </rPh>
    <rPh sb="9" eb="11">
      <t>ハッセイ</t>
    </rPh>
    <rPh sb="11" eb="13">
      <t>ジョウキョウ</t>
    </rPh>
    <phoneticPr fontId="9"/>
  </si>
  <si>
    <t xml:space="preserve"> 火災による死者の状況</t>
    <rPh sb="1" eb="3">
      <t>カサイ</t>
    </rPh>
    <rPh sb="6" eb="8">
      <t>シシャ</t>
    </rPh>
    <rPh sb="9" eb="11">
      <t>ジョウキョウ</t>
    </rPh>
    <phoneticPr fontId="9"/>
  </si>
  <si>
    <t xml:space="preserve"> 市町村別火災発生被害状況</t>
    <rPh sb="1" eb="4">
      <t>シチョウソン</t>
    </rPh>
    <rPh sb="4" eb="5">
      <t>ベツ</t>
    </rPh>
    <rPh sb="5" eb="7">
      <t>カサイ</t>
    </rPh>
    <rPh sb="7" eb="9">
      <t>ハッセイ</t>
    </rPh>
    <rPh sb="9" eb="11">
      <t>ヒガイ</t>
    </rPh>
    <rPh sb="11" eb="13">
      <t>ジョウキョウ</t>
    </rPh>
    <phoneticPr fontId="9"/>
  </si>
  <si>
    <t xml:space="preserve"> 火災種別火災発生割合</t>
    <rPh sb="1" eb="3">
      <t>カサイ</t>
    </rPh>
    <rPh sb="3" eb="5">
      <t>シュベツ</t>
    </rPh>
    <rPh sb="5" eb="7">
      <t>カサイ</t>
    </rPh>
    <rPh sb="7" eb="9">
      <t>ハッセイ</t>
    </rPh>
    <rPh sb="9" eb="11">
      <t>ワリアイ</t>
    </rPh>
    <phoneticPr fontId="9"/>
  </si>
  <si>
    <t xml:space="preserve"> 火災種別火災損害割合</t>
    <rPh sb="1" eb="3">
      <t>カサイ</t>
    </rPh>
    <rPh sb="3" eb="5">
      <t>シュベツ</t>
    </rPh>
    <rPh sb="5" eb="7">
      <t>カサイ</t>
    </rPh>
    <rPh sb="7" eb="9">
      <t>ソンガイ</t>
    </rPh>
    <rPh sb="9" eb="11">
      <t>ワリアイ</t>
    </rPh>
    <phoneticPr fontId="9"/>
  </si>
  <si>
    <t xml:space="preserve"> 建物火災の主な発火源別構成割合</t>
    <rPh sb="1" eb="3">
      <t>タテモノ</t>
    </rPh>
    <rPh sb="3" eb="5">
      <t>カサイ</t>
    </rPh>
    <rPh sb="6" eb="7">
      <t>オモ</t>
    </rPh>
    <rPh sb="8" eb="10">
      <t>ハッカ</t>
    </rPh>
    <rPh sb="10" eb="11">
      <t>ハッカゲン</t>
    </rPh>
    <rPh sb="11" eb="12">
      <t>ベツ</t>
    </rPh>
    <rPh sb="12" eb="14">
      <t>コウセイ</t>
    </rPh>
    <rPh sb="14" eb="16">
      <t>ワリアイ</t>
    </rPh>
    <phoneticPr fontId="9"/>
  </si>
  <si>
    <t xml:space="preserve"> 全火災の主な出火原因</t>
    <rPh sb="1" eb="4">
      <t>ゼンカサイ</t>
    </rPh>
    <rPh sb="5" eb="6">
      <t>オモ</t>
    </rPh>
    <rPh sb="7" eb="9">
      <t>シュッカ</t>
    </rPh>
    <rPh sb="9" eb="11">
      <t>ゲンイン</t>
    </rPh>
    <phoneticPr fontId="9"/>
  </si>
  <si>
    <t xml:space="preserve"> 時間帯別放火火災件数</t>
    <rPh sb="1" eb="4">
      <t>ジカンタイ</t>
    </rPh>
    <rPh sb="4" eb="5">
      <t>ベツ</t>
    </rPh>
    <rPh sb="5" eb="9">
      <t>ホウカカサイ</t>
    </rPh>
    <rPh sb="9" eb="11">
      <t>ケンスウ</t>
    </rPh>
    <phoneticPr fontId="9"/>
  </si>
  <si>
    <t>平成20年</t>
    <rPh sb="0" eb="2">
      <t>ヘイセイ</t>
    </rPh>
    <rPh sb="4" eb="5">
      <t>ネン</t>
    </rPh>
    <phoneticPr fontId="9"/>
  </si>
  <si>
    <t>平成２０年３月３１日住民基本台帳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</si>
  <si>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不明・その他</t>
    <rPh sb="0" eb="2">
      <t>フメイ</t>
    </rPh>
    <rPh sb="5" eb="6">
      <t>ホカ</t>
    </rPh>
    <phoneticPr fontId="9"/>
  </si>
  <si>
    <t>焼損
面積
（㎡）</t>
    <rPh sb="0" eb="2">
      <t>ショウソン</t>
    </rPh>
    <rPh sb="3" eb="5">
      <t>メンセキ</t>
    </rPh>
    <phoneticPr fontId="9"/>
  </si>
  <si>
    <t>起床</t>
    <phoneticPr fontId="9"/>
  </si>
  <si>
    <t>死者の発生
した経緯</t>
    <rPh sb="0" eb="2">
      <t>シシャ</t>
    </rPh>
    <rPh sb="3" eb="5">
      <t>ハッセイ</t>
    </rPh>
    <rPh sb="8" eb="10">
      <t>ケイイ</t>
    </rPh>
    <phoneticPr fontId="9"/>
  </si>
  <si>
    <t>ストーブ</t>
    <phoneticPr fontId="9"/>
  </si>
  <si>
    <t>たばこ</t>
    <phoneticPr fontId="9"/>
  </si>
  <si>
    <t>こんろ</t>
    <phoneticPr fontId="9"/>
  </si>
  <si>
    <t>マッチ・ライター</t>
    <phoneticPr fontId="9"/>
  </si>
  <si>
    <t>10歳代</t>
    <phoneticPr fontId="9"/>
  </si>
  <si>
    <t>30歳代</t>
    <phoneticPr fontId="9"/>
  </si>
  <si>
    <t>40歳代</t>
    <phoneticPr fontId="9"/>
  </si>
  <si>
    <t>50歳代</t>
    <phoneticPr fontId="9"/>
  </si>
  <si>
    <t>60歳代</t>
    <phoneticPr fontId="9"/>
  </si>
  <si>
    <t>70歳代</t>
    <phoneticPr fontId="9"/>
  </si>
  <si>
    <t>-</t>
    <phoneticPr fontId="9"/>
  </si>
  <si>
    <t>１日又は１件当たりの火災の概況</t>
    <rPh sb="1" eb="2">
      <t>ニチ</t>
    </rPh>
    <rPh sb="2" eb="3">
      <t>マタ</t>
    </rPh>
    <rPh sb="5" eb="6">
      <t>ケン</t>
    </rPh>
    <rPh sb="6" eb="7">
      <t>ア</t>
    </rPh>
    <rPh sb="10" eb="12">
      <t>カサイ</t>
    </rPh>
    <rPh sb="13" eb="15">
      <t>ガイキョウ</t>
    </rPh>
    <phoneticPr fontId="9"/>
  </si>
  <si>
    <t>出火月</t>
    <rPh sb="0" eb="2">
      <t>シュッカ</t>
    </rPh>
    <rPh sb="2" eb="3">
      <t>ヅキ</t>
    </rPh>
    <phoneticPr fontId="9"/>
  </si>
  <si>
    <t>７月</t>
    <rPh sb="1" eb="2">
      <t>ガツ</t>
    </rPh>
    <phoneticPr fontId="9"/>
  </si>
  <si>
    <t>り災人員</t>
    <rPh sb="1" eb="2">
      <t>サイ</t>
    </rPh>
    <rPh sb="2" eb="4">
      <t>ジンイン</t>
    </rPh>
    <phoneticPr fontId="9"/>
  </si>
  <si>
    <t>平成２1年</t>
  </si>
  <si>
    <t>出火件数</t>
  </si>
  <si>
    <t>平成２１年</t>
  </si>
  <si>
    <t>出火率</t>
  </si>
  <si>
    <t>死者数</t>
  </si>
  <si>
    <t>発生率</t>
  </si>
  <si>
    <t>市町名</t>
  </si>
  <si>
    <t>市町人口</t>
  </si>
  <si>
    <t>火災件数</t>
  </si>
  <si>
    <t>平均</t>
  </si>
  <si>
    <t>平成２１年３月３１日住民基本台帳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</si>
  <si>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周防大島町</t>
    <phoneticPr fontId="9"/>
  </si>
  <si>
    <t>阿武町</t>
    <phoneticPr fontId="9"/>
  </si>
  <si>
    <t>田布施町</t>
    <rPh sb="0" eb="1">
      <t>タ</t>
    </rPh>
    <rPh sb="1" eb="2">
      <t>ヌノ</t>
    </rPh>
    <rPh sb="2" eb="3">
      <t>シ</t>
    </rPh>
    <rPh sb="3" eb="4">
      <t>マチ</t>
    </rPh>
    <phoneticPr fontId="9"/>
  </si>
  <si>
    <t>平生町</t>
    <phoneticPr fontId="9"/>
  </si>
  <si>
    <t>和木町</t>
    <phoneticPr fontId="9"/>
  </si>
  <si>
    <t>柳井市</t>
    <phoneticPr fontId="9"/>
  </si>
  <si>
    <t>美祢市</t>
    <phoneticPr fontId="9"/>
  </si>
  <si>
    <t>光市</t>
    <phoneticPr fontId="9"/>
  </si>
  <si>
    <t>阿東町</t>
    <phoneticPr fontId="9"/>
  </si>
  <si>
    <t>長門市</t>
    <phoneticPr fontId="9"/>
  </si>
  <si>
    <t>宇部市</t>
    <phoneticPr fontId="9"/>
  </si>
  <si>
    <t>防府市</t>
    <phoneticPr fontId="9"/>
  </si>
  <si>
    <t>岩国市</t>
    <phoneticPr fontId="9"/>
  </si>
  <si>
    <t>下関市</t>
    <phoneticPr fontId="9"/>
  </si>
  <si>
    <t>萩市</t>
    <phoneticPr fontId="9"/>
  </si>
  <si>
    <t>周南市</t>
    <phoneticPr fontId="9"/>
  </si>
  <si>
    <t>下松市</t>
    <phoneticPr fontId="9"/>
  </si>
  <si>
    <t>山口市</t>
    <phoneticPr fontId="9"/>
  </si>
  <si>
    <t>上関町</t>
    <phoneticPr fontId="9"/>
  </si>
  <si>
    <t>防府市</t>
  </si>
  <si>
    <t>長門市</t>
  </si>
  <si>
    <t>平生町</t>
  </si>
  <si>
    <t>山口市</t>
  </si>
  <si>
    <t>周防大島町</t>
  </si>
  <si>
    <t>周南市</t>
  </si>
  <si>
    <t>下関市</t>
  </si>
  <si>
    <t>光市</t>
  </si>
  <si>
    <t>宇部市</t>
  </si>
  <si>
    <t>萩市</t>
  </si>
  <si>
    <t>柳井市</t>
  </si>
  <si>
    <t>岩国市</t>
  </si>
  <si>
    <t>美祢市</t>
  </si>
  <si>
    <t>阿東町</t>
  </si>
  <si>
    <t>山陽小野田市</t>
  </si>
  <si>
    <t>田布施町</t>
  </si>
  <si>
    <t>下松市</t>
  </si>
  <si>
    <t>和木町</t>
  </si>
  <si>
    <t>阿武町</t>
  </si>
  <si>
    <t>上関町</t>
  </si>
  <si>
    <t>平成21年</t>
    <rPh sb="0" eb="2">
      <t>ヘイセイ</t>
    </rPh>
    <rPh sb="4" eb="5">
      <t>ネン</t>
    </rPh>
    <phoneticPr fontId="9"/>
  </si>
  <si>
    <t>平成２２年</t>
    <rPh sb="0" eb="2">
      <t>ヘイセイ</t>
    </rPh>
    <rPh sb="4" eb="5">
      <t>ネン</t>
    </rPh>
    <phoneticPr fontId="9"/>
  </si>
  <si>
    <t>平成22年</t>
    <rPh sb="0" eb="2">
      <t>ヘイセイ</t>
    </rPh>
    <rPh sb="4" eb="5">
      <t>ネン</t>
    </rPh>
    <phoneticPr fontId="9"/>
  </si>
  <si>
    <t>平成２２年</t>
    <phoneticPr fontId="9"/>
  </si>
  <si>
    <t>平成２２年</t>
    <phoneticPr fontId="9"/>
  </si>
  <si>
    <t>平成２１年</t>
    <rPh sb="0" eb="2">
      <t>ヘイセイ</t>
    </rPh>
    <rPh sb="4" eb="5">
      <t>ネン</t>
    </rPh>
    <phoneticPr fontId="9"/>
  </si>
  <si>
    <t>平成２２年</t>
    <phoneticPr fontId="9"/>
  </si>
  <si>
    <t>平成２２年３月３１日住民基本台帳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</si>
  <si>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H22年</t>
    <rPh sb="3" eb="4">
      <t>ネン</t>
    </rPh>
    <phoneticPr fontId="9"/>
  </si>
  <si>
    <t>H21年</t>
    <rPh sb="3" eb="4">
      <t>ネン</t>
    </rPh>
    <phoneticPr fontId="9"/>
  </si>
  <si>
    <t>平　成</t>
    <rPh sb="0" eb="3">
      <t>ヘイセイ</t>
    </rPh>
    <phoneticPr fontId="9"/>
  </si>
  <si>
    <t>20歳代</t>
    <rPh sb="2" eb="3">
      <t>サイ</t>
    </rPh>
    <rPh sb="3" eb="4">
      <t>ダイ</t>
    </rPh>
    <phoneticPr fontId="9"/>
  </si>
  <si>
    <t>出火月</t>
    <rPh sb="0" eb="2">
      <t>シュッカ</t>
    </rPh>
    <rPh sb="2" eb="3">
      <t>ツキ</t>
    </rPh>
    <phoneticPr fontId="9"/>
  </si>
  <si>
    <t>平成２３年</t>
    <rPh sb="0" eb="2">
      <t>ヘイセイ</t>
    </rPh>
    <rPh sb="4" eb="5">
      <t>ネン</t>
    </rPh>
    <phoneticPr fontId="9"/>
  </si>
  <si>
    <t>平成23年</t>
    <rPh sb="0" eb="2">
      <t>ヘイセイ</t>
    </rPh>
    <rPh sb="4" eb="5">
      <t>ネン</t>
    </rPh>
    <phoneticPr fontId="9"/>
  </si>
  <si>
    <t>H20</t>
  </si>
  <si>
    <t>H21</t>
  </si>
  <si>
    <t>H22</t>
  </si>
  <si>
    <t>平成２３年</t>
    <phoneticPr fontId="9"/>
  </si>
  <si>
    <t>平成２３年</t>
    <phoneticPr fontId="9"/>
  </si>
  <si>
    <t>平成２３年３月３１日住民基本台帳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</si>
  <si>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H23年</t>
    <rPh sb="3" eb="4">
      <t>ネン</t>
    </rPh>
    <phoneticPr fontId="9"/>
  </si>
  <si>
    <t>平成２４年</t>
    <rPh sb="0" eb="2">
      <t>ヘイセイ</t>
    </rPh>
    <rPh sb="4" eb="5">
      <t>ネン</t>
    </rPh>
    <phoneticPr fontId="9"/>
  </si>
  <si>
    <t>平成２４年</t>
    <phoneticPr fontId="9"/>
  </si>
  <si>
    <t>秋田県</t>
    <rPh sb="0" eb="2">
      <t>アキタ</t>
    </rPh>
    <phoneticPr fontId="9"/>
  </si>
  <si>
    <t>平成24年</t>
    <rPh sb="0" eb="2">
      <t>ヘイセイ</t>
    </rPh>
    <rPh sb="4" eb="5">
      <t>ネン</t>
    </rPh>
    <phoneticPr fontId="9"/>
  </si>
  <si>
    <t>平成２４年３月３１日住民基本台帳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</si>
  <si>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H24年</t>
    <rPh sb="3" eb="4">
      <t>ネン</t>
    </rPh>
    <phoneticPr fontId="9"/>
  </si>
  <si>
    <t>山陽小野田市</t>
    <phoneticPr fontId="9"/>
  </si>
  <si>
    <t>山口市</t>
    <phoneticPr fontId="9"/>
  </si>
  <si>
    <t>田布施町</t>
    <phoneticPr fontId="9"/>
  </si>
  <si>
    <t>　　</t>
    <phoneticPr fontId="9"/>
  </si>
  <si>
    <t xml:space="preserve"> </t>
    <phoneticPr fontId="9"/>
  </si>
  <si>
    <t xml:space="preserve"> </t>
    <phoneticPr fontId="9"/>
  </si>
  <si>
    <t>　</t>
    <phoneticPr fontId="9"/>
  </si>
  <si>
    <t>　</t>
    <phoneticPr fontId="9"/>
  </si>
  <si>
    <t>平成２５年</t>
    <rPh sb="0" eb="2">
      <t>ヘイセイ</t>
    </rPh>
    <rPh sb="4" eb="5">
      <t>ネン</t>
    </rPh>
    <phoneticPr fontId="9"/>
  </si>
  <si>
    <t>平成２５年３月３１日住民基本台帳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</si>
  <si>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平成２５年</t>
    <phoneticPr fontId="9"/>
  </si>
  <si>
    <t>H25年</t>
    <rPh sb="3" eb="4">
      <t>ネン</t>
    </rPh>
    <phoneticPr fontId="9"/>
  </si>
  <si>
    <t>平成25年</t>
    <rPh sb="0" eb="2">
      <t>ヘイセイ</t>
    </rPh>
    <rPh sb="4" eb="5">
      <t>ネン</t>
    </rPh>
    <phoneticPr fontId="9"/>
  </si>
  <si>
    <t>京都府</t>
    <rPh sb="0" eb="3">
      <t>キョウトフ</t>
    </rPh>
    <phoneticPr fontId="9"/>
  </si>
  <si>
    <t>新潟県</t>
    <rPh sb="0" eb="3">
      <t>ニイガタケン</t>
    </rPh>
    <phoneticPr fontId="9"/>
  </si>
  <si>
    <t>山梨県</t>
    <phoneticPr fontId="9"/>
  </si>
  <si>
    <t>沖縄県</t>
    <rPh sb="0" eb="3">
      <t>オキナワケン</t>
    </rPh>
    <phoneticPr fontId="9"/>
  </si>
  <si>
    <t>山口県</t>
    <rPh sb="0" eb="3">
      <t>ヤマグチケン</t>
    </rPh>
    <phoneticPr fontId="9"/>
  </si>
  <si>
    <t>岐阜県</t>
    <rPh sb="0" eb="3">
      <t>ギフケン</t>
    </rPh>
    <phoneticPr fontId="9"/>
  </si>
  <si>
    <t>平成２６年</t>
    <rPh sb="0" eb="2">
      <t>ヘイセイ</t>
    </rPh>
    <rPh sb="4" eb="5">
      <t>ネン</t>
    </rPh>
    <phoneticPr fontId="9"/>
  </si>
  <si>
    <t>平成２６年</t>
    <phoneticPr fontId="9"/>
  </si>
  <si>
    <t>愛知県</t>
    <phoneticPr fontId="9"/>
  </si>
  <si>
    <t>平成26年</t>
    <rPh sb="0" eb="2">
      <t>ヘイセイ</t>
    </rPh>
    <rPh sb="4" eb="5">
      <t>ネン</t>
    </rPh>
    <phoneticPr fontId="9"/>
  </si>
  <si>
    <r>
      <t>平成20年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9"/>
  </si>
  <si>
    <r>
      <t>平成21年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9"/>
  </si>
  <si>
    <r>
      <t>平成22年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9"/>
  </si>
  <si>
    <r>
      <t>平成23年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9"/>
  </si>
  <si>
    <r>
      <t>平成24年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9"/>
  </si>
  <si>
    <r>
      <t>平成25年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9"/>
  </si>
  <si>
    <t>H23</t>
  </si>
  <si>
    <t>H24</t>
  </si>
  <si>
    <t>H25</t>
  </si>
  <si>
    <t>平成２６年３月３１日住民基本台帳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</si>
  <si>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－</t>
  </si>
  <si>
    <t>り災世帯数</t>
    <rPh sb="1" eb="2">
      <t>サイ</t>
    </rPh>
    <rPh sb="2" eb="4">
      <t>セタイ</t>
    </rPh>
    <rPh sb="4" eb="5">
      <t>スウ</t>
    </rPh>
    <phoneticPr fontId="9"/>
  </si>
  <si>
    <t>年　  月　別</t>
    <rPh sb="0" eb="1">
      <t>ネン</t>
    </rPh>
    <rPh sb="4" eb="5">
      <t>ツキ</t>
    </rPh>
    <rPh sb="6" eb="7">
      <t>ベツ</t>
    </rPh>
    <phoneticPr fontId="9"/>
  </si>
  <si>
    <t>その他
・不明</t>
    <rPh sb="2" eb="3">
      <t>タ</t>
    </rPh>
    <rPh sb="5" eb="7">
      <t>フメイ</t>
    </rPh>
    <phoneticPr fontId="9"/>
  </si>
  <si>
    <t xml:space="preserve"> り災世帯数</t>
    <rPh sb="2" eb="3">
      <t>サイ</t>
    </rPh>
    <rPh sb="3" eb="6">
      <t>セタイスウ</t>
    </rPh>
    <phoneticPr fontId="9"/>
  </si>
  <si>
    <t xml:space="preserve"> り災人員</t>
    <rPh sb="2" eb="3">
      <t>サイ</t>
    </rPh>
    <rPh sb="3" eb="5">
      <t>ジンイン</t>
    </rPh>
    <phoneticPr fontId="9"/>
  </si>
  <si>
    <t>損害額の内訳</t>
    <rPh sb="0" eb="3">
      <t>ソンガイガク</t>
    </rPh>
    <rPh sb="4" eb="6">
      <t>ウチワケ</t>
    </rPh>
    <phoneticPr fontId="9"/>
  </si>
  <si>
    <t>車両</t>
    <rPh sb="0" eb="2">
      <t>シャリョウ</t>
    </rPh>
    <phoneticPr fontId="9"/>
  </si>
  <si>
    <t>その他</t>
    <rPh sb="2" eb="3">
      <t>タ</t>
    </rPh>
    <phoneticPr fontId="9"/>
  </si>
  <si>
    <t>収容物</t>
    <rPh sb="0" eb="2">
      <t>シュウヨウ</t>
    </rPh>
    <rPh sb="2" eb="3">
      <t>ブツ</t>
    </rPh>
    <phoneticPr fontId="9"/>
  </si>
  <si>
    <t>建物</t>
    <rPh sb="0" eb="2">
      <t>タテモノ</t>
    </rPh>
    <phoneticPr fontId="9"/>
  </si>
  <si>
    <t>り災
世帯</t>
    <rPh sb="1" eb="2">
      <t>サイ</t>
    </rPh>
    <rPh sb="3" eb="5">
      <t>セタイ</t>
    </rPh>
    <phoneticPr fontId="9"/>
  </si>
  <si>
    <t>り災
人員</t>
    <rPh sb="1" eb="2">
      <t>サイ</t>
    </rPh>
    <rPh sb="3" eb="5">
      <t>ジンイン</t>
    </rPh>
    <phoneticPr fontId="9"/>
  </si>
  <si>
    <t>（損害額1,000万円以上または死者３名以上の火災）</t>
    <rPh sb="9" eb="10">
      <t>マン</t>
    </rPh>
    <rPh sb="10" eb="13">
      <t>エンイジョウ</t>
    </rPh>
    <rPh sb="16" eb="18">
      <t>シシャ</t>
    </rPh>
    <rPh sb="19" eb="20">
      <t>メイ</t>
    </rPh>
    <rPh sb="20" eb="22">
      <t>イジョウ</t>
    </rPh>
    <rPh sb="23" eb="25">
      <t>カサイ</t>
    </rPh>
    <phoneticPr fontId="9"/>
  </si>
  <si>
    <t>総額</t>
    <rPh sb="0" eb="2">
      <t>ソウガク</t>
    </rPh>
    <phoneticPr fontId="9"/>
  </si>
  <si>
    <t>年　　　月　別</t>
    <rPh sb="0" eb="1">
      <t>ネン</t>
    </rPh>
    <rPh sb="4" eb="5">
      <t>ツキ</t>
    </rPh>
    <rPh sb="6" eb="7">
      <t>ベツ</t>
    </rPh>
    <phoneticPr fontId="9"/>
  </si>
  <si>
    <t>H26年</t>
    <rPh sb="3" eb="4">
      <t>ネン</t>
    </rPh>
    <phoneticPr fontId="9"/>
  </si>
  <si>
    <t>住宅        火災
件数</t>
    <rPh sb="0" eb="2">
      <t>ジュウタク</t>
    </rPh>
    <rPh sb="10" eb="12">
      <t>カサイ</t>
    </rPh>
    <rPh sb="13" eb="15">
      <t>ケンスウ</t>
    </rPh>
    <phoneticPr fontId="9"/>
  </si>
  <si>
    <t>平成27年</t>
    <rPh sb="0" eb="2">
      <t>ヘイセイ</t>
    </rPh>
    <rPh sb="4" eb="5">
      <t>ネン</t>
    </rPh>
    <phoneticPr fontId="9"/>
  </si>
  <si>
    <t>発令の無い日の
一日当たりの火災件数</t>
    <rPh sb="0" eb="2">
      <t>ハツレイ</t>
    </rPh>
    <rPh sb="3" eb="4">
      <t>ナ</t>
    </rPh>
    <rPh sb="5" eb="6">
      <t>ニチ</t>
    </rPh>
    <rPh sb="8" eb="10">
      <t>イチニチ</t>
    </rPh>
    <rPh sb="10" eb="11">
      <t>ア</t>
    </rPh>
    <rPh sb="14" eb="16">
      <t>カサイ</t>
    </rPh>
    <rPh sb="16" eb="18">
      <t>ケンスウ</t>
    </rPh>
    <phoneticPr fontId="9"/>
  </si>
  <si>
    <t>乾燥注意報発令日の
火災件数</t>
    <rPh sb="0" eb="2">
      <t>カンソウ</t>
    </rPh>
    <rPh sb="2" eb="5">
      <t>チュウイホウ</t>
    </rPh>
    <rPh sb="5" eb="7">
      <t>ハツレイ</t>
    </rPh>
    <rPh sb="7" eb="8">
      <t>ヒ</t>
    </rPh>
    <rPh sb="10" eb="12">
      <t>カサイ</t>
    </rPh>
    <rPh sb="12" eb="14">
      <t>ケンスウ</t>
    </rPh>
    <phoneticPr fontId="9"/>
  </si>
  <si>
    <t>火災気象通報発令日の火災件数</t>
    <rPh sb="0" eb="2">
      <t>カサイ</t>
    </rPh>
    <rPh sb="2" eb="4">
      <t>キショウ</t>
    </rPh>
    <rPh sb="4" eb="6">
      <t>ツウホウ</t>
    </rPh>
    <rPh sb="6" eb="9">
      <t>ハツレイビ</t>
    </rPh>
    <rPh sb="10" eb="12">
      <t>カサイ</t>
    </rPh>
    <rPh sb="12" eb="14">
      <t>ケンスウ</t>
    </rPh>
    <phoneticPr fontId="9"/>
  </si>
  <si>
    <t>乾燥注意報発令日の
一日当たりの火災件数</t>
    <rPh sb="0" eb="2">
      <t>カンソウ</t>
    </rPh>
    <rPh sb="2" eb="5">
      <t>チュウイホウ</t>
    </rPh>
    <rPh sb="5" eb="7">
      <t>ハツレイ</t>
    </rPh>
    <rPh sb="7" eb="8">
      <t>ヒ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9"/>
  </si>
  <si>
    <t>火災気象通報発令日の一日当たりの火災件数</t>
    <rPh sb="0" eb="2">
      <t>カサイ</t>
    </rPh>
    <rPh sb="2" eb="4">
      <t>キショウ</t>
    </rPh>
    <rPh sb="4" eb="6">
      <t>ツウホウ</t>
    </rPh>
    <rPh sb="6" eb="9">
      <t>ハツレイビ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9"/>
  </si>
  <si>
    <t>平成２７年</t>
    <rPh sb="0" eb="2">
      <t>ヘイセイ</t>
    </rPh>
    <rPh sb="4" eb="5">
      <t>ネン</t>
    </rPh>
    <phoneticPr fontId="9"/>
  </si>
  <si>
    <t>建物
（㎡）</t>
    <rPh sb="0" eb="2">
      <t>タテモノ</t>
    </rPh>
    <phoneticPr fontId="9"/>
  </si>
  <si>
    <t>建　　　　物</t>
    <rPh sb="0" eb="1">
      <t>ケン</t>
    </rPh>
    <rPh sb="5" eb="6">
      <t>モノ</t>
    </rPh>
    <phoneticPr fontId="9"/>
  </si>
  <si>
    <t>損　害　額　　（千円）</t>
    <rPh sb="0" eb="5">
      <t>ソンガイガク</t>
    </rPh>
    <rPh sb="8" eb="10">
      <t>センエン</t>
    </rPh>
    <phoneticPr fontId="9"/>
  </si>
  <si>
    <t>林野火災発生件数（シート２８用データ）</t>
    <rPh sb="0" eb="2">
      <t>リンヤ</t>
    </rPh>
    <rPh sb="2" eb="4">
      <t>カサイ</t>
    </rPh>
    <rPh sb="4" eb="6">
      <t>ハッセイ</t>
    </rPh>
    <rPh sb="6" eb="8">
      <t>ケンスウ</t>
    </rPh>
    <rPh sb="14" eb="15">
      <t>ヨウ</t>
    </rPh>
    <phoneticPr fontId="9"/>
  </si>
  <si>
    <t>平成２７年</t>
    <phoneticPr fontId="9"/>
  </si>
  <si>
    <t xml:space="preserve">東京都 </t>
  </si>
  <si>
    <t xml:space="preserve">大阪府 </t>
  </si>
  <si>
    <t xml:space="preserve">神奈川県 </t>
  </si>
  <si>
    <t xml:space="preserve">愛知県 </t>
  </si>
  <si>
    <t xml:space="preserve">千葉県 </t>
  </si>
  <si>
    <t xml:space="preserve">埼玉県 </t>
  </si>
  <si>
    <t xml:space="preserve">北海道 </t>
  </si>
  <si>
    <t xml:space="preserve">兵庫県 </t>
  </si>
  <si>
    <t xml:space="preserve">福岡県 </t>
  </si>
  <si>
    <t xml:space="preserve">茨城県 </t>
  </si>
  <si>
    <t xml:space="preserve">静岡県 </t>
  </si>
  <si>
    <t xml:space="preserve">群馬県 </t>
  </si>
  <si>
    <t xml:space="preserve">広島県 </t>
  </si>
  <si>
    <t xml:space="preserve">長野県 </t>
  </si>
  <si>
    <t xml:space="preserve">宮城県 </t>
  </si>
  <si>
    <t xml:space="preserve">栃木県 </t>
  </si>
  <si>
    <t xml:space="preserve">岐阜県 </t>
  </si>
  <si>
    <t xml:space="preserve">鹿児島県 </t>
  </si>
  <si>
    <t xml:space="preserve">福島県 </t>
  </si>
  <si>
    <t xml:space="preserve">三重県 </t>
  </si>
  <si>
    <t xml:space="preserve">青森県 </t>
  </si>
  <si>
    <t xml:space="preserve">岡山県 </t>
  </si>
  <si>
    <t xml:space="preserve">新潟県 </t>
  </si>
  <si>
    <t xml:space="preserve">熊本県 </t>
  </si>
  <si>
    <t xml:space="preserve">沖縄県 </t>
  </si>
  <si>
    <t xml:space="preserve">京都府 </t>
  </si>
  <si>
    <t xml:space="preserve">宮崎県 </t>
  </si>
  <si>
    <t xml:space="preserve">岩手県 </t>
  </si>
  <si>
    <t xml:space="preserve">奈良県 </t>
  </si>
  <si>
    <t xml:space="preserve">山口県 </t>
  </si>
  <si>
    <t xml:space="preserve">愛媛県 </t>
  </si>
  <si>
    <t xml:space="preserve">滋賀県 </t>
  </si>
  <si>
    <t xml:space="preserve">長崎県 </t>
  </si>
  <si>
    <t xml:space="preserve">大分県 </t>
  </si>
  <si>
    <t xml:space="preserve">秋田県 </t>
  </si>
  <si>
    <t xml:space="preserve">山形県 </t>
  </si>
  <si>
    <t xml:space="preserve">山梨県 </t>
  </si>
  <si>
    <t xml:space="preserve">香川県 </t>
  </si>
  <si>
    <t xml:space="preserve">高知県 </t>
  </si>
  <si>
    <t xml:space="preserve">和歌山県 </t>
  </si>
  <si>
    <t xml:space="preserve">島根県 </t>
  </si>
  <si>
    <t xml:space="preserve">佐賀県 </t>
  </si>
  <si>
    <t xml:space="preserve">石川県 </t>
  </si>
  <si>
    <t xml:space="preserve">徳島県 </t>
  </si>
  <si>
    <t xml:space="preserve">鳥取県 </t>
  </si>
  <si>
    <t xml:space="preserve">富山県 </t>
  </si>
  <si>
    <t xml:space="preserve">福井県 </t>
  </si>
  <si>
    <t>平成２７年３月３１日住民基本台帳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</si>
  <si>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山陽小野田市</t>
    <rPh sb="0" eb="2">
      <t>サンヨウ</t>
    </rPh>
    <phoneticPr fontId="7"/>
  </si>
  <si>
    <t>周防大島町</t>
    <rPh sb="0" eb="2">
      <t>スオウ</t>
    </rPh>
    <rPh sb="2" eb="4">
      <t>オオシマ</t>
    </rPh>
    <phoneticPr fontId="7"/>
  </si>
  <si>
    <t>周南市</t>
    <rPh sb="0" eb="1">
      <t>シュウ</t>
    </rPh>
    <rPh sb="1" eb="2">
      <t>ミナミ</t>
    </rPh>
    <rPh sb="2" eb="3">
      <t>シ</t>
    </rPh>
    <phoneticPr fontId="7"/>
  </si>
  <si>
    <t>H27年</t>
    <rPh sb="3" eb="4">
      <t>ネン</t>
    </rPh>
    <phoneticPr fontId="9"/>
  </si>
  <si>
    <t>下関市</t>
    <rPh sb="0" eb="3">
      <t>シモノセキシ</t>
    </rPh>
    <phoneticPr fontId="6"/>
  </si>
  <si>
    <t>宇部市</t>
    <rPh sb="0" eb="3">
      <t>ウベシ</t>
    </rPh>
    <phoneticPr fontId="6"/>
  </si>
  <si>
    <t>山口市</t>
    <rPh sb="0" eb="3">
      <t>ヤマグチシ</t>
    </rPh>
    <phoneticPr fontId="6"/>
  </si>
  <si>
    <t>萩市</t>
    <rPh sb="0" eb="2">
      <t>ハギシ</t>
    </rPh>
    <phoneticPr fontId="6"/>
  </si>
  <si>
    <t>防府市</t>
    <rPh sb="0" eb="3">
      <t>ホウフシ</t>
    </rPh>
    <phoneticPr fontId="6"/>
  </si>
  <si>
    <t>下松市</t>
    <rPh sb="0" eb="3">
      <t>クダマツシ</t>
    </rPh>
    <phoneticPr fontId="6"/>
  </si>
  <si>
    <t>岩国市</t>
    <rPh sb="0" eb="3">
      <t>イワクニシ</t>
    </rPh>
    <phoneticPr fontId="6"/>
  </si>
  <si>
    <t>光市</t>
    <rPh sb="0" eb="2">
      <t>ヒカリシ</t>
    </rPh>
    <phoneticPr fontId="6"/>
  </si>
  <si>
    <t>長門市</t>
    <rPh sb="0" eb="3">
      <t>ナガトシ</t>
    </rPh>
    <phoneticPr fontId="6"/>
  </si>
  <si>
    <t>柳井市</t>
    <rPh sb="0" eb="3">
      <t>ヤナイシ</t>
    </rPh>
    <phoneticPr fontId="6"/>
  </si>
  <si>
    <t>美祢市</t>
    <rPh sb="0" eb="3">
      <t>ミネシ</t>
    </rPh>
    <phoneticPr fontId="6"/>
  </si>
  <si>
    <t>周南市</t>
    <rPh sb="0" eb="3">
      <t>シュウナンシ</t>
    </rPh>
    <phoneticPr fontId="6"/>
  </si>
  <si>
    <t>山陽小野田市</t>
    <rPh sb="0" eb="2">
      <t>サンヨウ</t>
    </rPh>
    <rPh sb="2" eb="6">
      <t>オノダシ</t>
    </rPh>
    <phoneticPr fontId="6"/>
  </si>
  <si>
    <t>周防大島町</t>
    <rPh sb="0" eb="2">
      <t>スオウ</t>
    </rPh>
    <rPh sb="2" eb="5">
      <t>オオシマチョウ</t>
    </rPh>
    <phoneticPr fontId="6"/>
  </si>
  <si>
    <t>和木町</t>
    <rPh sb="0" eb="3">
      <t>ワキチョウ</t>
    </rPh>
    <phoneticPr fontId="6"/>
  </si>
  <si>
    <t>上関町</t>
    <rPh sb="0" eb="3">
      <t>カミノセキチョウ</t>
    </rPh>
    <phoneticPr fontId="6"/>
  </si>
  <si>
    <t>田布施町</t>
    <rPh sb="0" eb="4">
      <t>タブセチョウ</t>
    </rPh>
    <phoneticPr fontId="6"/>
  </si>
  <si>
    <t>平生町</t>
    <rPh sb="0" eb="3">
      <t>ヒラオチョウ</t>
    </rPh>
    <phoneticPr fontId="6"/>
  </si>
  <si>
    <t>阿武町</t>
    <rPh sb="0" eb="3">
      <t>アブチョウ</t>
    </rPh>
    <phoneticPr fontId="6"/>
  </si>
  <si>
    <t>火災による年齢別死者数（自殺者等を除く）</t>
    <rPh sb="0" eb="2">
      <t>カサイ</t>
    </rPh>
    <rPh sb="5" eb="8">
      <t>ネンレイベツ</t>
    </rPh>
    <rPh sb="8" eb="10">
      <t>シシャ</t>
    </rPh>
    <rPh sb="10" eb="11">
      <t>スウ</t>
    </rPh>
    <rPh sb="12" eb="15">
      <t>ジサツシャ</t>
    </rPh>
    <rPh sb="15" eb="16">
      <t>トウ</t>
    </rPh>
    <rPh sb="17" eb="18">
      <t>ノゾ</t>
    </rPh>
    <phoneticPr fontId="9"/>
  </si>
  <si>
    <t>自殺者等を除く死者</t>
    <rPh sb="0" eb="3">
      <t>ジサツシャ</t>
    </rPh>
    <rPh sb="3" eb="4">
      <t>トウ</t>
    </rPh>
    <rPh sb="5" eb="6">
      <t>ノゾ</t>
    </rPh>
    <rPh sb="7" eb="9">
      <t>シシャ</t>
    </rPh>
    <phoneticPr fontId="9"/>
  </si>
  <si>
    <t>自殺者等　</t>
    <rPh sb="0" eb="3">
      <t>ジサツシャ</t>
    </rPh>
    <rPh sb="3" eb="4">
      <t>トウ</t>
    </rPh>
    <phoneticPr fontId="9"/>
  </si>
  <si>
    <t>男</t>
  </si>
  <si>
    <t>女</t>
  </si>
  <si>
    <t>不明</t>
    <rPh sb="0" eb="2">
      <t>フメイ</t>
    </rPh>
    <phoneticPr fontId="20"/>
  </si>
  <si>
    <t>放火自殺等</t>
    <rPh sb="0" eb="2">
      <t>ホウカ</t>
    </rPh>
    <rPh sb="2" eb="4">
      <t>ジサツ</t>
    </rPh>
    <rPh sb="4" eb="5">
      <t>トウ</t>
    </rPh>
    <phoneticPr fontId="9"/>
  </si>
  <si>
    <t>不明・その他</t>
    <rPh sb="0" eb="2">
      <t>フメイ</t>
    </rPh>
    <rPh sb="5" eb="6">
      <t>タ</t>
    </rPh>
    <phoneticPr fontId="9"/>
  </si>
  <si>
    <t>　年 齢 別</t>
    <rPh sb="1" eb="2">
      <t>ネン</t>
    </rPh>
    <rPh sb="3" eb="4">
      <t>トシ</t>
    </rPh>
    <rPh sb="5" eb="6">
      <t>ベツ</t>
    </rPh>
    <phoneticPr fontId="9"/>
  </si>
  <si>
    <t>建物火災</t>
  </si>
  <si>
    <t>放火火災件数(※)</t>
    <rPh sb="0" eb="4">
      <t>ホウカカサイ</t>
    </rPh>
    <rPh sb="4" eb="6">
      <t>ケンスウ</t>
    </rPh>
    <phoneticPr fontId="9"/>
  </si>
  <si>
    <t>H26</t>
  </si>
  <si>
    <t>※「放火火災」には、「放火の疑い」を含む。</t>
    <rPh sb="2" eb="4">
      <t>ホウカ</t>
    </rPh>
    <rPh sb="4" eb="6">
      <t>カサイ</t>
    </rPh>
    <rPh sb="11" eb="13">
      <t>ホウカ</t>
    </rPh>
    <rPh sb="14" eb="15">
      <t>ウタガ</t>
    </rPh>
    <rPh sb="18" eb="19">
      <t>フク</t>
    </rPh>
    <phoneticPr fontId="9"/>
  </si>
  <si>
    <t>出火時間帯(時)</t>
    <rPh sb="0" eb="2">
      <t>シュッカ</t>
    </rPh>
    <rPh sb="2" eb="5">
      <t>ジカンタイ</t>
    </rPh>
    <rPh sb="6" eb="7">
      <t>ジ</t>
    </rPh>
    <phoneticPr fontId="9"/>
  </si>
  <si>
    <t>目　　次　　　（Excelデータ用）</t>
    <rPh sb="0" eb="1">
      <t>メ</t>
    </rPh>
    <rPh sb="3" eb="4">
      <t>ツギ</t>
    </rPh>
    <rPh sb="16" eb="17">
      <t>ヨウ</t>
    </rPh>
    <phoneticPr fontId="9"/>
  </si>
  <si>
    <t>　共同住宅</t>
    <rPh sb="1" eb="3">
      <t>キョウドウ</t>
    </rPh>
    <rPh sb="3" eb="5">
      <t>ジュウタク</t>
    </rPh>
    <phoneticPr fontId="9"/>
  </si>
  <si>
    <t>　劇場・
　映画館等</t>
    <rPh sb="1" eb="3">
      <t>ゲキジョウ</t>
    </rPh>
    <rPh sb="6" eb="9">
      <t>エイガカン</t>
    </rPh>
    <rPh sb="9" eb="10">
      <t>トウ</t>
    </rPh>
    <phoneticPr fontId="9"/>
  </si>
  <si>
    <t>　百貨店・
　小売店等</t>
    <rPh sb="1" eb="4">
      <t>ヒャッカテン</t>
    </rPh>
    <rPh sb="7" eb="10">
      <t>コウリテン</t>
    </rPh>
    <rPh sb="10" eb="11">
      <t>トウ</t>
    </rPh>
    <phoneticPr fontId="9"/>
  </si>
  <si>
    <t>　旅館・
　ホテル等</t>
    <rPh sb="1" eb="3">
      <t>リョカン</t>
    </rPh>
    <rPh sb="9" eb="10">
      <t>トウ</t>
    </rPh>
    <phoneticPr fontId="9"/>
  </si>
  <si>
    <t>　病院・
　診療所等</t>
    <rPh sb="1" eb="3">
      <t>ビョウイン</t>
    </rPh>
    <rPh sb="6" eb="9">
      <t>シンリョウショ</t>
    </rPh>
    <rPh sb="9" eb="10">
      <t>トウ</t>
    </rPh>
    <phoneticPr fontId="9"/>
  </si>
  <si>
    <t>　福祉施設</t>
    <rPh sb="1" eb="3">
      <t>フクシ</t>
    </rPh>
    <rPh sb="3" eb="5">
      <t>シセツ</t>
    </rPh>
    <phoneticPr fontId="9"/>
  </si>
  <si>
    <t>　学校</t>
    <rPh sb="1" eb="3">
      <t>ガッコウ</t>
    </rPh>
    <phoneticPr fontId="9"/>
  </si>
  <si>
    <t>　文化財</t>
    <rPh sb="1" eb="4">
      <t>ブンカザイ</t>
    </rPh>
    <phoneticPr fontId="9"/>
  </si>
  <si>
    <t>　その他</t>
    <rPh sb="3" eb="4">
      <t>タ</t>
    </rPh>
    <phoneticPr fontId="9"/>
  </si>
  <si>
    <t>　住宅（※）</t>
    <rPh sb="1" eb="3">
      <t>ジュウタク</t>
    </rPh>
    <phoneticPr fontId="9"/>
  </si>
  <si>
    <t>※本ページの「住宅」は、「一般住宅」と「併用住宅」を合計したもの。</t>
    <rPh sb="1" eb="2">
      <t>ホン</t>
    </rPh>
    <rPh sb="7" eb="9">
      <t>ジュウタク</t>
    </rPh>
    <rPh sb="13" eb="15">
      <t>イッパン</t>
    </rPh>
    <rPh sb="15" eb="17">
      <t>ジュウタク</t>
    </rPh>
    <rPh sb="20" eb="22">
      <t>ヘイヨウ</t>
    </rPh>
    <rPh sb="22" eb="24">
      <t>ジュウタク</t>
    </rPh>
    <rPh sb="26" eb="28">
      <t>ゴウケイ</t>
    </rPh>
    <phoneticPr fontId="9"/>
  </si>
  <si>
    <t>H27</t>
  </si>
  <si>
    <t>建物火災</t>
    <rPh sb="0" eb="2">
      <t>タテモノ</t>
    </rPh>
    <rPh sb="2" eb="4">
      <t>カサイ</t>
    </rPh>
    <phoneticPr fontId="9"/>
  </si>
  <si>
    <t>ストーブ</t>
  </si>
  <si>
    <t>平成28年</t>
    <rPh sb="0" eb="2">
      <t>ヘイセイ</t>
    </rPh>
    <rPh sb="4" eb="5">
      <t>ネン</t>
    </rPh>
    <phoneticPr fontId="9"/>
  </si>
  <si>
    <t>平成２８年</t>
    <rPh sb="0" eb="2">
      <t>ヘイセイ</t>
    </rPh>
    <rPh sb="4" eb="5">
      <t>ネン</t>
    </rPh>
    <phoneticPr fontId="9"/>
  </si>
  <si>
    <t>たばこ・マッチ（ライター含む）</t>
    <rPh sb="12" eb="13">
      <t>フク</t>
    </rPh>
    <phoneticPr fontId="9"/>
  </si>
  <si>
    <t>※死者・負傷者とも放火等の行為者本人を含む。</t>
    <rPh sb="1" eb="3">
      <t>シシャ</t>
    </rPh>
    <rPh sb="4" eb="7">
      <t>フショウシャ</t>
    </rPh>
    <rPh sb="9" eb="11">
      <t>ホウカ</t>
    </rPh>
    <rPh sb="11" eb="12">
      <t>トウ</t>
    </rPh>
    <rPh sb="13" eb="16">
      <t>コウイシャ</t>
    </rPh>
    <rPh sb="16" eb="18">
      <t>ホンニン</t>
    </rPh>
    <rPh sb="19" eb="20">
      <t>フク</t>
    </rPh>
    <phoneticPr fontId="9"/>
  </si>
  <si>
    <t>-</t>
  </si>
  <si>
    <t>建物火災</t>
    <rPh sb="0" eb="2">
      <t>タテモノ</t>
    </rPh>
    <rPh sb="2" eb="4">
      <t>カサイ</t>
    </rPh>
    <phoneticPr fontId="20"/>
  </si>
  <si>
    <t>その他火災</t>
    <rPh sb="2" eb="3">
      <t>タ</t>
    </rPh>
    <rPh sb="3" eb="5">
      <t>カサイ</t>
    </rPh>
    <phoneticPr fontId="20"/>
  </si>
  <si>
    <t>車両火災</t>
    <rPh sb="0" eb="2">
      <t>シャリョウ</t>
    </rPh>
    <rPh sb="2" eb="4">
      <t>カサイ</t>
    </rPh>
    <phoneticPr fontId="20"/>
  </si>
  <si>
    <t>不明</t>
    <rPh sb="0" eb="2">
      <t>フメイ</t>
    </rPh>
    <phoneticPr fontId="9"/>
  </si>
  <si>
    <t>放火自殺</t>
    <rPh sb="0" eb="2">
      <t>ホウカ</t>
    </rPh>
    <rPh sb="2" eb="4">
      <t>ジサツ</t>
    </rPh>
    <phoneticPr fontId="9"/>
  </si>
  <si>
    <t>不明</t>
    <rPh sb="0" eb="2">
      <t>フメイ</t>
    </rPh>
    <phoneticPr fontId="18"/>
  </si>
  <si>
    <t>平成２８年</t>
    <phoneticPr fontId="9"/>
  </si>
  <si>
    <t>下 関 市</t>
  </si>
  <si>
    <t>宇 部 市</t>
  </si>
  <si>
    <t>山 口 市</t>
  </si>
  <si>
    <t>防 府 市</t>
  </si>
  <si>
    <t>下 松 市</t>
  </si>
  <si>
    <t>岩 国 市</t>
  </si>
  <si>
    <t>長 門 市</t>
  </si>
  <si>
    <t>柳 井 市</t>
  </si>
  <si>
    <t>美 祢 市</t>
  </si>
  <si>
    <t>和 木 町</t>
  </si>
  <si>
    <t>上 関 町</t>
  </si>
  <si>
    <t>平 生 町</t>
  </si>
  <si>
    <t>阿 武 町</t>
  </si>
  <si>
    <t>月別出火火災件数（全火災と建物火災）</t>
    <rPh sb="0" eb="2">
      <t>ツキベツ</t>
    </rPh>
    <rPh sb="2" eb="4">
      <t>シュッカ</t>
    </rPh>
    <rPh sb="4" eb="6">
      <t>カサイ</t>
    </rPh>
    <rPh sb="6" eb="8">
      <t>ケンスウ</t>
    </rPh>
    <rPh sb="9" eb="12">
      <t>ゼンカサイ</t>
    </rPh>
    <rPh sb="13" eb="15">
      <t>タテモノ</t>
    </rPh>
    <rPh sb="15" eb="17">
      <t>カサイ</t>
    </rPh>
    <phoneticPr fontId="9"/>
  </si>
  <si>
    <t>H２８年</t>
    <rPh sb="3" eb="4">
      <t>ネン</t>
    </rPh>
    <phoneticPr fontId="9"/>
  </si>
  <si>
    <t>平成２９年</t>
    <rPh sb="0" eb="2">
      <t>ヘイセイ</t>
    </rPh>
    <rPh sb="4" eb="5">
      <t>ネン</t>
    </rPh>
    <phoneticPr fontId="9"/>
  </si>
  <si>
    <t>月別乾燥注意報等発令日数及び火災発生状況（平成２７～２９年）</t>
    <rPh sb="0" eb="2">
      <t>ツキベツ</t>
    </rPh>
    <rPh sb="2" eb="4">
      <t>カンソウ</t>
    </rPh>
    <rPh sb="4" eb="7">
      <t>チュウイホウ</t>
    </rPh>
    <rPh sb="7" eb="8">
      <t>トウ</t>
    </rPh>
    <rPh sb="8" eb="10">
      <t>ハツレイ</t>
    </rPh>
    <rPh sb="10" eb="12">
      <t>ニッスウ</t>
    </rPh>
    <rPh sb="12" eb="13">
      <t>オヨ</t>
    </rPh>
    <rPh sb="14" eb="16">
      <t>カサイ</t>
    </rPh>
    <rPh sb="16" eb="18">
      <t>ハッセイ</t>
    </rPh>
    <rPh sb="18" eb="20">
      <t>ジョウキョウ</t>
    </rPh>
    <rPh sb="21" eb="23">
      <t>ヘイセイ</t>
    </rPh>
    <rPh sb="28" eb="29">
      <t>ネンカン</t>
    </rPh>
    <phoneticPr fontId="9"/>
  </si>
  <si>
    <t>萩    市</t>
  </si>
  <si>
    <t>光    市</t>
  </si>
  <si>
    <t>周 南 市</t>
    <rPh sb="0" eb="1">
      <t>シュウ</t>
    </rPh>
    <rPh sb="2" eb="3">
      <t>ミナミ</t>
    </rPh>
    <rPh sb="4" eb="5">
      <t>シ</t>
    </rPh>
    <phoneticPr fontId="5"/>
  </si>
  <si>
    <t>山陽小野田市</t>
    <rPh sb="0" eb="2">
      <t>サンヨウ</t>
    </rPh>
    <phoneticPr fontId="5"/>
  </si>
  <si>
    <t>平成２９年３月３１日住民基本台帳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</si>
  <si>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周防大島町</t>
    <rPh sb="0" eb="2">
      <t>スオウ</t>
    </rPh>
    <rPh sb="2" eb="4">
      <t>オオシマ</t>
    </rPh>
    <phoneticPr fontId="5"/>
  </si>
  <si>
    <t>田布施町</t>
    <phoneticPr fontId="9"/>
  </si>
  <si>
    <t>上 関 町</t>
    <phoneticPr fontId="9"/>
  </si>
  <si>
    <t>平成29年</t>
    <rPh sb="0" eb="2">
      <t>ヘイセイ</t>
    </rPh>
    <rPh sb="4" eb="5">
      <t>ネン</t>
    </rPh>
    <phoneticPr fontId="9"/>
  </si>
  <si>
    <t>平成２８年３月３１日住民基本台帳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</si>
  <si>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萩  市</t>
    <phoneticPr fontId="9"/>
  </si>
  <si>
    <t>周防大島町</t>
    <rPh sb="0" eb="2">
      <t>スオウ</t>
    </rPh>
    <rPh sb="2" eb="4">
      <t>オオシマ</t>
    </rPh>
    <phoneticPr fontId="4"/>
  </si>
  <si>
    <t>周 南 市</t>
    <rPh sb="0" eb="1">
      <t>シュウ</t>
    </rPh>
    <rPh sb="2" eb="3">
      <t>ミナミ</t>
    </rPh>
    <rPh sb="4" eb="5">
      <t>シ</t>
    </rPh>
    <phoneticPr fontId="4"/>
  </si>
  <si>
    <t>山陽小野田市</t>
    <rPh sb="0" eb="2">
      <t>サンヨウ</t>
    </rPh>
    <phoneticPr fontId="4"/>
  </si>
  <si>
    <t>光  市</t>
    <phoneticPr fontId="9"/>
  </si>
  <si>
    <t>H２９年</t>
    <rPh sb="3" eb="4">
      <t>ネン</t>
    </rPh>
    <phoneticPr fontId="9"/>
  </si>
  <si>
    <t>平成28年
Ｂ</t>
    <rPh sb="0" eb="2">
      <t>ヘイセイ</t>
    </rPh>
    <rPh sb="4" eb="5">
      <t>ネン</t>
    </rPh>
    <phoneticPr fontId="9"/>
  </si>
  <si>
    <t>平成29年
Ａ</t>
    <rPh sb="0" eb="2">
      <t>ヘイセイ</t>
    </rPh>
    <rPh sb="4" eb="5">
      <t>ネン</t>
    </rPh>
    <phoneticPr fontId="9"/>
  </si>
  <si>
    <t>平成２９年　　火　災　の　概　況</t>
    <rPh sb="0" eb="2">
      <t>ヘイセイ</t>
    </rPh>
    <rPh sb="4" eb="5">
      <t>ネン</t>
    </rPh>
    <rPh sb="7" eb="8">
      <t>ヒ</t>
    </rPh>
    <rPh sb="9" eb="10">
      <t>ワザワ</t>
    </rPh>
    <rPh sb="13" eb="14">
      <t>オオムネ</t>
    </rPh>
    <rPh sb="15" eb="16">
      <t>キョウ</t>
    </rPh>
    <phoneticPr fontId="11"/>
  </si>
  <si>
    <t>10年間平均
（Ｈ19～Ｈ28）
Ｃ</t>
    <rPh sb="2" eb="4">
      <t>ネンカン</t>
    </rPh>
    <rPh sb="4" eb="6">
      <t>ヘイキン</t>
    </rPh>
    <phoneticPr fontId="9"/>
  </si>
  <si>
    <t>平
成
29
年
火
災
種
別</t>
    <rPh sb="0" eb="1">
      <t>ヒラ</t>
    </rPh>
    <rPh sb="2" eb="3">
      <t>ナル</t>
    </rPh>
    <rPh sb="7" eb="8">
      <t>ネン</t>
    </rPh>
    <rPh sb="9" eb="10">
      <t>カ</t>
    </rPh>
    <rPh sb="11" eb="12">
      <t>サイ</t>
    </rPh>
    <rPh sb="13" eb="14">
      <t>ジュ</t>
    </rPh>
    <rPh sb="15" eb="16">
      <t>ベツ</t>
    </rPh>
    <phoneticPr fontId="9"/>
  </si>
  <si>
    <t>光   市</t>
    <phoneticPr fontId="9"/>
  </si>
  <si>
    <r>
      <t>平成26年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9"/>
  </si>
  <si>
    <t>宇部市</t>
    <rPh sb="0" eb="3">
      <t>ウベシ</t>
    </rPh>
    <phoneticPr fontId="3"/>
  </si>
  <si>
    <t>長門市</t>
    <rPh sb="0" eb="3">
      <t>ナガトシ</t>
    </rPh>
    <phoneticPr fontId="3"/>
  </si>
  <si>
    <t>萩市</t>
    <rPh sb="0" eb="2">
      <t>ハギシ</t>
    </rPh>
    <phoneticPr fontId="3"/>
  </si>
  <si>
    <t>下松市</t>
    <rPh sb="0" eb="3">
      <t>クダマツシ</t>
    </rPh>
    <phoneticPr fontId="3"/>
  </si>
  <si>
    <t>防府市</t>
    <rPh sb="0" eb="3">
      <t>ホウフシ</t>
    </rPh>
    <phoneticPr fontId="3"/>
  </si>
  <si>
    <t>下関市</t>
    <rPh sb="0" eb="3">
      <t>シモノセキシ</t>
    </rPh>
    <phoneticPr fontId="3"/>
  </si>
  <si>
    <t>美祢市</t>
    <rPh sb="0" eb="3">
      <t>ミネシ</t>
    </rPh>
    <phoneticPr fontId="3"/>
  </si>
  <si>
    <t>山口市</t>
    <rPh sb="0" eb="3">
      <t>ヤマグチシ</t>
    </rPh>
    <phoneticPr fontId="3"/>
  </si>
  <si>
    <t>岩国市</t>
    <rPh sb="0" eb="3">
      <t>イワクニシ</t>
    </rPh>
    <phoneticPr fontId="3"/>
  </si>
  <si>
    <t>周南市</t>
    <rPh sb="0" eb="3">
      <t>シュウナンシ</t>
    </rPh>
    <phoneticPr fontId="3"/>
  </si>
  <si>
    <t>山陽小野田市</t>
    <rPh sb="0" eb="6">
      <t>サンヨウオノダシ</t>
    </rPh>
    <phoneticPr fontId="3"/>
  </si>
  <si>
    <t>車両火災</t>
    <rPh sb="0" eb="2">
      <t>シャリョウ</t>
    </rPh>
    <rPh sb="2" eb="4">
      <t>カサイ</t>
    </rPh>
    <phoneticPr fontId="9"/>
  </si>
  <si>
    <t>３月</t>
    <rPh sb="1" eb="2">
      <t>ガツ</t>
    </rPh>
    <phoneticPr fontId="9"/>
  </si>
  <si>
    <t>２月</t>
    <rPh sb="1" eb="2">
      <t>ガツ</t>
    </rPh>
    <phoneticPr fontId="9"/>
  </si>
  <si>
    <t>１月</t>
    <rPh sb="1" eb="2">
      <t>ガツ</t>
    </rPh>
    <phoneticPr fontId="9"/>
  </si>
  <si>
    <t>４月</t>
    <rPh sb="1" eb="2">
      <t>ガツ</t>
    </rPh>
    <phoneticPr fontId="9"/>
  </si>
  <si>
    <t>建物火災</t>
    <rPh sb="0" eb="2">
      <t>タテモノ</t>
    </rPh>
    <rPh sb="2" eb="4">
      <t>カサイ</t>
    </rPh>
    <phoneticPr fontId="9"/>
  </si>
  <si>
    <t>車両火災</t>
    <rPh sb="0" eb="4">
      <t>シャリョウカサイ</t>
    </rPh>
    <phoneticPr fontId="9"/>
  </si>
  <si>
    <t>５月</t>
    <rPh sb="1" eb="2">
      <t>ガツ</t>
    </rPh>
    <phoneticPr fontId="9"/>
  </si>
  <si>
    <t>６月</t>
    <rPh sb="1" eb="2">
      <t>ガツ</t>
    </rPh>
    <phoneticPr fontId="9"/>
  </si>
  <si>
    <t>７月</t>
    <rPh sb="1" eb="2">
      <t>ガツ</t>
    </rPh>
    <phoneticPr fontId="9"/>
  </si>
  <si>
    <t>８月</t>
    <rPh sb="1" eb="2">
      <t>ガツ</t>
    </rPh>
    <phoneticPr fontId="9"/>
  </si>
  <si>
    <t>１２月</t>
    <rPh sb="2" eb="3">
      <t>ガツ</t>
    </rPh>
    <phoneticPr fontId="9"/>
  </si>
  <si>
    <t>１０月</t>
    <rPh sb="2" eb="3">
      <t>ガツ</t>
    </rPh>
    <phoneticPr fontId="9"/>
  </si>
  <si>
    <t>９月</t>
    <rPh sb="1" eb="2">
      <t>ガツ</t>
    </rPh>
    <phoneticPr fontId="9"/>
  </si>
  <si>
    <t>不明</t>
    <rPh sb="0" eb="2">
      <t>フメイ</t>
    </rPh>
    <phoneticPr fontId="9"/>
  </si>
  <si>
    <t>住宅</t>
    <rPh sb="0" eb="2">
      <t>ジュウタク</t>
    </rPh>
    <phoneticPr fontId="2"/>
  </si>
  <si>
    <t>併用住宅</t>
    <rPh sb="0" eb="2">
      <t>ヘイヨウ</t>
    </rPh>
    <rPh sb="2" eb="4">
      <t>ジュウタク</t>
    </rPh>
    <phoneticPr fontId="2"/>
  </si>
  <si>
    <t>工場</t>
    <rPh sb="0" eb="2">
      <t>コウジョウ</t>
    </rPh>
    <phoneticPr fontId="2"/>
  </si>
  <si>
    <t>貨物車</t>
    <rPh sb="0" eb="3">
      <t>カモツシャ</t>
    </rPh>
    <phoneticPr fontId="2"/>
  </si>
  <si>
    <t>事務所</t>
    <rPh sb="0" eb="3">
      <t>ジムショ</t>
    </rPh>
    <phoneticPr fontId="2"/>
  </si>
  <si>
    <t>その他</t>
    <rPh sb="2" eb="3">
      <t>タ</t>
    </rPh>
    <phoneticPr fontId="2"/>
  </si>
  <si>
    <t>住宅</t>
    <rPh sb="0" eb="2">
      <t>ジュウタク</t>
    </rPh>
    <phoneticPr fontId="2"/>
  </si>
  <si>
    <t>作業場</t>
    <rPh sb="0" eb="3">
      <t>サギョウバ</t>
    </rPh>
    <phoneticPr fontId="2"/>
  </si>
  <si>
    <t>特殊車</t>
    <rPh sb="0" eb="3">
      <t>トクシュシャ</t>
    </rPh>
    <phoneticPr fontId="2"/>
  </si>
  <si>
    <t>養鶏舎</t>
    <rPh sb="0" eb="2">
      <t>ヨウケイ</t>
    </rPh>
    <rPh sb="2" eb="3">
      <t>シャ</t>
    </rPh>
    <phoneticPr fontId="2"/>
  </si>
  <si>
    <t>－</t>
    <phoneticPr fontId="9"/>
  </si>
  <si>
    <t>平 成 ２９ 年 　 主 な 火 災 概 況</t>
    <rPh sb="0" eb="3">
      <t>ヘイセイ</t>
    </rPh>
    <rPh sb="7" eb="8">
      <t>ネン</t>
    </rPh>
    <rPh sb="11" eb="12">
      <t>オモ</t>
    </rPh>
    <rPh sb="15" eb="18">
      <t>カサイ</t>
    </rPh>
    <rPh sb="19" eb="20">
      <t>オオムネ</t>
    </rPh>
    <rPh sb="21" eb="22">
      <t>キョウ</t>
    </rPh>
    <phoneticPr fontId="9"/>
  </si>
  <si>
    <t>-</t>
    <phoneticPr fontId="9"/>
  </si>
  <si>
    <t>たばこ</t>
  </si>
  <si>
    <t>車体等の衝突火花</t>
    <rPh sb="0" eb="2">
      <t>シャタイ</t>
    </rPh>
    <rPh sb="2" eb="3">
      <t>トウ</t>
    </rPh>
    <rPh sb="4" eb="6">
      <t>ショウトツ</t>
    </rPh>
    <rPh sb="6" eb="8">
      <t>ヒバナ</t>
    </rPh>
    <phoneticPr fontId="9"/>
  </si>
  <si>
    <t>火源の転倒落下</t>
    <rPh sb="0" eb="1">
      <t>ヒ</t>
    </rPh>
    <rPh sb="1" eb="2">
      <t>ゲン</t>
    </rPh>
    <rPh sb="3" eb="5">
      <t>テントウ</t>
    </rPh>
    <rPh sb="5" eb="7">
      <t>ラッカ</t>
    </rPh>
    <phoneticPr fontId="20"/>
  </si>
  <si>
    <t>たき火</t>
    <rPh sb="2" eb="3">
      <t>ビ</t>
    </rPh>
    <phoneticPr fontId="20"/>
  </si>
  <si>
    <t>熱せられた金属製品</t>
    <rPh sb="0" eb="1">
      <t>ネッ</t>
    </rPh>
    <rPh sb="5" eb="7">
      <t>キンゾク</t>
    </rPh>
    <rPh sb="7" eb="9">
      <t>セイヒン</t>
    </rPh>
    <phoneticPr fontId="20"/>
  </si>
  <si>
    <t>排気管</t>
    <rPh sb="0" eb="3">
      <t>ハイキカン</t>
    </rPh>
    <phoneticPr fontId="20"/>
  </si>
  <si>
    <t>その他の電気装置</t>
    <rPh sb="2" eb="3">
      <t>タ</t>
    </rPh>
    <rPh sb="4" eb="6">
      <t>デンキ</t>
    </rPh>
    <rPh sb="6" eb="8">
      <t>ソウチ</t>
    </rPh>
    <phoneticPr fontId="9"/>
  </si>
  <si>
    <t>周南市</t>
    <rPh sb="0" eb="3">
      <t>シュウナンシ</t>
    </rPh>
    <phoneticPr fontId="9"/>
  </si>
  <si>
    <t>周南市</t>
    <rPh sb="0" eb="3">
      <t>シュウナンシ</t>
    </rPh>
    <phoneticPr fontId="2"/>
  </si>
  <si>
    <t>萩市</t>
    <rPh sb="0" eb="2">
      <t>ハギシ</t>
    </rPh>
    <phoneticPr fontId="2"/>
  </si>
  <si>
    <t>防府市</t>
    <rPh sb="0" eb="3">
      <t>ホウフシ</t>
    </rPh>
    <phoneticPr fontId="2"/>
  </si>
  <si>
    <t>和木町</t>
    <rPh sb="0" eb="3">
      <t>ワキチョウ</t>
    </rPh>
    <phoneticPr fontId="2"/>
  </si>
  <si>
    <t>岩国市</t>
    <rPh sb="0" eb="3">
      <t>イワクニシ</t>
    </rPh>
    <phoneticPr fontId="2"/>
  </si>
  <si>
    <t>下松市</t>
    <rPh sb="0" eb="3">
      <t>クダマツシ</t>
    </rPh>
    <phoneticPr fontId="2"/>
  </si>
  <si>
    <t>下関市</t>
    <rPh sb="0" eb="3">
      <t>シモノセキシ</t>
    </rPh>
    <phoneticPr fontId="2"/>
  </si>
  <si>
    <t>美祢市</t>
    <rPh sb="0" eb="3">
      <t>ミネシ</t>
    </rPh>
    <phoneticPr fontId="2"/>
  </si>
  <si>
    <t>長門市</t>
    <rPh sb="0" eb="3">
      <t>ナガトシ</t>
    </rPh>
    <phoneticPr fontId="2"/>
  </si>
  <si>
    <t>山口市</t>
    <rPh sb="0" eb="3">
      <t>ヤマグチシ</t>
    </rPh>
    <phoneticPr fontId="2"/>
  </si>
  <si>
    <t>山陽小野田市</t>
    <rPh sb="0" eb="6">
      <t>サンヨウオノダシ</t>
    </rPh>
    <phoneticPr fontId="2"/>
  </si>
  <si>
    <t>周防大島町</t>
    <rPh sb="0" eb="5">
      <t>スオウオオシマチョウ</t>
    </rPh>
    <phoneticPr fontId="2"/>
  </si>
  <si>
    <t>宇部市</t>
    <rPh sb="0" eb="3">
      <t>ウベシ</t>
    </rPh>
    <phoneticPr fontId="2"/>
  </si>
  <si>
    <t>周防渡島町</t>
    <rPh sb="0" eb="2">
      <t>スオウ</t>
    </rPh>
    <rPh sb="2" eb="4">
      <t>オシマ</t>
    </rPh>
    <rPh sb="4" eb="5">
      <t>チョウ</t>
    </rPh>
    <phoneticPr fontId="2"/>
  </si>
  <si>
    <t>共同住宅</t>
    <rPh sb="0" eb="2">
      <t>キョウドウ</t>
    </rPh>
    <rPh sb="2" eb="4">
      <t>ジュウタク</t>
    </rPh>
    <phoneticPr fontId="2"/>
  </si>
  <si>
    <t>その他</t>
    <rPh sb="2" eb="3">
      <t>タ</t>
    </rPh>
    <phoneticPr fontId="2"/>
  </si>
  <si>
    <t>放火</t>
    <rPh sb="0" eb="2">
      <t>ホウカ</t>
    </rPh>
    <phoneticPr fontId="18"/>
  </si>
  <si>
    <t>その他</t>
    <rPh sb="2" eb="3">
      <t>タ</t>
    </rPh>
    <phoneticPr fontId="18"/>
  </si>
  <si>
    <t>たき火</t>
    <rPh sb="2" eb="3">
      <t>ビ</t>
    </rPh>
    <phoneticPr fontId="18"/>
  </si>
  <si>
    <t>その他（枯れ草焼き）</t>
    <rPh sb="2" eb="3">
      <t>タ</t>
    </rPh>
    <rPh sb="4" eb="5">
      <t>カ</t>
    </rPh>
    <rPh sb="6" eb="7">
      <t>クサ</t>
    </rPh>
    <rPh sb="7" eb="8">
      <t>ヤ</t>
    </rPh>
    <phoneticPr fontId="18"/>
  </si>
  <si>
    <t>その他（線香）</t>
    <rPh sb="2" eb="3">
      <t>タ</t>
    </rPh>
    <rPh sb="4" eb="6">
      <t>センコウ</t>
    </rPh>
    <phoneticPr fontId="18"/>
  </si>
  <si>
    <t>放火の疑い</t>
    <rPh sb="0" eb="2">
      <t>ホウカ</t>
    </rPh>
    <rPh sb="3" eb="4">
      <t>ウタガ</t>
    </rPh>
    <phoneticPr fontId="18"/>
  </si>
  <si>
    <t>その他（点火棒）</t>
    <rPh sb="2" eb="3">
      <t>タ</t>
    </rPh>
    <rPh sb="4" eb="6">
      <t>テンカ</t>
    </rPh>
    <rPh sb="6" eb="7">
      <t>ボウ</t>
    </rPh>
    <phoneticPr fontId="18"/>
  </si>
  <si>
    <t>２／０</t>
    <phoneticPr fontId="9"/>
  </si>
  <si>
    <t>２／０</t>
    <phoneticPr fontId="9"/>
  </si>
  <si>
    <t>２月</t>
    <rPh sb="1" eb="2">
      <t>ガツ</t>
    </rPh>
    <phoneticPr fontId="9"/>
  </si>
  <si>
    <t>３月</t>
    <rPh sb="1" eb="2">
      <t>ガツ</t>
    </rPh>
    <phoneticPr fontId="9"/>
  </si>
  <si>
    <t>女</t>
    <rPh sb="0" eb="1">
      <t>オンナ</t>
    </rPh>
    <phoneticPr fontId="9"/>
  </si>
  <si>
    <t>男</t>
    <rPh sb="0" eb="1">
      <t>オトコ</t>
    </rPh>
    <phoneticPr fontId="9"/>
  </si>
  <si>
    <t>不明</t>
    <rPh sb="0" eb="2">
      <t>フメイ</t>
    </rPh>
    <phoneticPr fontId="1"/>
  </si>
  <si>
    <t>起床中</t>
    <rPh sb="0" eb="2">
      <t>キショウ</t>
    </rPh>
    <rPh sb="2" eb="3">
      <t>ナカ</t>
    </rPh>
    <phoneticPr fontId="1"/>
  </si>
  <si>
    <t>起床中</t>
    <rPh sb="0" eb="2">
      <t>キショウ</t>
    </rPh>
    <rPh sb="2" eb="3">
      <t>チュウ</t>
    </rPh>
    <phoneticPr fontId="1"/>
  </si>
  <si>
    <t>就寝中</t>
    <rPh sb="0" eb="3">
      <t>シュウシンチュウ</t>
    </rPh>
    <phoneticPr fontId="1"/>
  </si>
  <si>
    <t>起床中</t>
    <rPh sb="0" eb="3">
      <t>キショウチュウ</t>
    </rPh>
    <phoneticPr fontId="1"/>
  </si>
  <si>
    <t>飲酒無</t>
    <rPh sb="0" eb="3">
      <t>インシュム</t>
    </rPh>
    <phoneticPr fontId="1"/>
  </si>
  <si>
    <t>飲酒無</t>
    <rPh sb="0" eb="2">
      <t>インシュ</t>
    </rPh>
    <rPh sb="2" eb="3">
      <t>ナ</t>
    </rPh>
    <phoneticPr fontId="1"/>
  </si>
  <si>
    <t>飲酒有</t>
    <rPh sb="0" eb="2">
      <t>インシュ</t>
    </rPh>
    <rPh sb="2" eb="3">
      <t>ア</t>
    </rPh>
    <phoneticPr fontId="1"/>
  </si>
  <si>
    <t>逃げ遅れ</t>
    <rPh sb="0" eb="1">
      <t>ニ</t>
    </rPh>
    <rPh sb="2" eb="3">
      <t>オク</t>
    </rPh>
    <phoneticPr fontId="1"/>
  </si>
  <si>
    <t>放火自殺</t>
    <rPh sb="0" eb="2">
      <t>ホウカ</t>
    </rPh>
    <rPh sb="2" eb="4">
      <t>ジサツ</t>
    </rPh>
    <phoneticPr fontId="1"/>
  </si>
  <si>
    <t>その他</t>
    <rPh sb="2" eb="3">
      <t>タ</t>
    </rPh>
    <phoneticPr fontId="1"/>
  </si>
  <si>
    <t>着衣着火</t>
    <rPh sb="0" eb="2">
      <t>チャクイ</t>
    </rPh>
    <rPh sb="2" eb="4">
      <t>チャッカ</t>
    </rPh>
    <phoneticPr fontId="1"/>
  </si>
  <si>
    <t>火傷</t>
    <rPh sb="0" eb="2">
      <t>ヤケド</t>
    </rPh>
    <phoneticPr fontId="1"/>
  </si>
  <si>
    <t>自殺</t>
    <rPh sb="0" eb="2">
      <t>ジサツ</t>
    </rPh>
    <phoneticPr fontId="1"/>
  </si>
  <si>
    <t>一酸化炭素中毒・窒息</t>
    <rPh sb="0" eb="7">
      <t>イッサンカタンソチュウドク</t>
    </rPh>
    <rPh sb="8" eb="10">
      <t>チッソク</t>
    </rPh>
    <phoneticPr fontId="1"/>
  </si>
  <si>
    <t>火傷</t>
    <rPh sb="0" eb="2">
      <t>ヤケド</t>
    </rPh>
    <phoneticPr fontId="1"/>
  </si>
  <si>
    <t>自殺</t>
    <rPh sb="0" eb="2">
      <t>ジサツ</t>
    </rPh>
    <phoneticPr fontId="1"/>
  </si>
  <si>
    <t>その他</t>
    <rPh sb="2" eb="3">
      <t>タ</t>
    </rPh>
    <phoneticPr fontId="1"/>
  </si>
  <si>
    <t>－</t>
    <phoneticPr fontId="9"/>
  </si>
  <si>
    <t>半焼</t>
    <rPh sb="0" eb="2">
      <t>ハンショウ</t>
    </rPh>
    <phoneticPr fontId="9"/>
  </si>
  <si>
    <t>全焼</t>
    <rPh sb="0" eb="2">
      <t>ゼンショウ</t>
    </rPh>
    <phoneticPr fontId="9"/>
  </si>
  <si>
    <t>部分焼</t>
    <rPh sb="0" eb="3">
      <t>ブブンショウ</t>
    </rPh>
    <phoneticPr fontId="9"/>
  </si>
  <si>
    <t>居室</t>
    <rPh sb="0" eb="2">
      <t>キョシツ</t>
    </rPh>
    <phoneticPr fontId="1"/>
  </si>
  <si>
    <t>運転席</t>
    <rPh sb="0" eb="3">
      <t>ウンテンセキ</t>
    </rPh>
    <phoneticPr fontId="1"/>
  </si>
  <si>
    <t>浴室</t>
    <rPh sb="0" eb="2">
      <t>ヨクシツ</t>
    </rPh>
    <phoneticPr fontId="1"/>
  </si>
  <si>
    <t>敷地内</t>
    <rPh sb="0" eb="3">
      <t>シキチナイ</t>
    </rPh>
    <phoneticPr fontId="1"/>
  </si>
  <si>
    <t>田畑</t>
    <rPh sb="0" eb="2">
      <t>タハタ</t>
    </rPh>
    <phoneticPr fontId="1"/>
  </si>
  <si>
    <t>公園</t>
    <rPh sb="0" eb="2">
      <t>コウエン</t>
    </rPh>
    <phoneticPr fontId="1"/>
  </si>
  <si>
    <t>台所</t>
    <rPh sb="0" eb="2">
      <t>ダイドコロ</t>
    </rPh>
    <phoneticPr fontId="1"/>
  </si>
  <si>
    <t>一般倉庫</t>
    <rPh sb="0" eb="2">
      <t>イッパン</t>
    </rPh>
    <rPh sb="2" eb="4">
      <t>ソウコ</t>
    </rPh>
    <phoneticPr fontId="1"/>
  </si>
  <si>
    <t>田畑</t>
    <rPh sb="0" eb="2">
      <t>タハタ</t>
    </rPh>
    <phoneticPr fontId="1"/>
  </si>
  <si>
    <t>木造建築物</t>
    <rPh sb="0" eb="5">
      <t>モクゾウケンチクブツ</t>
    </rPh>
    <phoneticPr fontId="1"/>
  </si>
  <si>
    <t>防火構造建築物</t>
    <rPh sb="0" eb="2">
      <t>ボウカ</t>
    </rPh>
    <rPh sb="2" eb="4">
      <t>コウゾウ</t>
    </rPh>
    <rPh sb="4" eb="7">
      <t>ケンチクブツ</t>
    </rPh>
    <phoneticPr fontId="1"/>
  </si>
  <si>
    <t>耐火建築物</t>
    <rPh sb="0" eb="2">
      <t>タイカ</t>
    </rPh>
    <rPh sb="2" eb="5">
      <t>ケンチクブツ</t>
    </rPh>
    <phoneticPr fontId="1"/>
  </si>
  <si>
    <t>準耐火建築物
（木造）</t>
    <rPh sb="0" eb="1">
      <t>ジュン</t>
    </rPh>
    <rPh sb="1" eb="3">
      <t>タイカ</t>
    </rPh>
    <rPh sb="3" eb="6">
      <t>ケンcイhクブツ</t>
    </rPh>
    <rPh sb="8" eb="10">
      <t>モクゾウ</t>
    </rPh>
    <phoneticPr fontId="1"/>
  </si>
  <si>
    <t>ぼや</t>
    <phoneticPr fontId="9"/>
  </si>
  <si>
    <t>全焼</t>
    <rPh sb="0" eb="2">
      <t>ゼンショウ</t>
    </rPh>
    <phoneticPr fontId="9"/>
  </si>
  <si>
    <t>半焼</t>
    <rPh sb="0" eb="2">
      <t>ハンショウ</t>
    </rPh>
    <phoneticPr fontId="9"/>
  </si>
  <si>
    <t>－</t>
    <phoneticPr fontId="9"/>
  </si>
  <si>
    <t xml:space="preserve">平 成 ２９ 年 　 火 災 に よ る </t>
    <rPh sb="0" eb="3">
      <t>ヘイセイ</t>
    </rPh>
    <rPh sb="7" eb="8">
      <t>ネン</t>
    </rPh>
    <rPh sb="11" eb="14">
      <t>カサイ</t>
    </rPh>
    <phoneticPr fontId="9"/>
  </si>
  <si>
    <t xml:space="preserve">平  成  ２９年　  市　町　別 </t>
    <rPh sb="0" eb="4">
      <t>ヘイセイ</t>
    </rPh>
    <rPh sb="8" eb="9">
      <t>ネン</t>
    </rPh>
    <rPh sb="12" eb="13">
      <t>シ</t>
    </rPh>
    <rPh sb="14" eb="15">
      <t>マチ</t>
    </rPh>
    <rPh sb="16" eb="17">
      <t>ベツ</t>
    </rPh>
    <phoneticPr fontId="9"/>
  </si>
  <si>
    <t>平成２９年</t>
    <rPh sb="0" eb="2">
      <t>ヘイセイ</t>
    </rPh>
    <rPh sb="4" eb="5">
      <t>ネン</t>
    </rPh>
    <phoneticPr fontId="9"/>
  </si>
  <si>
    <t>出火件数</t>
    <rPh sb="0" eb="2">
      <t>シュッカ</t>
    </rPh>
    <rPh sb="2" eb="4">
      <t>ケンスウ</t>
    </rPh>
    <phoneticPr fontId="9"/>
  </si>
  <si>
    <t>平成２９年</t>
    <phoneticPr fontId="9"/>
  </si>
  <si>
    <t>-</t>
    <phoneticPr fontId="9"/>
  </si>
  <si>
    <t>-</t>
    <phoneticPr fontId="9"/>
  </si>
  <si>
    <t>４月</t>
    <rPh sb="1" eb="2">
      <t>ガツ</t>
    </rPh>
    <phoneticPr fontId="9"/>
  </si>
  <si>
    <t>５月</t>
    <rPh sb="1" eb="2">
      <t>ツキ</t>
    </rPh>
    <phoneticPr fontId="9"/>
  </si>
  <si>
    <t>１１月</t>
    <rPh sb="2" eb="3">
      <t>ガツ</t>
    </rPh>
    <phoneticPr fontId="9"/>
  </si>
  <si>
    <t>１２月</t>
    <rPh sb="2" eb="3">
      <t>ツキ</t>
    </rPh>
    <phoneticPr fontId="9"/>
  </si>
  <si>
    <t>１／１</t>
    <phoneticPr fontId="9"/>
  </si>
  <si>
    <t>平 成 ２９ 年 　 火 災 に よ る 死 者 の 状 況</t>
    <rPh sb="0" eb="3">
      <t>ヘイセイ</t>
    </rPh>
    <rPh sb="7" eb="8">
      <t>ネン</t>
    </rPh>
    <rPh sb="11" eb="14">
      <t>カサイ</t>
    </rPh>
    <rPh sb="21" eb="24">
      <t>シシャ</t>
    </rPh>
    <rPh sb="27" eb="30">
      <t>ジョウキョウ</t>
    </rPh>
    <phoneticPr fontId="9"/>
  </si>
  <si>
    <t>H28</t>
  </si>
  <si>
    <t>H29</t>
    <phoneticPr fontId="9"/>
  </si>
  <si>
    <t>－</t>
    <phoneticPr fontId="9"/>
  </si>
  <si>
    <t>平成２９年　時間帯別放火火災件数</t>
    <rPh sb="0" eb="2">
      <t>ヘイセイ</t>
    </rPh>
    <rPh sb="4" eb="5">
      <t>ネン</t>
    </rPh>
    <rPh sb="6" eb="9">
      <t>ジカンタイ</t>
    </rPh>
    <rPh sb="9" eb="10">
      <t>ベツ</t>
    </rPh>
    <rPh sb="10" eb="14">
      <t>ホウカカサイ</t>
    </rPh>
    <rPh sb="14" eb="16">
      <t>ケンスウ</t>
    </rPh>
    <phoneticPr fontId="9"/>
  </si>
  <si>
    <t>平成２９年　放火火災による被害状況</t>
    <rPh sb="0" eb="2">
      <t>ヘイセイ</t>
    </rPh>
    <rPh sb="4" eb="5">
      <t>ネン</t>
    </rPh>
    <rPh sb="6" eb="8">
      <t>ホウカ</t>
    </rPh>
    <rPh sb="8" eb="10">
      <t>カサイ</t>
    </rPh>
    <rPh sb="13" eb="15">
      <t>ヒガイ</t>
    </rPh>
    <rPh sb="15" eb="17">
      <t>ジョウキョウ</t>
    </rPh>
    <phoneticPr fontId="9"/>
  </si>
  <si>
    <r>
      <t xml:space="preserve">全火災 </t>
    </r>
    <r>
      <rPr>
        <sz val="11"/>
        <rFont val="ＭＳ Ｐゴシック"/>
        <family val="3"/>
        <charset val="128"/>
      </rPr>
      <t xml:space="preserve">  件数</t>
    </r>
    <rPh sb="0" eb="1">
      <t>ゼン</t>
    </rPh>
    <rPh sb="1" eb="3">
      <t>カサイ</t>
    </rPh>
    <rPh sb="6" eb="8">
      <t>ケンスウ</t>
    </rPh>
    <phoneticPr fontId="9"/>
  </si>
  <si>
    <r>
      <t>平成1</t>
    </r>
    <r>
      <rPr>
        <sz val="11"/>
        <rFont val="ＭＳ Ｐゴシック"/>
        <family val="3"/>
        <charset val="128"/>
      </rPr>
      <t>9年</t>
    </r>
    <rPh sb="0" eb="2">
      <t>ヘイセイ</t>
    </rPh>
    <rPh sb="4" eb="5">
      <t>ネン</t>
    </rPh>
    <phoneticPr fontId="9"/>
  </si>
  <si>
    <r>
      <t>平成2</t>
    </r>
    <r>
      <rPr>
        <sz val="11"/>
        <rFont val="ＭＳ Ｐゴシック"/>
        <family val="3"/>
        <charset val="128"/>
      </rPr>
      <t>0年</t>
    </r>
    <rPh sb="0" eb="2">
      <t>ヘイセイ</t>
    </rPh>
    <rPh sb="4" eb="5">
      <t>ネン</t>
    </rPh>
    <phoneticPr fontId="9"/>
  </si>
  <si>
    <t>ストーブ</t>
    <phoneticPr fontId="20"/>
  </si>
  <si>
    <t>取灰</t>
    <rPh sb="0" eb="1">
      <t>ト</t>
    </rPh>
    <rPh sb="1" eb="2">
      <t>ハイ</t>
    </rPh>
    <phoneticPr fontId="20"/>
  </si>
  <si>
    <t>不明</t>
    <rPh sb="0" eb="2">
      <t>フメイ</t>
    </rPh>
    <phoneticPr fontId="9"/>
  </si>
  <si>
    <t>たばこ</t>
    <phoneticPr fontId="20"/>
  </si>
  <si>
    <t>フライヤー</t>
    <phoneticPr fontId="9"/>
  </si>
  <si>
    <t>ブレーキライニング</t>
    <phoneticPr fontId="9"/>
  </si>
  <si>
    <t>たばこ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</si>
</sst>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#,##0_ "/>
    <numFmt numFmtId="177" formatCode="0.0_ "/>
    <numFmt numFmtId="178" formatCode="0.0"/>
    <numFmt numFmtId="179" formatCode="0_ "/>
    <numFmt numFmtId="180" formatCode="0.00_ "/>
    <numFmt numFmtId="181" formatCode="0_);[Red]\(0\)"/>
    <numFmt numFmtId="182" formatCode="0.0%"/>
    <numFmt numFmtId="183" formatCode="#,##0_);[Red]\(#,##0\)"/>
    <numFmt numFmtId="184" formatCode="0.00_);[Red]\(0.00\)"/>
    <numFmt numFmtId="185" formatCode="0_ ;[Red]\-0\ "/>
    <numFmt numFmtId="186" formatCode="0.0_);[Red]\(0.0\)"/>
    <numFmt numFmtId="187" formatCode="m&quot;月&quot;d&quot;日&quot;;@"/>
    <numFmt numFmtId="188" formatCode="h:mm;@"/>
    <numFmt numFmtId="189" formatCode="#,##0.0;[Red]\-#,##0.0"/>
    <numFmt numFmtId="190" formatCode="[DBNum3]m&quot;月&quot;"/>
    <numFmt numFmtId="191" formatCode="#,##0.0_ "/>
    <numFmt numFmtId="192" formatCode="[DBNum3][$-411]0&quot;／０&quot;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20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8" fillId="0" borderId="0" applyFont="0" applyFill="0" applyBorder="0" applyAlignment="0" applyProtection="0"/>
    <xf numFmtId="0" fontId="19" fillId="0" borderId="0"/>
    <xf numFmtId="0" fontId="19" fillId="0" borderId="0"/>
  </cellStyleXfs>
  <cellXfs count="1248">
    <xf numFmtId="0" fontId="0" fillId="0" borderId="0" xfId="0"/>
    <xf numFmtId="0" fontId="12" fillId="0" borderId="0" xfId="0" applyFont="1" applyAlignment="1">
      <alignment horizontal="center" vertical="center"/>
    </xf>
    <xf numFmtId="183" fontId="1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83" fontId="12" fillId="0" borderId="2" xfId="0" applyNumberFormat="1" applyFont="1" applyFill="1" applyBorder="1" applyAlignment="1">
      <alignment horizontal="right" vertical="center"/>
    </xf>
    <xf numFmtId="183" fontId="12" fillId="0" borderId="3" xfId="0" applyNumberFormat="1" applyFont="1" applyFill="1" applyBorder="1" applyAlignment="1">
      <alignment horizontal="right" vertical="center"/>
    </xf>
    <xf numFmtId="183" fontId="12" fillId="0" borderId="4" xfId="0" applyNumberFormat="1" applyFont="1" applyFill="1" applyBorder="1" applyAlignment="1">
      <alignment horizontal="right" vertical="center"/>
    </xf>
    <xf numFmtId="183" fontId="12" fillId="0" borderId="5" xfId="0" applyNumberFormat="1" applyFont="1" applyFill="1" applyBorder="1" applyAlignment="1">
      <alignment horizontal="right" vertical="center"/>
    </xf>
    <xf numFmtId="183" fontId="12" fillId="0" borderId="6" xfId="0" applyNumberFormat="1" applyFont="1" applyFill="1" applyBorder="1" applyAlignment="1">
      <alignment horizontal="right" vertical="center"/>
    </xf>
    <xf numFmtId="183" fontId="12" fillId="0" borderId="7" xfId="0" applyNumberFormat="1" applyFont="1" applyFill="1" applyBorder="1" applyAlignment="1">
      <alignment horizontal="right" vertical="center"/>
    </xf>
    <xf numFmtId="183" fontId="12" fillId="0" borderId="8" xfId="0" applyNumberFormat="1" applyFont="1" applyFill="1" applyBorder="1" applyAlignment="1">
      <alignment horizontal="right" vertical="center"/>
    </xf>
    <xf numFmtId="183" fontId="12" fillId="0" borderId="9" xfId="1" applyNumberFormat="1" applyFont="1" applyFill="1" applyBorder="1" applyAlignment="1">
      <alignment horizontal="right" vertical="center"/>
    </xf>
    <xf numFmtId="183" fontId="12" fillId="0" borderId="10" xfId="1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center" vertical="top" textRotation="255" wrapText="1"/>
    </xf>
    <xf numFmtId="0" fontId="14" fillId="0" borderId="12" xfId="0" applyFont="1" applyFill="1" applyBorder="1" applyAlignment="1">
      <alignment horizontal="center" vertical="top" textRotation="255" wrapText="1"/>
    </xf>
    <xf numFmtId="0" fontId="14" fillId="0" borderId="11" xfId="0" applyFont="1" applyFill="1" applyBorder="1" applyAlignment="1">
      <alignment horizontal="center" vertical="top" textRotation="255" wrapText="1"/>
    </xf>
    <xf numFmtId="0" fontId="14" fillId="0" borderId="13" xfId="0" applyFont="1" applyFill="1" applyBorder="1" applyAlignment="1">
      <alignment horizontal="center" vertical="top" textRotation="255" wrapText="1"/>
    </xf>
    <xf numFmtId="0" fontId="14" fillId="0" borderId="14" xfId="0" applyFont="1" applyFill="1" applyBorder="1" applyAlignment="1">
      <alignment horizontal="center" vertical="top" textRotation="255" wrapText="1"/>
    </xf>
    <xf numFmtId="183" fontId="12" fillId="0" borderId="6" xfId="1" applyNumberFormat="1" applyFont="1" applyFill="1" applyBorder="1" applyAlignment="1">
      <alignment horizontal="right" vertical="center"/>
    </xf>
    <xf numFmtId="183" fontId="12" fillId="0" borderId="7" xfId="1" applyNumberFormat="1" applyFont="1" applyFill="1" applyBorder="1" applyAlignment="1">
      <alignment horizontal="right" vertical="center"/>
    </xf>
    <xf numFmtId="183" fontId="12" fillId="0" borderId="8" xfId="1" applyNumberFormat="1" applyFont="1" applyFill="1" applyBorder="1" applyAlignment="1">
      <alignment horizontal="right" vertical="center"/>
    </xf>
    <xf numFmtId="183" fontId="12" fillId="0" borderId="21" xfId="1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183" fontId="12" fillId="0" borderId="21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49" fontId="16" fillId="0" borderId="0" xfId="0" applyNumberFormat="1" applyFont="1" applyFill="1" applyAlignment="1">
      <alignment horizontal="right" vertical="top"/>
    </xf>
    <xf numFmtId="0" fontId="16" fillId="0" borderId="0" xfId="0" applyFont="1" applyFill="1" applyAlignment="1">
      <alignment vertical="top"/>
    </xf>
    <xf numFmtId="181" fontId="13" fillId="0" borderId="24" xfId="0" applyNumberFormat="1" applyFont="1" applyFill="1" applyBorder="1" applyAlignment="1">
      <alignment horizontal="right" vertical="center" wrapText="1"/>
    </xf>
    <xf numFmtId="181" fontId="13" fillId="0" borderId="25" xfId="0" applyNumberFormat="1" applyFont="1" applyFill="1" applyBorder="1" applyAlignment="1">
      <alignment horizontal="right" vertical="center" wrapText="1"/>
    </xf>
    <xf numFmtId="181" fontId="13" fillId="0" borderId="26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81" fontId="13" fillId="0" borderId="6" xfId="0" applyNumberFormat="1" applyFont="1" applyFill="1" applyBorder="1" applyAlignment="1">
      <alignment vertical="center"/>
    </xf>
    <xf numFmtId="181" fontId="13" fillId="0" borderId="3" xfId="0" applyNumberFormat="1" applyFont="1" applyFill="1" applyBorder="1" applyAlignment="1">
      <alignment vertical="center"/>
    </xf>
    <xf numFmtId="181" fontId="13" fillId="0" borderId="15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2" fillId="0" borderId="29" xfId="0" applyFont="1" applyFill="1" applyBorder="1" applyAlignment="1">
      <alignment horizontal="distributed" vertical="center"/>
    </xf>
    <xf numFmtId="0" fontId="12" fillId="0" borderId="30" xfId="0" applyFont="1" applyFill="1" applyBorder="1" applyAlignment="1">
      <alignment horizontal="distributed" vertical="distributed"/>
    </xf>
    <xf numFmtId="0" fontId="12" fillId="0" borderId="31" xfId="0" applyFont="1" applyFill="1" applyBorder="1" applyAlignment="1">
      <alignment horizontal="distributed" vertical="distributed"/>
    </xf>
    <xf numFmtId="0" fontId="12" fillId="0" borderId="32" xfId="0" applyFont="1" applyFill="1" applyBorder="1" applyAlignment="1">
      <alignment horizontal="distributed" vertical="distributed"/>
    </xf>
    <xf numFmtId="0" fontId="12" fillId="0" borderId="33" xfId="0" applyFont="1" applyFill="1" applyBorder="1" applyAlignment="1">
      <alignment horizontal="distributed" vertical="distributed"/>
    </xf>
    <xf numFmtId="0" fontId="12" fillId="0" borderId="34" xfId="0" applyFont="1" applyFill="1" applyBorder="1" applyAlignment="1">
      <alignment horizontal="distributed" vertical="distributed"/>
    </xf>
    <xf numFmtId="0" fontId="0" fillId="0" borderId="0" xfId="0" applyFill="1"/>
    <xf numFmtId="0" fontId="12" fillId="0" borderId="42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51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0" fillId="0" borderId="0" xfId="0" applyFont="1" applyFill="1"/>
    <xf numFmtId="0" fontId="10" fillId="0" borderId="0" xfId="0" applyFont="1" applyFill="1"/>
    <xf numFmtId="0" fontId="0" fillId="0" borderId="0" xfId="0" applyFill="1" applyBorder="1"/>
    <xf numFmtId="176" fontId="0" fillId="0" borderId="0" xfId="0" applyNumberFormat="1" applyFill="1"/>
    <xf numFmtId="0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8" fontId="0" fillId="0" borderId="0" xfId="0" applyNumberFormat="1" applyFill="1"/>
    <xf numFmtId="180" fontId="0" fillId="0" borderId="0" xfId="0" applyNumberFormat="1" applyFill="1"/>
    <xf numFmtId="1" fontId="0" fillId="0" borderId="0" xfId="0" applyNumberFormat="1" applyFill="1"/>
    <xf numFmtId="0" fontId="8" fillId="0" borderId="0" xfId="0" applyNumberFormat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38" fontId="0" fillId="0" borderId="0" xfId="0" applyNumberFormat="1" applyFill="1"/>
    <xf numFmtId="2" fontId="0" fillId="0" borderId="0" xfId="0" applyNumberFormat="1" applyFill="1"/>
    <xf numFmtId="180" fontId="0" fillId="0" borderId="0" xfId="0" applyNumberFormat="1" applyFill="1" applyBorder="1"/>
    <xf numFmtId="38" fontId="23" fillId="0" borderId="1" xfId="1" applyFont="1" applyFill="1" applyBorder="1" applyAlignment="1">
      <alignment wrapText="1"/>
    </xf>
    <xf numFmtId="38" fontId="23" fillId="0" borderId="1" xfId="1" applyFont="1" applyFill="1" applyBorder="1"/>
    <xf numFmtId="38" fontId="0" fillId="0" borderId="0" xfId="1" applyFont="1" applyFill="1"/>
    <xf numFmtId="0" fontId="12" fillId="0" borderId="36" xfId="0" applyFont="1" applyFill="1" applyBorder="1" applyAlignment="1">
      <alignment horizontal="distributed" vertical="distributed"/>
    </xf>
    <xf numFmtId="0" fontId="12" fillId="0" borderId="11" xfId="0" applyFont="1" applyFill="1" applyBorder="1" applyAlignment="1">
      <alignment horizontal="center" vertical="center"/>
    </xf>
    <xf numFmtId="176" fontId="0" fillId="3" borderId="0" xfId="0" applyNumberFormat="1" applyFill="1"/>
    <xf numFmtId="179" fontId="0" fillId="0" borderId="0" xfId="0" applyNumberFormat="1" applyFill="1"/>
    <xf numFmtId="0" fontId="8" fillId="3" borderId="0" xfId="0" applyNumberFormat="1" applyFont="1" applyFill="1" applyBorder="1" applyAlignment="1">
      <alignment vertical="center"/>
    </xf>
    <xf numFmtId="179" fontId="8" fillId="3" borderId="0" xfId="0" applyNumberFormat="1" applyFont="1" applyFill="1" applyBorder="1" applyAlignment="1">
      <alignment vertical="center"/>
    </xf>
    <xf numFmtId="0" fontId="20" fillId="0" borderId="31" xfId="0" applyFont="1" applyFill="1" applyBorder="1" applyAlignment="1">
      <alignment vertical="center"/>
    </xf>
    <xf numFmtId="0" fontId="20" fillId="0" borderId="36" xfId="0" applyFont="1" applyFill="1" applyBorder="1" applyAlignment="1">
      <alignment vertical="center"/>
    </xf>
    <xf numFmtId="181" fontId="13" fillId="0" borderId="3" xfId="0" applyNumberFormat="1" applyFont="1" applyFill="1" applyBorder="1" applyAlignment="1">
      <alignment horizontal="right" vertical="center" wrapText="1"/>
    </xf>
    <xf numFmtId="38" fontId="19" fillId="0" borderId="1" xfId="1" applyFont="1" applyFill="1" applyBorder="1" applyAlignment="1">
      <alignment wrapText="1"/>
    </xf>
    <xf numFmtId="0" fontId="12" fillId="0" borderId="0" xfId="0" applyFont="1" applyFill="1" applyBorder="1" applyAlignment="1">
      <alignment vertical="center"/>
    </xf>
    <xf numFmtId="184" fontId="0" fillId="0" borderId="0" xfId="0" applyNumberFormat="1" applyFill="1"/>
    <xf numFmtId="186" fontId="0" fillId="0" borderId="0" xfId="0" applyNumberFormat="1" applyFill="1"/>
    <xf numFmtId="177" fontId="0" fillId="0" borderId="0" xfId="0" applyNumberFormat="1" applyFill="1"/>
    <xf numFmtId="184" fontId="19" fillId="0" borderId="0" xfId="1" applyNumberFormat="1" applyFont="1" applyFill="1" applyBorder="1" applyAlignment="1">
      <alignment horizontal="right" wrapText="1"/>
    </xf>
    <xf numFmtId="0" fontId="0" fillId="3" borderId="0" xfId="0" applyFill="1"/>
    <xf numFmtId="0" fontId="12" fillId="0" borderId="17" xfId="0" applyFont="1" applyFill="1" applyBorder="1" applyAlignment="1">
      <alignment horizontal="center" vertical="center"/>
    </xf>
    <xf numFmtId="0" fontId="21" fillId="0" borderId="0" xfId="0" applyFont="1" applyFill="1"/>
    <xf numFmtId="183" fontId="12" fillId="0" borderId="15" xfId="0" applyNumberFormat="1" applyFont="1" applyFill="1" applyBorder="1" applyAlignment="1">
      <alignment horizontal="right" vertical="center"/>
    </xf>
    <xf numFmtId="0" fontId="14" fillId="0" borderId="74" xfId="0" applyFont="1" applyFill="1" applyBorder="1" applyAlignment="1">
      <alignment horizontal="center" vertical="top" textRotation="255" wrapText="1"/>
    </xf>
    <xf numFmtId="181" fontId="13" fillId="0" borderId="76" xfId="0" applyNumberFormat="1" applyFont="1" applyFill="1" applyBorder="1" applyAlignment="1">
      <alignment horizontal="right" vertical="center" wrapText="1"/>
    </xf>
    <xf numFmtId="181" fontId="13" fillId="0" borderId="61" xfId="0" applyNumberFormat="1" applyFont="1" applyFill="1" applyBorder="1" applyAlignment="1">
      <alignment horizontal="right" vertical="center" wrapText="1"/>
    </xf>
    <xf numFmtId="181" fontId="13" fillId="0" borderId="7" xfId="0" applyNumberFormat="1" applyFont="1" applyFill="1" applyBorder="1" applyAlignment="1">
      <alignment horizontal="right" vertical="center" wrapText="1"/>
    </xf>
    <xf numFmtId="181" fontId="13" fillId="0" borderId="15" xfId="0" applyNumberFormat="1" applyFont="1" applyFill="1" applyBorder="1" applyAlignment="1">
      <alignment horizontal="right" vertical="center" wrapText="1"/>
    </xf>
    <xf numFmtId="181" fontId="13" fillId="0" borderId="6" xfId="0" applyNumberFormat="1" applyFont="1" applyFill="1" applyBorder="1" applyAlignment="1">
      <alignment horizontal="right" vertical="center" wrapText="1"/>
    </xf>
    <xf numFmtId="181" fontId="13" fillId="0" borderId="77" xfId="0" applyNumberFormat="1" applyFont="1" applyFill="1" applyBorder="1" applyAlignment="1">
      <alignment horizontal="right" vertical="center" wrapText="1"/>
    </xf>
    <xf numFmtId="181" fontId="13" fillId="0" borderId="70" xfId="0" applyNumberFormat="1" applyFont="1" applyFill="1" applyBorder="1" applyAlignment="1">
      <alignment horizontal="right" vertical="center" wrapText="1"/>
    </xf>
    <xf numFmtId="0" fontId="13" fillId="0" borderId="75" xfId="0" applyFont="1" applyFill="1" applyBorder="1" applyAlignment="1">
      <alignment horizontal="center" vertical="center" wrapText="1"/>
    </xf>
    <xf numFmtId="181" fontId="13" fillId="0" borderId="76" xfId="0" applyNumberFormat="1" applyFont="1" applyFill="1" applyBorder="1" applyAlignment="1">
      <alignment vertical="center"/>
    </xf>
    <xf numFmtId="181" fontId="13" fillId="0" borderId="78" xfId="0" applyNumberFormat="1" applyFont="1" applyFill="1" applyBorder="1" applyAlignment="1">
      <alignment vertical="center"/>
    </xf>
    <xf numFmtId="181" fontId="13" fillId="0" borderId="25" xfId="0" applyNumberFormat="1" applyFont="1" applyFill="1" applyBorder="1" applyAlignment="1">
      <alignment vertical="center"/>
    </xf>
    <xf numFmtId="181" fontId="13" fillId="0" borderId="70" xfId="0" applyNumberFormat="1" applyFont="1" applyFill="1" applyBorder="1" applyAlignment="1">
      <alignment vertical="center"/>
    </xf>
    <xf numFmtId="181" fontId="13" fillId="0" borderId="71" xfId="0" applyNumberFormat="1" applyFont="1" applyFill="1" applyBorder="1" applyAlignment="1">
      <alignment vertical="center"/>
    </xf>
    <xf numFmtId="0" fontId="12" fillId="0" borderId="79" xfId="0" applyFont="1" applyFill="1" applyBorder="1" applyAlignment="1">
      <alignment horizontal="distributed" vertical="center"/>
    </xf>
    <xf numFmtId="0" fontId="20" fillId="0" borderId="2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20" fillId="0" borderId="69" xfId="0" applyFont="1" applyFill="1" applyBorder="1" applyAlignment="1">
      <alignment vertical="center"/>
    </xf>
    <xf numFmtId="0" fontId="20" fillId="0" borderId="70" xfId="0" applyFont="1" applyFill="1" applyBorder="1" applyAlignment="1">
      <alignment vertical="center"/>
    </xf>
    <xf numFmtId="0" fontId="20" fillId="0" borderId="72" xfId="0" applyFont="1" applyFill="1" applyBorder="1" applyAlignment="1">
      <alignment vertical="center"/>
    </xf>
    <xf numFmtId="0" fontId="20" fillId="0" borderId="80" xfId="0" applyFont="1" applyFill="1" applyBorder="1" applyAlignment="1">
      <alignment vertical="center"/>
    </xf>
    <xf numFmtId="0" fontId="20" fillId="0" borderId="26" xfId="0" applyFont="1" applyFill="1" applyBorder="1" applyAlignment="1">
      <alignment vertical="center"/>
    </xf>
    <xf numFmtId="0" fontId="20" fillId="0" borderId="78" xfId="0" applyFont="1" applyFill="1" applyBorder="1" applyAlignment="1">
      <alignment vertical="center"/>
    </xf>
    <xf numFmtId="0" fontId="20" fillId="0" borderId="24" xfId="0" applyFont="1" applyFill="1" applyBorder="1" applyAlignment="1">
      <alignment vertical="center"/>
    </xf>
    <xf numFmtId="1" fontId="20" fillId="0" borderId="81" xfId="0" applyNumberFormat="1" applyFont="1" applyFill="1" applyBorder="1" applyAlignment="1">
      <alignment vertical="center"/>
    </xf>
    <xf numFmtId="1" fontId="20" fillId="0" borderId="70" xfId="0" applyNumberFormat="1" applyFont="1" applyFill="1" applyBorder="1" applyAlignment="1">
      <alignment vertical="center"/>
    </xf>
    <xf numFmtId="1" fontId="20" fillId="0" borderId="7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83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/>
    </xf>
    <xf numFmtId="38" fontId="26" fillId="0" borderId="28" xfId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2" fillId="0" borderId="84" xfId="0" applyFont="1" applyFill="1" applyBorder="1" applyAlignment="1">
      <alignment horizontal="center" vertical="center"/>
    </xf>
    <xf numFmtId="0" fontId="26" fillId="0" borderId="84" xfId="0" applyFont="1" applyFill="1" applyBorder="1" applyAlignment="1">
      <alignment horizontal="center" vertical="center"/>
    </xf>
    <xf numFmtId="181" fontId="13" fillId="0" borderId="85" xfId="0" applyNumberFormat="1" applyFont="1" applyFill="1" applyBorder="1" applyAlignment="1">
      <alignment vertical="center"/>
    </xf>
    <xf numFmtId="181" fontId="13" fillId="0" borderId="86" xfId="0" applyNumberFormat="1" applyFont="1" applyFill="1" applyBorder="1" applyAlignment="1">
      <alignment vertical="center"/>
    </xf>
    <xf numFmtId="181" fontId="13" fillId="0" borderId="87" xfId="0" applyNumberFormat="1" applyFont="1" applyFill="1" applyBorder="1" applyAlignment="1">
      <alignment vertical="center"/>
    </xf>
    <xf numFmtId="1" fontId="20" fillId="0" borderId="69" xfId="0" applyNumberFormat="1" applyFont="1" applyFill="1" applyBorder="1" applyAlignment="1">
      <alignment vertical="center"/>
    </xf>
    <xf numFmtId="1" fontId="20" fillId="0" borderId="88" xfId="0" applyNumberFormat="1" applyFont="1" applyFill="1" applyBorder="1" applyAlignment="1">
      <alignment vertical="center"/>
    </xf>
    <xf numFmtId="0" fontId="20" fillId="0" borderId="86" xfId="0" applyFont="1" applyFill="1" applyBorder="1" applyAlignment="1">
      <alignment vertical="center"/>
    </xf>
    <xf numFmtId="0" fontId="20" fillId="0" borderId="87" xfId="0" applyFont="1" applyFill="1" applyBorder="1" applyAlignment="1">
      <alignment vertical="center"/>
    </xf>
    <xf numFmtId="183" fontId="12" fillId="0" borderId="17" xfId="0" applyNumberFormat="1" applyFont="1" applyFill="1" applyBorder="1" applyAlignment="1">
      <alignment horizontal="right" vertical="center"/>
    </xf>
    <xf numFmtId="183" fontId="12" fillId="0" borderId="31" xfId="0" applyNumberFormat="1" applyFont="1" applyFill="1" applyBorder="1" applyAlignment="1">
      <alignment horizontal="right" vertical="center"/>
    </xf>
    <xf numFmtId="183" fontId="12" fillId="0" borderId="36" xfId="0" applyNumberFormat="1" applyFont="1" applyFill="1" applyBorder="1" applyAlignment="1">
      <alignment horizontal="right" vertical="center"/>
    </xf>
    <xf numFmtId="0" fontId="12" fillId="0" borderId="84" xfId="0" applyFont="1" applyBorder="1" applyAlignment="1">
      <alignment horizontal="center" vertical="center"/>
    </xf>
    <xf numFmtId="183" fontId="12" fillId="0" borderId="16" xfId="0" applyNumberFormat="1" applyFont="1" applyFill="1" applyBorder="1" applyAlignment="1">
      <alignment horizontal="right" vertical="center"/>
    </xf>
    <xf numFmtId="183" fontId="12" fillId="0" borderId="9" xfId="0" applyNumberFormat="1" applyFont="1" applyFill="1" applyBorder="1" applyAlignment="1">
      <alignment horizontal="right" vertical="center"/>
    </xf>
    <xf numFmtId="183" fontId="12" fillId="0" borderId="31" xfId="1" applyNumberFormat="1" applyFont="1" applyFill="1" applyBorder="1" applyAlignment="1">
      <alignment horizontal="right" vertical="center"/>
    </xf>
    <xf numFmtId="0" fontId="12" fillId="0" borderId="74" xfId="0" applyFont="1" applyFill="1" applyBorder="1" applyAlignment="1">
      <alignment horizontal="center" vertical="top" textRotation="255" wrapText="1"/>
    </xf>
    <xf numFmtId="0" fontId="12" fillId="0" borderId="32" xfId="0" applyFont="1" applyFill="1" applyBorder="1" applyAlignment="1">
      <alignment horizontal="center" vertical="top" textRotation="255" wrapText="1"/>
    </xf>
    <xf numFmtId="0" fontId="14" fillId="0" borderId="32" xfId="0" applyFont="1" applyFill="1" applyBorder="1" applyAlignment="1">
      <alignment horizontal="center" vertical="top" textRotation="255" wrapText="1"/>
    </xf>
    <xf numFmtId="0" fontId="14" fillId="0" borderId="90" xfId="0" applyFont="1" applyFill="1" applyBorder="1" applyAlignment="1">
      <alignment horizontal="center" vertical="top" textRotation="255" wrapText="1"/>
    </xf>
    <xf numFmtId="181" fontId="13" fillId="0" borderId="16" xfId="0" applyNumberFormat="1" applyFont="1" applyFill="1" applyBorder="1" applyAlignment="1">
      <alignment vertical="center"/>
    </xf>
    <xf numFmtId="181" fontId="13" fillId="0" borderId="91" xfId="0" applyNumberFormat="1" applyFont="1" applyFill="1" applyBorder="1" applyAlignment="1">
      <alignment vertical="center"/>
    </xf>
    <xf numFmtId="180" fontId="0" fillId="3" borderId="0" xfId="0" applyNumberFormat="1" applyFill="1"/>
    <xf numFmtId="184" fontId="0" fillId="3" borderId="0" xfId="0" applyNumberFormat="1" applyFill="1"/>
    <xf numFmtId="38" fontId="8" fillId="3" borderId="0" xfId="1" applyFont="1" applyFill="1" applyBorder="1" applyAlignment="1">
      <alignment vertical="center"/>
    </xf>
    <xf numFmtId="2" fontId="0" fillId="3" borderId="0" xfId="0" applyNumberFormat="1" applyFill="1"/>
    <xf numFmtId="0" fontId="0" fillId="3" borderId="0" xfId="0" applyFill="1" applyBorder="1"/>
    <xf numFmtId="180" fontId="0" fillId="3" borderId="0" xfId="0" applyNumberFormat="1" applyFill="1" applyBorder="1"/>
    <xf numFmtId="38" fontId="26" fillId="0" borderId="0" xfId="1" applyFont="1" applyFill="1" applyBorder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183" fontId="26" fillId="0" borderId="0" xfId="1" applyNumberFormat="1" applyFont="1" applyFill="1" applyBorder="1" applyAlignment="1">
      <alignment horizontal="center" vertical="center"/>
    </xf>
    <xf numFmtId="183" fontId="12" fillId="0" borderId="0" xfId="1" applyNumberFormat="1" applyFont="1" applyFill="1" applyAlignment="1">
      <alignment horizontal="center" vertical="center"/>
    </xf>
    <xf numFmtId="183" fontId="26" fillId="0" borderId="28" xfId="1" applyNumberFormat="1" applyFont="1" applyFill="1" applyBorder="1" applyAlignment="1">
      <alignment horizontal="center" vertical="center" wrapText="1"/>
    </xf>
    <xf numFmtId="0" fontId="0" fillId="0" borderId="0" xfId="0" applyNumberFormat="1" applyFill="1"/>
    <xf numFmtId="0" fontId="27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horizontal="left" vertical="center"/>
    </xf>
    <xf numFmtId="187" fontId="19" fillId="0" borderId="0" xfId="3" applyNumberFormat="1" applyFont="1" applyFill="1" applyBorder="1" applyAlignment="1">
      <alignment horizontal="center" vertical="center" wrapText="1"/>
    </xf>
    <xf numFmtId="187" fontId="21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 shrinkToFit="1"/>
    </xf>
    <xf numFmtId="0" fontId="2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0" fillId="0" borderId="84" xfId="0" applyFont="1" applyFill="1" applyBorder="1" applyAlignment="1">
      <alignment horizontal="center" vertical="center"/>
    </xf>
    <xf numFmtId="176" fontId="0" fillId="4" borderId="0" xfId="0" applyNumberFormat="1" applyFill="1"/>
    <xf numFmtId="176" fontId="0" fillId="5" borderId="0" xfId="0" applyNumberFormat="1" applyFill="1"/>
    <xf numFmtId="0" fontId="0" fillId="4" borderId="0" xfId="0" applyFill="1"/>
    <xf numFmtId="180" fontId="0" fillId="4" borderId="0" xfId="0" applyNumberFormat="1" applyFill="1"/>
    <xf numFmtId="0" fontId="0" fillId="5" borderId="0" xfId="0" applyFill="1"/>
    <xf numFmtId="180" fontId="0" fillId="5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38" fontId="19" fillId="0" borderId="0" xfId="1" applyFont="1" applyFill="1" applyBorder="1" applyAlignment="1">
      <alignment wrapText="1"/>
    </xf>
    <xf numFmtId="0" fontId="33" fillId="0" borderId="0" xfId="0" applyFont="1" applyFill="1"/>
    <xf numFmtId="176" fontId="0" fillId="0" borderId="0" xfId="0" applyNumberFormat="1" applyFill="1" applyAlignment="1">
      <alignment horizontal="left" shrinkToFit="1"/>
    </xf>
    <xf numFmtId="176" fontId="0" fillId="3" borderId="0" xfId="0" applyNumberFormat="1" applyFill="1" applyAlignment="1">
      <alignment horizontal="left" shrinkToFit="1"/>
    </xf>
    <xf numFmtId="181" fontId="13" fillId="0" borderId="97" xfId="0" applyNumberFormat="1" applyFont="1" applyFill="1" applyBorder="1" applyAlignment="1">
      <alignment horizontal="right" vertical="center" wrapText="1"/>
    </xf>
    <xf numFmtId="181" fontId="13" fillId="0" borderId="92" xfId="0" applyNumberFormat="1" applyFont="1" applyFill="1" applyBorder="1" applyAlignment="1">
      <alignment horizontal="right" vertical="center" wrapText="1"/>
    </xf>
    <xf numFmtId="181" fontId="13" fillId="0" borderId="86" xfId="0" applyNumberFormat="1" applyFont="1" applyFill="1" applyBorder="1" applyAlignment="1">
      <alignment horizontal="right" vertical="center" wrapText="1"/>
    </xf>
    <xf numFmtId="181" fontId="13" fillId="0" borderId="84" xfId="0" applyNumberFormat="1" applyFont="1" applyFill="1" applyBorder="1" applyAlignment="1">
      <alignment horizontal="right" vertical="center" wrapText="1"/>
    </xf>
    <xf numFmtId="181" fontId="13" fillId="0" borderId="87" xfId="0" applyNumberFormat="1" applyFont="1" applyFill="1" applyBorder="1" applyAlignment="1">
      <alignment horizontal="right" vertical="center" wrapText="1"/>
    </xf>
    <xf numFmtId="181" fontId="13" fillId="0" borderId="31" xfId="0" applyNumberFormat="1" applyFont="1" applyFill="1" applyBorder="1" applyAlignment="1">
      <alignment vertical="center"/>
    </xf>
    <xf numFmtId="1" fontId="12" fillId="0" borderId="0" xfId="0" applyNumberFormat="1" applyFont="1" applyFill="1" applyAlignment="1">
      <alignment horizontal="center" vertical="center"/>
    </xf>
    <xf numFmtId="178" fontId="21" fillId="0" borderId="0" xfId="0" applyNumberFormat="1" applyFont="1" applyFill="1" applyBorder="1" applyAlignment="1">
      <alignment vertical="center"/>
    </xf>
    <xf numFmtId="183" fontId="12" fillId="0" borderId="3" xfId="0" applyNumberFormat="1" applyFont="1" applyBorder="1" applyAlignment="1">
      <alignment horizontal="center" vertical="center"/>
    </xf>
    <xf numFmtId="0" fontId="13" fillId="0" borderId="43" xfId="0" applyFont="1" applyFill="1" applyBorder="1" applyAlignment="1"/>
    <xf numFmtId="0" fontId="13" fillId="0" borderId="39" xfId="0" applyFont="1" applyFill="1" applyBorder="1" applyAlignment="1"/>
    <xf numFmtId="0" fontId="8" fillId="0" borderId="0" xfId="0" applyFont="1" applyFill="1" applyAlignment="1">
      <alignment vertical="top"/>
    </xf>
    <xf numFmtId="0" fontId="20" fillId="0" borderId="37" xfId="0" applyFont="1" applyFill="1" applyBorder="1" applyAlignment="1">
      <alignment vertical="center"/>
    </xf>
    <xf numFmtId="0" fontId="20" fillId="0" borderId="112" xfId="0" applyFont="1" applyFill="1" applyBorder="1" applyAlignment="1">
      <alignment vertical="center"/>
    </xf>
    <xf numFmtId="183" fontId="12" fillId="0" borderId="88" xfId="0" applyNumberFormat="1" applyFont="1" applyFill="1" applyBorder="1" applyAlignment="1">
      <alignment horizontal="right" vertical="center"/>
    </xf>
    <xf numFmtId="183" fontId="12" fillId="0" borderId="113" xfId="1" applyNumberFormat="1" applyFont="1" applyFill="1" applyBorder="1" applyAlignment="1">
      <alignment horizontal="right" vertical="center"/>
    </xf>
    <xf numFmtId="181" fontId="13" fillId="0" borderId="9" xfId="0" applyNumberFormat="1" applyFont="1" applyFill="1" applyBorder="1" applyAlignment="1">
      <alignment horizontal="right" vertical="center" wrapText="1"/>
    </xf>
    <xf numFmtId="188" fontId="19" fillId="4" borderId="0" xfId="3" applyNumberFormat="1" applyFont="1" applyFill="1" applyBorder="1" applyAlignment="1">
      <alignment horizontal="center" vertical="center" wrapText="1"/>
    </xf>
    <xf numFmtId="188" fontId="21" fillId="4" borderId="0" xfId="0" applyNumberFormat="1" applyFont="1" applyFill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183" fontId="12" fillId="0" borderId="2" xfId="1" applyNumberFormat="1" applyFont="1" applyFill="1" applyBorder="1" applyAlignment="1">
      <alignment horizontal="right" vertical="center"/>
    </xf>
    <xf numFmtId="183" fontId="12" fillId="0" borderId="3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38" fontId="12" fillId="0" borderId="0" xfId="0" applyNumberFormat="1" applyFont="1" applyAlignment="1">
      <alignment horizontal="center" vertical="center"/>
    </xf>
    <xf numFmtId="1" fontId="20" fillId="0" borderId="113" xfId="0" applyNumberFormat="1" applyFont="1" applyFill="1" applyBorder="1" applyAlignment="1">
      <alignment vertical="center"/>
    </xf>
    <xf numFmtId="0" fontId="20" fillId="0" borderId="89" xfId="0" applyFont="1" applyFill="1" applyBorder="1" applyAlignment="1">
      <alignment vertical="center"/>
    </xf>
    <xf numFmtId="0" fontId="10" fillId="0" borderId="0" xfId="0" applyFont="1" applyFill="1" applyAlignment="1">
      <alignment vertical="top" wrapText="1"/>
    </xf>
    <xf numFmtId="2" fontId="0" fillId="4" borderId="0" xfId="0" applyNumberFormat="1" applyFill="1"/>
    <xf numFmtId="1" fontId="20" fillId="0" borderId="31" xfId="0" applyNumberFormat="1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4" borderId="92" xfId="0" applyFont="1" applyFill="1" applyBorder="1" applyAlignment="1">
      <alignment vertical="center"/>
    </xf>
    <xf numFmtId="0" fontId="0" fillId="4" borderId="86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87" xfId="0" applyFont="1" applyFill="1" applyBorder="1" applyAlignment="1">
      <alignment vertical="center"/>
    </xf>
    <xf numFmtId="0" fontId="29" fillId="0" borderId="0" xfId="0" applyFont="1" applyFill="1" applyAlignment="1"/>
    <xf numFmtId="0" fontId="29" fillId="0" borderId="0" xfId="0" applyFont="1" applyFill="1" applyAlignment="1">
      <alignment vertical="center"/>
    </xf>
    <xf numFmtId="181" fontId="13" fillId="0" borderId="139" xfId="0" applyNumberFormat="1" applyFont="1" applyFill="1" applyBorder="1" applyAlignment="1">
      <alignment horizontal="right" vertical="center" wrapText="1"/>
    </xf>
    <xf numFmtId="181" fontId="13" fillId="0" borderId="54" xfId="0" applyNumberFormat="1" applyFont="1" applyFill="1" applyBorder="1" applyAlignment="1">
      <alignment horizontal="right" vertical="center" wrapText="1"/>
    </xf>
    <xf numFmtId="181" fontId="13" fillId="0" borderId="110" xfId="0" applyNumberFormat="1" applyFont="1" applyFill="1" applyBorder="1" applyAlignment="1">
      <alignment horizontal="right" vertical="center" wrapText="1"/>
    </xf>
    <xf numFmtId="181" fontId="13" fillId="0" borderId="23" xfId="0" applyNumberFormat="1" applyFont="1" applyFill="1" applyBorder="1" applyAlignment="1">
      <alignment horizontal="right" vertical="center" wrapText="1"/>
    </xf>
    <xf numFmtId="181" fontId="13" fillId="0" borderId="154" xfId="0" applyNumberFormat="1" applyFont="1" applyFill="1" applyBorder="1" applyAlignment="1">
      <alignment horizontal="right" vertical="center" wrapText="1"/>
    </xf>
    <xf numFmtId="181" fontId="13" fillId="0" borderId="159" xfId="0" applyNumberFormat="1" applyFont="1" applyFill="1" applyBorder="1" applyAlignment="1">
      <alignment horizontal="right" vertical="center" wrapText="1"/>
    </xf>
    <xf numFmtId="181" fontId="13" fillId="0" borderId="107" xfId="0" applyNumberFormat="1" applyFont="1" applyFill="1" applyBorder="1" applyAlignment="1">
      <alignment horizontal="right" vertical="center" wrapText="1"/>
    </xf>
    <xf numFmtId="181" fontId="13" fillId="0" borderId="157" xfId="0" applyNumberFormat="1" applyFont="1" applyFill="1" applyBorder="1" applyAlignment="1">
      <alignment horizontal="right" vertical="center" wrapText="1"/>
    </xf>
    <xf numFmtId="181" fontId="13" fillId="0" borderId="108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/>
    </xf>
    <xf numFmtId="0" fontId="14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118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vertical="center"/>
    </xf>
    <xf numFmtId="0" fontId="13" fillId="0" borderId="31" xfId="0" applyFont="1" applyFill="1" applyBorder="1" applyAlignment="1">
      <alignment horizontal="left" vertical="center" shrinkToFit="1"/>
    </xf>
    <xf numFmtId="0" fontId="13" fillId="0" borderId="32" xfId="0" applyFont="1" applyFill="1" applyBorder="1" applyAlignment="1">
      <alignment horizontal="left" vertical="center" shrinkToFit="1"/>
    </xf>
    <xf numFmtId="0" fontId="13" fillId="0" borderId="37" xfId="0" applyFont="1" applyFill="1" applyBorder="1" applyAlignment="1">
      <alignment vertical="center"/>
    </xf>
    <xf numFmtId="0" fontId="13" fillId="0" borderId="106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top" textRotation="255" wrapText="1"/>
    </xf>
    <xf numFmtId="176" fontId="0" fillId="0" borderId="0" xfId="0" applyNumberFormat="1" applyFill="1" applyAlignment="1">
      <alignment horizontal="right"/>
    </xf>
    <xf numFmtId="176" fontId="0" fillId="3" borderId="0" xfId="0" applyNumberFormat="1" applyFill="1" applyAlignment="1">
      <alignment horizontal="right"/>
    </xf>
    <xf numFmtId="183" fontId="12" fillId="0" borderId="0" xfId="0" applyNumberFormat="1" applyFont="1" applyFill="1" applyAlignment="1">
      <alignment horizontal="center" vertical="center"/>
    </xf>
    <xf numFmtId="0" fontId="0" fillId="0" borderId="63" xfId="0" applyFont="1" applyFill="1" applyBorder="1" applyAlignment="1">
      <alignment horizontal="center" vertical="top" textRotation="255" wrapText="1"/>
    </xf>
    <xf numFmtId="0" fontId="0" fillId="4" borderId="63" xfId="0" applyFont="1" applyFill="1" applyBorder="1" applyAlignment="1">
      <alignment horizontal="center" vertical="top" textRotation="255" wrapText="1"/>
    </xf>
    <xf numFmtId="0" fontId="0" fillId="0" borderId="64" xfId="0" applyFont="1" applyFill="1" applyBorder="1" applyAlignment="1">
      <alignment horizontal="center" vertical="top" textRotation="255" wrapText="1"/>
    </xf>
    <xf numFmtId="0" fontId="0" fillId="4" borderId="64" xfId="0" applyFont="1" applyFill="1" applyBorder="1" applyAlignment="1">
      <alignment horizontal="center" vertical="top" textRotation="255" wrapText="1"/>
    </xf>
    <xf numFmtId="0" fontId="0" fillId="0" borderId="65" xfId="0" applyFont="1" applyFill="1" applyBorder="1" applyAlignment="1">
      <alignment horizontal="center" vertical="top" textRotation="255" wrapText="1"/>
    </xf>
    <xf numFmtId="0" fontId="12" fillId="0" borderId="35" xfId="0" applyFont="1" applyFill="1" applyBorder="1" applyAlignment="1">
      <alignment horizontal="center" vertical="center" textRotation="255" wrapText="1"/>
    </xf>
    <xf numFmtId="0" fontId="0" fillId="0" borderId="12" xfId="0" applyFont="1" applyFill="1" applyBorder="1" applyAlignment="1">
      <alignment horizontal="center" vertical="center" textRotation="255" wrapText="1"/>
    </xf>
    <xf numFmtId="0" fontId="12" fillId="0" borderId="12" xfId="0" applyFont="1" applyFill="1" applyBorder="1" applyAlignment="1">
      <alignment horizontal="center" vertical="center" textRotation="255" wrapText="1"/>
    </xf>
    <xf numFmtId="183" fontId="12" fillId="0" borderId="0" xfId="0" applyNumberFormat="1" applyFont="1" applyFill="1" applyAlignment="1">
      <alignment horizontal="right" vertical="center"/>
    </xf>
    <xf numFmtId="176" fontId="0" fillId="0" borderId="0" xfId="0" applyNumberFormat="1" applyFill="1" applyBorder="1"/>
    <xf numFmtId="0" fontId="36" fillId="0" borderId="0" xfId="0" applyNumberFormat="1" applyFont="1" applyFill="1" applyBorder="1" applyAlignment="1" applyProtection="1">
      <alignment vertical="center" wrapText="1"/>
    </xf>
    <xf numFmtId="176" fontId="36" fillId="0" borderId="0" xfId="0" applyNumberFormat="1" applyFont="1" applyFill="1" applyBorder="1" applyAlignment="1" applyProtection="1">
      <alignment vertical="center" wrapText="1"/>
    </xf>
    <xf numFmtId="0" fontId="36" fillId="0" borderId="0" xfId="0" applyNumberFormat="1" applyFont="1" applyFill="1" applyBorder="1" applyAlignment="1" applyProtection="1">
      <alignment horizontal="left" vertical="center" wrapText="1"/>
    </xf>
    <xf numFmtId="179" fontId="36" fillId="0" borderId="0" xfId="0" applyNumberFormat="1" applyFont="1" applyFill="1" applyBorder="1" applyAlignment="1" applyProtection="1">
      <alignment vertical="center" wrapText="1"/>
    </xf>
    <xf numFmtId="0" fontId="14" fillId="0" borderId="0" xfId="0" applyFont="1" applyFill="1"/>
    <xf numFmtId="0" fontId="0" fillId="0" borderId="0" xfId="0" applyFill="1" applyAlignment="1">
      <alignment wrapText="1"/>
    </xf>
    <xf numFmtId="0" fontId="14" fillId="0" borderId="0" xfId="0" applyFont="1" applyFill="1" applyAlignment="1">
      <alignment wrapText="1"/>
    </xf>
    <xf numFmtId="0" fontId="20" fillId="0" borderId="38" xfId="0" applyFont="1" applyFill="1" applyBorder="1" applyAlignment="1">
      <alignment horizontal="center" vertical="center" wrapText="1"/>
    </xf>
    <xf numFmtId="0" fontId="29" fillId="0" borderId="179" xfId="0" applyFont="1" applyFill="1" applyBorder="1" applyAlignment="1">
      <alignment vertical="center" wrapText="1"/>
    </xf>
    <xf numFmtId="0" fontId="20" fillId="0" borderId="184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left"/>
    </xf>
    <xf numFmtId="176" fontId="0" fillId="0" borderId="0" xfId="0" applyNumberFormat="1" applyFill="1" applyAlignment="1">
      <alignment horizontal="left"/>
    </xf>
    <xf numFmtId="176" fontId="0" fillId="4" borderId="0" xfId="0" applyNumberFormat="1" applyFill="1" applyAlignment="1">
      <alignment horizontal="left"/>
    </xf>
    <xf numFmtId="0" fontId="13" fillId="0" borderId="27" xfId="0" applyFont="1" applyFill="1" applyBorder="1" applyAlignment="1">
      <alignment horizontal="center" vertical="top" textRotation="255" wrapText="1"/>
    </xf>
    <xf numFmtId="0" fontId="13" fillId="0" borderId="28" xfId="0" applyFont="1" applyFill="1" applyBorder="1" applyAlignment="1">
      <alignment horizontal="center" vertical="top" textRotation="255" wrapText="1"/>
    </xf>
    <xf numFmtId="0" fontId="13" fillId="0" borderId="22" xfId="0" applyFont="1" applyFill="1" applyBorder="1" applyAlignment="1">
      <alignment horizontal="center" vertical="top" textRotation="255" wrapText="1"/>
    </xf>
    <xf numFmtId="0" fontId="0" fillId="0" borderId="0" xfId="0" applyFont="1" applyFill="1" applyAlignment="1">
      <alignment horizontal="left" vertical="center"/>
    </xf>
    <xf numFmtId="0" fontId="20" fillId="0" borderId="163" xfId="0" applyFont="1" applyFill="1" applyBorder="1" applyAlignment="1">
      <alignment vertical="center"/>
    </xf>
    <xf numFmtId="0" fontId="20" fillId="0" borderId="186" xfId="0" applyFont="1" applyFill="1" applyBorder="1" applyAlignment="1">
      <alignment vertical="center"/>
    </xf>
    <xf numFmtId="0" fontId="20" fillId="0" borderId="107" xfId="0" applyFont="1" applyFill="1" applyBorder="1" applyAlignment="1">
      <alignment vertical="center"/>
    </xf>
    <xf numFmtId="0" fontId="20" fillId="0" borderId="108" xfId="0" applyFont="1" applyFill="1" applyBorder="1" applyAlignment="1">
      <alignment vertical="center"/>
    </xf>
    <xf numFmtId="0" fontId="20" fillId="0" borderId="111" xfId="0" applyFont="1" applyFill="1" applyBorder="1" applyAlignment="1">
      <alignment vertical="center"/>
    </xf>
    <xf numFmtId="0" fontId="20" fillId="0" borderId="187" xfId="0" applyFont="1" applyFill="1" applyBorder="1" applyAlignment="1">
      <alignment vertical="center"/>
    </xf>
    <xf numFmtId="0" fontId="20" fillId="0" borderId="39" xfId="0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0" fontId="20" fillId="0" borderId="105" xfId="0" applyFont="1" applyFill="1" applyBorder="1" applyAlignment="1">
      <alignment vertical="center"/>
    </xf>
    <xf numFmtId="0" fontId="20" fillId="0" borderId="182" xfId="0" applyFont="1" applyFill="1" applyBorder="1" applyAlignment="1">
      <alignment vertical="center"/>
    </xf>
    <xf numFmtId="0" fontId="20" fillId="0" borderId="183" xfId="0" applyFont="1" applyFill="1" applyBorder="1" applyAlignment="1">
      <alignment vertical="center"/>
    </xf>
    <xf numFmtId="0" fontId="20" fillId="0" borderId="181" xfId="0" applyFont="1" applyFill="1" applyBorder="1" applyAlignment="1">
      <alignment vertical="center"/>
    </xf>
    <xf numFmtId="0" fontId="20" fillId="0" borderId="190" xfId="0" applyFont="1" applyFill="1" applyBorder="1" applyAlignment="1">
      <alignment vertical="center"/>
    </xf>
    <xf numFmtId="0" fontId="20" fillId="0" borderId="63" xfId="0" applyFont="1" applyFill="1" applyBorder="1" applyAlignment="1">
      <alignment vertical="center"/>
    </xf>
    <xf numFmtId="0" fontId="20" fillId="0" borderId="148" xfId="0" applyFont="1" applyFill="1" applyBorder="1" applyAlignment="1">
      <alignment vertical="center"/>
    </xf>
    <xf numFmtId="0" fontId="20" fillId="0" borderId="81" xfId="0" applyFont="1" applyFill="1" applyBorder="1" applyAlignment="1">
      <alignment horizontal="right" vertical="center"/>
    </xf>
    <xf numFmtId="0" fontId="20" fillId="0" borderId="78" xfId="0" applyFont="1" applyFill="1" applyBorder="1" applyAlignment="1">
      <alignment horizontal="right" vertical="center"/>
    </xf>
    <xf numFmtId="0" fontId="20" fillId="0" borderId="191" xfId="0" applyFont="1" applyFill="1" applyBorder="1" applyAlignment="1">
      <alignment horizontal="right" vertical="center"/>
    </xf>
    <xf numFmtId="0" fontId="20" fillId="0" borderId="70" xfId="0" applyFont="1" applyFill="1" applyBorder="1" applyAlignment="1">
      <alignment horizontal="right" vertical="center"/>
    </xf>
    <xf numFmtId="0" fontId="20" fillId="0" borderId="24" xfId="0" applyFont="1" applyFill="1" applyBorder="1" applyAlignment="1">
      <alignment horizontal="right" vertical="center"/>
    </xf>
    <xf numFmtId="181" fontId="13" fillId="0" borderId="20" xfId="0" applyNumberFormat="1" applyFont="1" applyFill="1" applyBorder="1" applyAlignment="1">
      <alignment vertical="center"/>
    </xf>
    <xf numFmtId="181" fontId="13" fillId="0" borderId="54" xfId="0" applyNumberFormat="1" applyFont="1" applyFill="1" applyBorder="1" applyAlignment="1">
      <alignment vertical="center"/>
    </xf>
    <xf numFmtId="181" fontId="13" fillId="0" borderId="37" xfId="0" applyNumberFormat="1" applyFont="1" applyFill="1" applyBorder="1" applyAlignment="1">
      <alignment vertical="center"/>
    </xf>
    <xf numFmtId="181" fontId="13" fillId="0" borderId="7" xfId="0" applyNumberFormat="1" applyFont="1" applyFill="1" applyBorder="1" applyAlignment="1">
      <alignment vertical="center"/>
    </xf>
    <xf numFmtId="181" fontId="13" fillId="0" borderId="14" xfId="0" applyNumberFormat="1" applyFont="1" applyFill="1" applyBorder="1" applyAlignment="1">
      <alignment vertical="center"/>
    </xf>
    <xf numFmtId="181" fontId="13" fillId="0" borderId="74" xfId="0" applyNumberFormat="1" applyFont="1" applyFill="1" applyBorder="1" applyAlignment="1">
      <alignment vertical="center"/>
    </xf>
    <xf numFmtId="181" fontId="13" fillId="0" borderId="11" xfId="0" applyNumberFormat="1" applyFont="1" applyFill="1" applyBorder="1" applyAlignment="1">
      <alignment vertical="center"/>
    </xf>
    <xf numFmtId="181" fontId="13" fillId="0" borderId="32" xfId="0" applyNumberFormat="1" applyFont="1" applyFill="1" applyBorder="1" applyAlignment="1">
      <alignment vertical="center"/>
    </xf>
    <xf numFmtId="181" fontId="13" fillId="0" borderId="12" xfId="0" applyNumberFormat="1" applyFont="1" applyFill="1" applyBorder="1" applyAlignment="1">
      <alignment vertical="center"/>
    </xf>
    <xf numFmtId="181" fontId="13" fillId="0" borderId="171" xfId="0" applyNumberFormat="1" applyFont="1" applyFill="1" applyBorder="1" applyAlignment="1">
      <alignment vertical="center"/>
    </xf>
    <xf numFmtId="181" fontId="13" fillId="0" borderId="88" xfId="0" applyNumberFormat="1" applyFont="1" applyFill="1" applyBorder="1" applyAlignment="1">
      <alignment vertical="center"/>
    </xf>
    <xf numFmtId="181" fontId="13" fillId="0" borderId="196" xfId="0" applyNumberFormat="1" applyFont="1" applyFill="1" applyBorder="1" applyAlignment="1">
      <alignment vertical="center"/>
    </xf>
    <xf numFmtId="181" fontId="13" fillId="0" borderId="197" xfId="0" applyNumberFormat="1" applyFont="1" applyFill="1" applyBorder="1" applyAlignment="1">
      <alignment vertical="center"/>
    </xf>
    <xf numFmtId="181" fontId="13" fillId="0" borderId="198" xfId="0" applyNumberFormat="1" applyFont="1" applyFill="1" applyBorder="1" applyAlignment="1">
      <alignment vertical="center"/>
    </xf>
    <xf numFmtId="181" fontId="13" fillId="0" borderId="195" xfId="0" applyNumberFormat="1" applyFont="1" applyFill="1" applyBorder="1" applyAlignment="1">
      <alignment vertical="center"/>
    </xf>
    <xf numFmtId="38" fontId="0" fillId="0" borderId="104" xfId="1" applyFont="1" applyFill="1" applyBorder="1" applyAlignment="1">
      <alignment horizontal="right" vertical="center"/>
    </xf>
    <xf numFmtId="38" fontId="0" fillId="0" borderId="110" xfId="1" applyFont="1" applyFill="1" applyBorder="1" applyAlignment="1">
      <alignment horizontal="right" vertical="center"/>
    </xf>
    <xf numFmtId="38" fontId="0" fillId="0" borderId="142" xfId="1" applyFont="1" applyFill="1" applyBorder="1" applyAlignment="1">
      <alignment horizontal="right" vertical="center"/>
    </xf>
    <xf numFmtId="38" fontId="0" fillId="0" borderId="30" xfId="1" applyFont="1" applyFill="1" applyBorder="1" applyAlignment="1">
      <alignment horizontal="right" vertical="center"/>
    </xf>
    <xf numFmtId="38" fontId="0" fillId="0" borderId="104" xfId="1" applyFont="1" applyFill="1" applyBorder="1" applyAlignment="1">
      <alignment horizontal="right" vertical="center" shrinkToFit="1"/>
    </xf>
    <xf numFmtId="38" fontId="0" fillId="0" borderId="2" xfId="1" applyFont="1" applyFill="1" applyBorder="1" applyAlignment="1">
      <alignment horizontal="right" vertical="center" wrapText="1"/>
    </xf>
    <xf numFmtId="38" fontId="0" fillId="0" borderId="3" xfId="1" applyFont="1" applyFill="1" applyBorder="1" applyAlignment="1">
      <alignment horizontal="right" vertical="center" wrapText="1"/>
    </xf>
    <xf numFmtId="38" fontId="0" fillId="0" borderId="15" xfId="1" applyFont="1" applyFill="1" applyBorder="1" applyAlignment="1">
      <alignment horizontal="right" vertical="center" wrapText="1"/>
    </xf>
    <xf numFmtId="38" fontId="0" fillId="0" borderId="16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 wrapText="1"/>
    </xf>
    <xf numFmtId="38" fontId="0" fillId="0" borderId="9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 wrapText="1"/>
    </xf>
    <xf numFmtId="38" fontId="0" fillId="0" borderId="9" xfId="1" applyFont="1" applyFill="1" applyBorder="1" applyAlignment="1">
      <alignment horizontal="right" vertical="center" wrapText="1"/>
    </xf>
    <xf numFmtId="38" fontId="0" fillId="0" borderId="8" xfId="1" applyFont="1" applyFill="1" applyBorder="1" applyAlignment="1">
      <alignment horizontal="right" vertical="center" wrapText="1"/>
    </xf>
    <xf numFmtId="38" fontId="0" fillId="0" borderId="21" xfId="1" applyFont="1" applyFill="1" applyBorder="1" applyAlignment="1">
      <alignment horizontal="right" vertical="center" wrapText="1"/>
    </xf>
    <xf numFmtId="38" fontId="0" fillId="0" borderId="31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 shrinkToFit="1"/>
    </xf>
    <xf numFmtId="38" fontId="0" fillId="0" borderId="16" xfId="1" applyFont="1" applyFill="1" applyBorder="1" applyAlignment="1">
      <alignment horizontal="right" vertical="center" shrinkToFit="1"/>
    </xf>
    <xf numFmtId="38" fontId="0" fillId="0" borderId="2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15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 wrapText="1"/>
    </xf>
    <xf numFmtId="38" fontId="0" fillId="0" borderId="5" xfId="1" applyFont="1" applyFill="1" applyBorder="1" applyAlignment="1">
      <alignment horizontal="right" vertical="center" wrapText="1"/>
    </xf>
    <xf numFmtId="38" fontId="0" fillId="0" borderId="17" xfId="1" applyFont="1" applyFill="1" applyBorder="1" applyAlignment="1">
      <alignment horizontal="right" vertical="center" wrapText="1"/>
    </xf>
    <xf numFmtId="38" fontId="0" fillId="0" borderId="126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36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 wrapText="1"/>
    </xf>
    <xf numFmtId="38" fontId="0" fillId="0" borderId="17" xfId="1" applyFont="1" applyFill="1" applyBorder="1" applyAlignment="1">
      <alignment horizontal="right" vertical="center" shrinkToFit="1"/>
    </xf>
    <xf numFmtId="38" fontId="0" fillId="0" borderId="126" xfId="1" applyFont="1" applyFill="1" applyBorder="1" applyAlignment="1">
      <alignment horizontal="right" vertical="center" shrinkToFit="1"/>
    </xf>
    <xf numFmtId="38" fontId="0" fillId="0" borderId="68" xfId="1" applyFont="1" applyFill="1" applyBorder="1" applyAlignment="1">
      <alignment horizontal="right" vertical="center" wrapText="1"/>
    </xf>
    <xf numFmtId="38" fontId="0" fillId="0" borderId="11" xfId="1" applyFont="1" applyFill="1" applyBorder="1" applyAlignment="1">
      <alignment horizontal="right" vertical="center" wrapText="1"/>
    </xf>
    <xf numFmtId="38" fontId="0" fillId="0" borderId="12" xfId="1" applyFont="1" applyFill="1" applyBorder="1" applyAlignment="1">
      <alignment horizontal="right" vertical="center" wrapText="1"/>
    </xf>
    <xf numFmtId="38" fontId="0" fillId="0" borderId="14" xfId="1" applyFont="1" applyFill="1" applyBorder="1" applyAlignment="1">
      <alignment horizontal="right" vertical="center"/>
    </xf>
    <xf numFmtId="38" fontId="0" fillId="0" borderId="74" xfId="1" applyFont="1" applyFill="1" applyBorder="1" applyAlignment="1">
      <alignment horizontal="right" vertical="center" wrapText="1"/>
    </xf>
    <xf numFmtId="38" fontId="0" fillId="0" borderId="90" xfId="1" applyFont="1" applyFill="1" applyBorder="1" applyAlignment="1">
      <alignment horizontal="right" vertical="center"/>
    </xf>
    <xf numFmtId="38" fontId="0" fillId="0" borderId="13" xfId="1" applyFont="1" applyFill="1" applyBorder="1" applyAlignment="1">
      <alignment horizontal="right" vertical="center" wrapText="1"/>
    </xf>
    <xf numFmtId="38" fontId="0" fillId="0" borderId="32" xfId="1" applyFont="1" applyFill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 wrapText="1"/>
    </xf>
    <xf numFmtId="38" fontId="0" fillId="0" borderId="12" xfId="1" applyFont="1" applyFill="1" applyBorder="1" applyAlignment="1">
      <alignment horizontal="right" vertical="center" shrinkToFit="1"/>
    </xf>
    <xf numFmtId="38" fontId="0" fillId="0" borderId="14" xfId="1" applyFont="1" applyFill="1" applyBorder="1" applyAlignment="1">
      <alignment horizontal="right" vertical="center" shrinkToFit="1"/>
    </xf>
    <xf numFmtId="38" fontId="0" fillId="0" borderId="127" xfId="1" applyFont="1" applyFill="1" applyBorder="1" applyAlignment="1">
      <alignment horizontal="right" vertical="center" wrapText="1"/>
    </xf>
    <xf numFmtId="38" fontId="0" fillId="0" borderId="128" xfId="1" applyFont="1" applyFill="1" applyBorder="1" applyAlignment="1">
      <alignment horizontal="right" vertical="center" wrapText="1"/>
    </xf>
    <xf numFmtId="38" fontId="0" fillId="0" borderId="129" xfId="1" applyFont="1" applyFill="1" applyBorder="1" applyAlignment="1">
      <alignment horizontal="right" vertical="center" wrapText="1"/>
    </xf>
    <xf numFmtId="38" fontId="0" fillId="0" borderId="130" xfId="1" applyFont="1" applyFill="1" applyBorder="1" applyAlignment="1">
      <alignment horizontal="right" vertical="center"/>
    </xf>
    <xf numFmtId="38" fontId="0" fillId="0" borderId="143" xfId="1" applyFont="1" applyFill="1" applyBorder="1" applyAlignment="1">
      <alignment horizontal="right" vertical="center" wrapText="1"/>
    </xf>
    <xf numFmtId="38" fontId="0" fillId="0" borderId="33" xfId="1" applyFont="1" applyFill="1" applyBorder="1" applyAlignment="1">
      <alignment horizontal="right" vertical="center"/>
    </xf>
    <xf numFmtId="38" fontId="0" fillId="0" borderId="33" xfId="1" applyFont="1" applyFill="1" applyBorder="1" applyAlignment="1">
      <alignment horizontal="right" vertical="center" wrapText="1"/>
    </xf>
    <xf numFmtId="38" fontId="0" fillId="0" borderId="145" xfId="1" applyFont="1" applyFill="1" applyBorder="1" applyAlignment="1">
      <alignment horizontal="right" vertical="center" wrapText="1"/>
    </xf>
    <xf numFmtId="38" fontId="0" fillId="0" borderId="129" xfId="1" applyFont="1" applyFill="1" applyBorder="1" applyAlignment="1">
      <alignment horizontal="right" vertical="center" shrinkToFit="1"/>
    </xf>
    <xf numFmtId="38" fontId="0" fillId="0" borderId="130" xfId="1" applyFont="1" applyFill="1" applyBorder="1" applyAlignment="1">
      <alignment horizontal="right" vertical="center" shrinkToFit="1"/>
    </xf>
    <xf numFmtId="38" fontId="0" fillId="0" borderId="131" xfId="1" applyFont="1" applyFill="1" applyBorder="1" applyAlignment="1">
      <alignment horizontal="right" vertical="center" wrapText="1"/>
    </xf>
    <xf numFmtId="38" fontId="0" fillId="0" borderId="132" xfId="1" applyFont="1" applyFill="1" applyBorder="1" applyAlignment="1">
      <alignment horizontal="right" vertical="center" wrapText="1"/>
    </xf>
    <xf numFmtId="38" fontId="0" fillId="0" borderId="133" xfId="1" applyFont="1" applyFill="1" applyBorder="1" applyAlignment="1">
      <alignment horizontal="right" vertical="center" wrapText="1"/>
    </xf>
    <xf numFmtId="38" fontId="0" fillId="0" borderId="134" xfId="1" applyFont="1" applyFill="1" applyBorder="1" applyAlignment="1">
      <alignment horizontal="right" vertical="center"/>
    </xf>
    <xf numFmtId="38" fontId="0" fillId="0" borderId="144" xfId="1" applyFont="1" applyFill="1" applyBorder="1" applyAlignment="1">
      <alignment horizontal="right" vertical="center" wrapText="1"/>
    </xf>
    <xf numFmtId="38" fontId="0" fillId="0" borderId="34" xfId="1" applyFont="1" applyFill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 wrapText="1"/>
    </xf>
    <xf numFmtId="38" fontId="0" fillId="0" borderId="146" xfId="1" applyFont="1" applyFill="1" applyBorder="1" applyAlignment="1">
      <alignment horizontal="right" vertical="center" wrapText="1"/>
    </xf>
    <xf numFmtId="38" fontId="0" fillId="0" borderId="133" xfId="1" applyFont="1" applyFill="1" applyBorder="1" applyAlignment="1">
      <alignment horizontal="right" vertical="center" shrinkToFit="1"/>
    </xf>
    <xf numFmtId="38" fontId="0" fillId="0" borderId="134" xfId="1" applyFont="1" applyFill="1" applyBorder="1" applyAlignment="1">
      <alignment horizontal="right" vertical="center" shrinkToFit="1"/>
    </xf>
    <xf numFmtId="38" fontId="0" fillId="0" borderId="31" xfId="1" applyFont="1" applyFill="1" applyBorder="1" applyAlignment="1">
      <alignment horizontal="right" vertical="center" wrapText="1"/>
    </xf>
    <xf numFmtId="181" fontId="13" fillId="0" borderId="138" xfId="0" applyNumberFormat="1" applyFont="1" applyFill="1" applyBorder="1" applyAlignment="1">
      <alignment vertical="center"/>
    </xf>
    <xf numFmtId="181" fontId="13" fillId="0" borderId="96" xfId="0" applyNumberFormat="1" applyFont="1" applyFill="1" applyBorder="1" applyAlignment="1">
      <alignment vertical="center"/>
    </xf>
    <xf numFmtId="181" fontId="13" fillId="0" borderId="75" xfId="0" applyNumberFormat="1" applyFont="1" applyFill="1" applyBorder="1" applyAlignment="1">
      <alignment horizontal="right" vertical="center" wrapText="1"/>
    </xf>
    <xf numFmtId="181" fontId="13" fillId="0" borderId="138" xfId="0" applyNumberFormat="1" applyFont="1" applyFill="1" applyBorder="1" applyAlignment="1">
      <alignment horizontal="right" vertical="center" wrapText="1"/>
    </xf>
    <xf numFmtId="0" fontId="13" fillId="0" borderId="54" xfId="0" applyFont="1" applyFill="1" applyBorder="1" applyAlignment="1">
      <alignment horizontal="right" vertical="center" wrapText="1"/>
    </xf>
    <xf numFmtId="0" fontId="13" fillId="0" borderId="61" xfId="0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13" fillId="0" borderId="15" xfId="0" applyFont="1" applyFill="1" applyBorder="1" applyAlignment="1">
      <alignment horizontal="right" vertical="center" wrapText="1"/>
    </xf>
    <xf numFmtId="181" fontId="13" fillId="0" borderId="96" xfId="0" applyNumberFormat="1" applyFont="1" applyFill="1" applyBorder="1" applyAlignment="1">
      <alignment horizontal="right" vertical="center" wrapText="1"/>
    </xf>
    <xf numFmtId="0" fontId="35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181" fontId="12" fillId="0" borderId="0" xfId="0" applyNumberFormat="1" applyFont="1" applyFill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113" xfId="0" applyFont="1" applyFill="1" applyBorder="1" applyAlignment="1">
      <alignment vertical="center"/>
    </xf>
    <xf numFmtId="0" fontId="0" fillId="0" borderId="85" xfId="0" applyFont="1" applyFill="1" applyBorder="1" applyAlignment="1">
      <alignment vertical="center"/>
    </xf>
    <xf numFmtId="0" fontId="0" fillId="0" borderId="86" xfId="0" applyFont="1" applyFill="1" applyBorder="1" applyAlignment="1">
      <alignment vertical="center"/>
    </xf>
    <xf numFmtId="0" fontId="0" fillId="0" borderId="88" xfId="0" applyFont="1" applyFill="1" applyBorder="1" applyAlignment="1">
      <alignment vertical="center"/>
    </xf>
    <xf numFmtId="0" fontId="0" fillId="0" borderId="84" xfId="0" applyFont="1" applyFill="1" applyBorder="1" applyAlignment="1">
      <alignment vertical="center"/>
    </xf>
    <xf numFmtId="0" fontId="0" fillId="0" borderId="91" xfId="0" applyFont="1" applyFill="1" applyBorder="1" applyAlignment="1">
      <alignment vertical="center"/>
    </xf>
    <xf numFmtId="181" fontId="0" fillId="0" borderId="81" xfId="0" applyNumberFormat="1" applyFont="1" applyFill="1" applyBorder="1" applyAlignment="1">
      <alignment vertical="center"/>
    </xf>
    <xf numFmtId="181" fontId="0" fillId="0" borderId="24" xfId="0" applyNumberFormat="1" applyFont="1" applyFill="1" applyBorder="1" applyAlignment="1">
      <alignment vertical="center"/>
    </xf>
    <xf numFmtId="181" fontId="0" fillId="0" borderId="70" xfId="0" applyNumberFormat="1" applyFont="1" applyFill="1" applyBorder="1" applyAlignment="1">
      <alignment vertical="center"/>
    </xf>
    <xf numFmtId="181" fontId="0" fillId="0" borderId="71" xfId="0" applyNumberFormat="1" applyFont="1" applyFill="1" applyBorder="1" applyAlignment="1">
      <alignment vertical="center"/>
    </xf>
    <xf numFmtId="181" fontId="0" fillId="0" borderId="69" xfId="0" applyNumberFormat="1" applyFont="1" applyFill="1" applyBorder="1" applyAlignment="1">
      <alignment vertical="center"/>
    </xf>
    <xf numFmtId="181" fontId="0" fillId="0" borderId="73" xfId="0" applyNumberFormat="1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121" xfId="0" applyFont="1" applyFill="1" applyBorder="1" applyAlignment="1">
      <alignment vertical="center"/>
    </xf>
    <xf numFmtId="0" fontId="0" fillId="0" borderId="83" xfId="0" applyFont="1" applyFill="1" applyBorder="1" applyAlignment="1">
      <alignment vertical="center"/>
    </xf>
    <xf numFmtId="0" fontId="0" fillId="0" borderId="120" xfId="0" applyFont="1" applyFill="1" applyBorder="1" applyAlignment="1">
      <alignment vertical="center"/>
    </xf>
    <xf numFmtId="0" fontId="0" fillId="0" borderId="123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135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37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136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0" fontId="0" fillId="0" borderId="90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183" fontId="12" fillId="0" borderId="35" xfId="1" applyNumberFormat="1" applyFont="1" applyFill="1" applyBorder="1" applyAlignment="1">
      <alignment horizontal="right" vertical="center"/>
    </xf>
    <xf numFmtId="38" fontId="12" fillId="0" borderId="122" xfId="1" applyFont="1" applyFill="1" applyBorder="1" applyAlignment="1">
      <alignment horizontal="right" vertical="center" wrapText="1"/>
    </xf>
    <xf numFmtId="38" fontId="12" fillId="0" borderId="54" xfId="1" applyFont="1" applyFill="1" applyBorder="1" applyAlignment="1">
      <alignment horizontal="right" vertical="center" wrapText="1"/>
    </xf>
    <xf numFmtId="38" fontId="12" fillId="0" borderId="55" xfId="1" applyFont="1" applyFill="1" applyBorder="1" applyAlignment="1">
      <alignment horizontal="right" vertical="center" wrapText="1"/>
    </xf>
    <xf numFmtId="183" fontId="12" fillId="0" borderId="30" xfId="0" applyNumberFormat="1" applyFont="1" applyFill="1" applyBorder="1" applyAlignment="1">
      <alignment horizontal="right" vertical="center"/>
    </xf>
    <xf numFmtId="38" fontId="12" fillId="0" borderId="135" xfId="1" applyFont="1" applyFill="1" applyBorder="1" applyAlignment="1">
      <alignment horizontal="right" vertical="center" wrapText="1"/>
    </xf>
    <xf numFmtId="183" fontId="12" fillId="0" borderId="110" xfId="0" applyNumberFormat="1" applyFont="1" applyFill="1" applyBorder="1" applyAlignment="1">
      <alignment horizontal="right" vertical="center"/>
    </xf>
    <xf numFmtId="183" fontId="12" fillId="0" borderId="104" xfId="0" applyNumberFormat="1" applyFont="1" applyFill="1" applyBorder="1" applyAlignment="1">
      <alignment horizontal="right" vertical="center"/>
    </xf>
    <xf numFmtId="183" fontId="12" fillId="0" borderId="30" xfId="1" applyNumberFormat="1" applyFont="1" applyFill="1" applyBorder="1" applyAlignment="1">
      <alignment horizontal="right" vertical="center"/>
    </xf>
    <xf numFmtId="183" fontId="12" fillId="0" borderId="37" xfId="1" applyNumberFormat="1" applyFont="1" applyFill="1" applyBorder="1" applyAlignment="1">
      <alignment horizontal="right" vertical="center"/>
    </xf>
    <xf numFmtId="38" fontId="12" fillId="0" borderId="2" xfId="1" applyFont="1" applyFill="1" applyBorder="1" applyAlignment="1">
      <alignment horizontal="right" vertical="center" wrapText="1"/>
    </xf>
    <xf numFmtId="38" fontId="12" fillId="0" borderId="3" xfId="1" applyFont="1" applyFill="1" applyBorder="1" applyAlignment="1">
      <alignment horizontal="right" vertical="center" wrapText="1"/>
    </xf>
    <xf numFmtId="38" fontId="12" fillId="0" borderId="7" xfId="1" applyFont="1" applyFill="1" applyBorder="1" applyAlignment="1">
      <alignment horizontal="right" vertical="center" wrapText="1"/>
    </xf>
    <xf numFmtId="38" fontId="12" fillId="0" borderId="6" xfId="1" applyFont="1" applyFill="1" applyBorder="1" applyAlignment="1">
      <alignment horizontal="right" vertical="center" wrapText="1"/>
    </xf>
    <xf numFmtId="38" fontId="12" fillId="0" borderId="15" xfId="1" applyFont="1" applyFill="1" applyBorder="1" applyAlignment="1">
      <alignment horizontal="right" vertical="center" wrapText="1"/>
    </xf>
    <xf numFmtId="38" fontId="12" fillId="0" borderId="68" xfId="1" applyFont="1" applyFill="1" applyBorder="1" applyAlignment="1">
      <alignment horizontal="right" vertical="center" wrapText="1"/>
    </xf>
    <xf numFmtId="38" fontId="12" fillId="0" borderId="11" xfId="1" applyFont="1" applyFill="1" applyBorder="1" applyAlignment="1">
      <alignment horizontal="right" vertical="center" wrapText="1"/>
    </xf>
    <xf numFmtId="38" fontId="12" fillId="0" borderId="13" xfId="1" applyFont="1" applyFill="1" applyBorder="1" applyAlignment="1">
      <alignment horizontal="right" vertical="center" wrapText="1"/>
    </xf>
    <xf numFmtId="183" fontId="12" fillId="0" borderId="32" xfId="0" applyNumberFormat="1" applyFont="1" applyFill="1" applyBorder="1" applyAlignment="1">
      <alignment horizontal="right" vertical="center"/>
    </xf>
    <xf numFmtId="38" fontId="12" fillId="0" borderId="74" xfId="1" applyFont="1" applyFill="1" applyBorder="1" applyAlignment="1">
      <alignment horizontal="right" vertical="center" wrapText="1"/>
    </xf>
    <xf numFmtId="38" fontId="12" fillId="0" borderId="12" xfId="1" applyFont="1" applyFill="1" applyBorder="1" applyAlignment="1">
      <alignment horizontal="right" vertical="center" wrapText="1"/>
    </xf>
    <xf numFmtId="183" fontId="12" fillId="0" borderId="90" xfId="0" applyNumberFormat="1" applyFont="1" applyFill="1" applyBorder="1" applyAlignment="1">
      <alignment horizontal="right" vertical="center"/>
    </xf>
    <xf numFmtId="183" fontId="12" fillId="0" borderId="14" xfId="0" applyNumberFormat="1" applyFont="1" applyFill="1" applyBorder="1" applyAlignment="1">
      <alignment horizontal="right" vertical="center"/>
    </xf>
    <xf numFmtId="183" fontId="12" fillId="0" borderId="32" xfId="1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2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wrapText="1"/>
    </xf>
    <xf numFmtId="0" fontId="38" fillId="0" borderId="0" xfId="0" applyFont="1" applyFill="1"/>
    <xf numFmtId="38" fontId="34" fillId="0" borderId="0" xfId="1" applyFont="1" applyFill="1"/>
    <xf numFmtId="0" fontId="34" fillId="0" borderId="0" xfId="0" applyFont="1" applyFill="1"/>
    <xf numFmtId="0" fontId="39" fillId="0" borderId="0" xfId="0" applyFont="1" applyFill="1"/>
    <xf numFmtId="183" fontId="12" fillId="0" borderId="105" xfId="0" applyNumberFormat="1" applyFont="1" applyFill="1" applyBorder="1" applyAlignment="1">
      <alignment horizontal="right" vertical="center"/>
    </xf>
    <xf numFmtId="183" fontId="12" fillId="0" borderId="18" xfId="1" applyNumberFormat="1" applyFont="1" applyFill="1" applyBorder="1" applyAlignment="1">
      <alignment horizontal="right" vertical="center"/>
    </xf>
    <xf numFmtId="183" fontId="12" fillId="0" borderId="15" xfId="1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vertical="center"/>
    </xf>
    <xf numFmtId="176" fontId="34" fillId="0" borderId="0" xfId="0" applyNumberFormat="1" applyFont="1" applyFill="1"/>
    <xf numFmtId="178" fontId="0" fillId="0" borderId="15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 vertical="center"/>
    </xf>
    <xf numFmtId="190" fontId="0" fillId="4" borderId="164" xfId="0" applyNumberFormat="1" applyFont="1" applyFill="1" applyBorder="1" applyAlignment="1">
      <alignment vertical="center" shrinkToFit="1"/>
    </xf>
    <xf numFmtId="0" fontId="0" fillId="0" borderId="54" xfId="3" applyFont="1" applyFill="1" applyBorder="1" applyAlignment="1">
      <alignment horizontal="center" vertical="center" wrapText="1"/>
    </xf>
    <xf numFmtId="0" fontId="0" fillId="4" borderId="54" xfId="0" applyFont="1" applyFill="1" applyBorder="1" applyAlignment="1">
      <alignment horizontal="center" vertical="center"/>
    </xf>
    <xf numFmtId="190" fontId="0" fillId="4" borderId="105" xfId="0" applyNumberFormat="1" applyFont="1" applyFill="1" applyBorder="1" applyAlignment="1">
      <alignment vertical="center" shrinkToFit="1"/>
    </xf>
    <xf numFmtId="0" fontId="0" fillId="4" borderId="3" xfId="0" applyFont="1" applyFill="1" applyBorder="1" applyAlignment="1">
      <alignment horizontal="center" vertical="center"/>
    </xf>
    <xf numFmtId="0" fontId="0" fillId="0" borderId="5" xfId="3" applyFont="1" applyFill="1" applyBorder="1" applyAlignment="1">
      <alignment horizontal="center" vertical="center" wrapText="1"/>
    </xf>
    <xf numFmtId="0" fontId="0" fillId="0" borderId="3" xfId="3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90" fontId="0" fillId="4" borderId="4" xfId="0" applyNumberFormat="1" applyFont="1" applyFill="1" applyBorder="1" applyAlignment="1">
      <alignment horizontal="right" vertical="center" shrinkToFit="1"/>
    </xf>
    <xf numFmtId="190" fontId="0" fillId="4" borderId="105" xfId="0" applyNumberFormat="1" applyFont="1" applyFill="1" applyBorder="1" applyAlignment="1">
      <alignment horizontal="center" vertical="center" shrinkToFi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/>
    </xf>
    <xf numFmtId="190" fontId="0" fillId="4" borderId="122" xfId="0" applyNumberFormat="1" applyFont="1" applyFill="1" applyBorder="1" applyAlignment="1">
      <alignment horizontal="center" vertical="center" shrinkToFit="1"/>
    </xf>
    <xf numFmtId="0" fontId="0" fillId="4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92" fontId="0" fillId="0" borderId="5" xfId="0" applyNumberFormat="1" applyFont="1" applyFill="1" applyBorder="1" applyAlignment="1">
      <alignment horizontal="center" vertical="center"/>
    </xf>
    <xf numFmtId="187" fontId="0" fillId="0" borderId="105" xfId="3" applyNumberFormat="1" applyFont="1" applyFill="1" applyBorder="1" applyAlignment="1">
      <alignment horizontal="center" vertical="center" wrapText="1"/>
    </xf>
    <xf numFmtId="187" fontId="0" fillId="0" borderId="88" xfId="3" applyNumberFormat="1" applyFont="1" applyFill="1" applyBorder="1" applyAlignment="1">
      <alignment horizontal="center" vertical="center" wrapText="1"/>
    </xf>
    <xf numFmtId="0" fontId="0" fillId="0" borderId="86" xfId="3" applyFont="1" applyFill="1" applyBorder="1" applyAlignment="1">
      <alignment horizontal="center" vertical="center" wrapText="1"/>
    </xf>
    <xf numFmtId="190" fontId="0" fillId="4" borderId="105" xfId="0" applyNumberFormat="1" applyFont="1" applyFill="1" applyBorder="1" applyAlignment="1">
      <alignment horizontal="right" vertical="center" shrinkToFit="1"/>
    </xf>
    <xf numFmtId="190" fontId="0" fillId="4" borderId="4" xfId="0" applyNumberFormat="1" applyFont="1" applyFill="1" applyBorder="1" applyAlignment="1">
      <alignment vertical="center" shrinkToFit="1"/>
    </xf>
    <xf numFmtId="0" fontId="21" fillId="0" borderId="17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13" fillId="0" borderId="107" xfId="0" applyFont="1" applyFill="1" applyBorder="1" applyAlignment="1">
      <alignment horizontal="center" vertical="center"/>
    </xf>
    <xf numFmtId="0" fontId="13" fillId="0" borderId="108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left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88" xfId="0" applyFont="1" applyFill="1" applyBorder="1" applyAlignment="1">
      <alignment horizontal="center" vertical="center" textRotation="255" wrapText="1"/>
    </xf>
    <xf numFmtId="0" fontId="0" fillId="0" borderId="0" xfId="0" applyFont="1" applyFill="1"/>
    <xf numFmtId="0" fontId="13" fillId="0" borderId="109" xfId="0" applyFont="1" applyFill="1" applyBorder="1" applyAlignment="1">
      <alignment horizontal="center" vertical="center"/>
    </xf>
    <xf numFmtId="0" fontId="13" fillId="0" borderId="116" xfId="0" applyFont="1" applyFill="1" applyBorder="1" applyAlignment="1">
      <alignment horizontal="center" vertical="center"/>
    </xf>
    <xf numFmtId="0" fontId="13" fillId="0" borderId="119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right" vertical="center"/>
    </xf>
    <xf numFmtId="0" fontId="13" fillId="0" borderId="55" xfId="0" applyFont="1" applyFill="1" applyBorder="1" applyAlignment="1">
      <alignment horizontal="right" vertical="center"/>
    </xf>
    <xf numFmtId="0" fontId="13" fillId="0" borderId="110" xfId="0" applyFont="1" applyFill="1" applyBorder="1" applyAlignment="1">
      <alignment horizontal="right" vertical="center"/>
    </xf>
    <xf numFmtId="0" fontId="13" fillId="0" borderId="117" xfId="0" applyFont="1" applyFill="1" applyBorder="1" applyAlignment="1">
      <alignment horizontal="right" vertical="center"/>
    </xf>
    <xf numFmtId="0" fontId="13" fillId="0" borderId="141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189" fontId="13" fillId="0" borderId="11" xfId="1" applyNumberFormat="1" applyFont="1" applyFill="1" applyBorder="1" applyAlignment="1">
      <alignment horizontal="right" vertical="center"/>
    </xf>
    <xf numFmtId="0" fontId="13" fillId="0" borderId="12" xfId="1" applyNumberFormat="1" applyFont="1" applyFill="1" applyBorder="1" applyAlignment="1">
      <alignment horizontal="right" vertical="center"/>
    </xf>
    <xf numFmtId="0" fontId="13" fillId="0" borderId="74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0" fillId="0" borderId="38" xfId="0" applyFont="1" applyFill="1" applyBorder="1" applyAlignment="1">
      <alignment horizontal="center" vertical="center" textRotation="255" wrapText="1"/>
    </xf>
    <xf numFmtId="0" fontId="0" fillId="0" borderId="39" xfId="0" applyFont="1" applyFill="1" applyBorder="1" applyAlignment="1">
      <alignment horizontal="center" vertical="center" textRotation="255" wrapText="1"/>
    </xf>
    <xf numFmtId="0" fontId="0" fillId="0" borderId="40" xfId="0" applyFont="1" applyFill="1" applyBorder="1" applyAlignment="1">
      <alignment horizontal="center" vertical="center" textRotation="255" wrapText="1"/>
    </xf>
    <xf numFmtId="0" fontId="0" fillId="0" borderId="41" xfId="0" applyFont="1" applyFill="1" applyBorder="1" applyAlignment="1">
      <alignment horizontal="center" vertical="center" textRotation="255" wrapText="1"/>
    </xf>
    <xf numFmtId="0" fontId="0" fillId="0" borderId="43" xfId="0" applyFont="1" applyFill="1" applyBorder="1" applyAlignment="1">
      <alignment horizontal="center" vertical="center" textRotation="255" wrapText="1"/>
    </xf>
    <xf numFmtId="0" fontId="20" fillId="0" borderId="6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20" fillId="0" borderId="46" xfId="0" applyFont="1" applyFill="1" applyBorder="1" applyAlignment="1">
      <alignment vertical="center"/>
    </xf>
    <xf numFmtId="0" fontId="20" fillId="0" borderId="49" xfId="0" applyFont="1" applyFill="1" applyBorder="1" applyAlignment="1">
      <alignment vertical="center"/>
    </xf>
    <xf numFmtId="0" fontId="20" fillId="0" borderId="48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20" fillId="0" borderId="50" xfId="0" applyFont="1" applyFill="1" applyBorder="1" applyAlignment="1">
      <alignment vertical="center"/>
    </xf>
    <xf numFmtId="0" fontId="20" fillId="0" borderId="53" xfId="0" applyFont="1" applyFill="1" applyBorder="1" applyAlignment="1">
      <alignment vertical="center"/>
    </xf>
    <xf numFmtId="0" fontId="20" fillId="0" borderId="52" xfId="0" applyFont="1" applyFill="1" applyBorder="1" applyAlignment="1">
      <alignment vertical="center"/>
    </xf>
    <xf numFmtId="0" fontId="20" fillId="0" borderId="59" xfId="0" applyFont="1" applyFill="1" applyBorder="1" applyAlignment="1">
      <alignment vertical="center"/>
    </xf>
    <xf numFmtId="0" fontId="20" fillId="0" borderId="56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0" borderId="60" xfId="0" applyFont="1" applyFill="1" applyBorder="1" applyAlignment="1">
      <alignment vertical="center"/>
    </xf>
    <xf numFmtId="0" fontId="20" fillId="0" borderId="62" xfId="0" applyFont="1" applyFill="1" applyBorder="1" applyAlignment="1">
      <alignment vertical="center"/>
    </xf>
    <xf numFmtId="0" fontId="20" fillId="0" borderId="100" xfId="0" applyFont="1" applyFill="1" applyBorder="1" applyAlignment="1">
      <alignment vertical="center"/>
    </xf>
    <xf numFmtId="0" fontId="20" fillId="0" borderId="88" xfId="0" applyFont="1" applyFill="1" applyBorder="1" applyAlignment="1">
      <alignment vertical="center"/>
    </xf>
    <xf numFmtId="0" fontId="20" fillId="0" borderId="85" xfId="0" applyFont="1" applyFill="1" applyBorder="1" applyAlignment="1">
      <alignment vertical="center"/>
    </xf>
    <xf numFmtId="0" fontId="20" fillId="0" borderId="40" xfId="0" applyFont="1" applyFill="1" applyBorder="1" applyAlignment="1">
      <alignment vertical="center"/>
    </xf>
    <xf numFmtId="0" fontId="20" fillId="0" borderId="41" xfId="0" applyFont="1" applyFill="1" applyBorder="1" applyAlignment="1">
      <alignment vertical="center"/>
    </xf>
    <xf numFmtId="0" fontId="20" fillId="0" borderId="95" xfId="0" applyFont="1" applyFill="1" applyBorder="1" applyAlignment="1">
      <alignment vertical="center"/>
    </xf>
    <xf numFmtId="0" fontId="20" fillId="0" borderId="43" xfId="0" applyFont="1" applyFill="1" applyBorder="1" applyAlignment="1">
      <alignment vertical="center"/>
    </xf>
    <xf numFmtId="0" fontId="20" fillId="0" borderId="98" xfId="0" applyFont="1" applyFill="1" applyBorder="1" applyAlignment="1">
      <alignment vertical="center"/>
    </xf>
    <xf numFmtId="0" fontId="20" fillId="0" borderId="99" xfId="0" applyFont="1" applyFill="1" applyBorder="1" applyAlignment="1">
      <alignment vertical="center"/>
    </xf>
    <xf numFmtId="0" fontId="20" fillId="0" borderId="83" xfId="0" applyFont="1" applyFill="1" applyBorder="1" applyAlignment="1">
      <alignment vertical="center"/>
    </xf>
    <xf numFmtId="0" fontId="20" fillId="0" borderId="27" xfId="0" applyFont="1" applyFill="1" applyBorder="1" applyAlignment="1">
      <alignment vertical="center"/>
    </xf>
    <xf numFmtId="0" fontId="20" fillId="0" borderId="121" xfId="0" applyFont="1" applyFill="1" applyBorder="1" applyAlignment="1">
      <alignment vertical="center"/>
    </xf>
    <xf numFmtId="0" fontId="20" fillId="0" borderId="149" xfId="0" applyFont="1" applyFill="1" applyBorder="1" applyAlignment="1">
      <alignment vertical="center"/>
    </xf>
    <xf numFmtId="0" fontId="20" fillId="0" borderId="150" xfId="0" applyFont="1" applyFill="1" applyBorder="1" applyAlignment="1">
      <alignment vertical="center"/>
    </xf>
    <xf numFmtId="0" fontId="20" fillId="0" borderId="151" xfId="0" applyFont="1" applyFill="1" applyBorder="1" applyAlignment="1">
      <alignment vertical="center"/>
    </xf>
    <xf numFmtId="0" fontId="20" fillId="0" borderId="152" xfId="0" applyFont="1" applyFill="1" applyBorder="1" applyAlignment="1">
      <alignment vertical="center"/>
    </xf>
    <xf numFmtId="0" fontId="20" fillId="0" borderId="153" xfId="0" applyFont="1" applyFill="1" applyBorder="1" applyAlignment="1">
      <alignment vertical="center"/>
    </xf>
    <xf numFmtId="1" fontId="20" fillId="0" borderId="2" xfId="0" applyNumberFormat="1" applyFont="1" applyFill="1" applyBorder="1" applyAlignment="1">
      <alignment vertical="center"/>
    </xf>
    <xf numFmtId="1" fontId="20" fillId="0" borderId="35" xfId="0" applyNumberFormat="1" applyFont="1" applyFill="1" applyBorder="1" applyAlignment="1">
      <alignment vertical="center"/>
    </xf>
    <xf numFmtId="0" fontId="20" fillId="0" borderId="28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38" fontId="0" fillId="0" borderId="124" xfId="1" applyFont="1" applyFill="1" applyBorder="1" applyAlignment="1">
      <alignment vertical="center"/>
    </xf>
    <xf numFmtId="38" fontId="0" fillId="0" borderId="109" xfId="1" applyFont="1" applyFill="1" applyBorder="1" applyAlignment="1">
      <alignment vertical="center"/>
    </xf>
    <xf numFmtId="38" fontId="0" fillId="0" borderId="118" xfId="1" applyFont="1" applyFill="1" applyBorder="1" applyAlignment="1">
      <alignment horizontal="right" vertical="center"/>
    </xf>
    <xf numFmtId="38" fontId="0" fillId="0" borderId="125" xfId="1" applyFont="1" applyFill="1" applyBorder="1" applyAlignment="1">
      <alignment horizontal="right" vertical="center"/>
    </xf>
    <xf numFmtId="38" fontId="0" fillId="0" borderId="140" xfId="1" applyFont="1" applyFill="1" applyBorder="1" applyAlignment="1">
      <alignment horizontal="right" vertical="center"/>
    </xf>
    <xf numFmtId="38" fontId="0" fillId="0" borderId="109" xfId="1" applyFont="1" applyFill="1" applyBorder="1" applyAlignment="1">
      <alignment horizontal="right" vertical="center"/>
    </xf>
    <xf numFmtId="38" fontId="0" fillId="0" borderId="116" xfId="1" applyFont="1" applyFill="1" applyBorder="1" applyAlignment="1">
      <alignment horizontal="right" vertical="center"/>
    </xf>
    <xf numFmtId="38" fontId="0" fillId="0" borderId="124" xfId="1" applyFont="1" applyFill="1" applyBorder="1" applyAlignment="1">
      <alignment horizontal="right" vertical="center"/>
    </xf>
    <xf numFmtId="38" fontId="0" fillId="0" borderId="119" xfId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38" fontId="0" fillId="0" borderId="118" xfId="1" applyFont="1" applyFill="1" applyBorder="1" applyAlignment="1">
      <alignment horizontal="right" vertical="center" shrinkToFit="1"/>
    </xf>
    <xf numFmtId="38" fontId="0" fillId="0" borderId="125" xfId="1" applyFont="1" applyFill="1" applyBorder="1" applyAlignment="1">
      <alignment horizontal="right" vertical="center" shrinkToFit="1"/>
    </xf>
    <xf numFmtId="38" fontId="0" fillId="0" borderId="122" xfId="1" applyFont="1" applyFill="1" applyBorder="1" applyAlignment="1">
      <alignment horizontal="right" vertical="center" wrapText="1"/>
    </xf>
    <xf numFmtId="38" fontId="0" fillId="0" borderId="54" xfId="1" applyFont="1" applyFill="1" applyBorder="1" applyAlignment="1">
      <alignment horizontal="right" vertical="center" wrapText="1"/>
    </xf>
    <xf numFmtId="38" fontId="0" fillId="0" borderId="23" xfId="1" applyFont="1" applyFill="1" applyBorder="1" applyAlignment="1">
      <alignment horizontal="right" vertical="center" wrapText="1"/>
    </xf>
    <xf numFmtId="38" fontId="0" fillId="0" borderId="135" xfId="1" applyFont="1" applyFill="1" applyBorder="1" applyAlignment="1">
      <alignment horizontal="right" vertical="center" wrapText="1"/>
    </xf>
    <xf numFmtId="38" fontId="0" fillId="0" borderId="141" xfId="1" applyFont="1" applyFill="1" applyBorder="1" applyAlignment="1">
      <alignment horizontal="right" vertical="center" wrapText="1"/>
    </xf>
    <xf numFmtId="38" fontId="0" fillId="0" borderId="110" xfId="1" applyFont="1" applyFill="1" applyBorder="1" applyAlignment="1">
      <alignment horizontal="right" vertical="center" wrapText="1"/>
    </xf>
    <xf numFmtId="38" fontId="0" fillId="0" borderId="55" xfId="1" applyFont="1" applyFill="1" applyBorder="1" applyAlignment="1">
      <alignment horizontal="right" vertical="center" wrapText="1"/>
    </xf>
    <xf numFmtId="38" fontId="0" fillId="0" borderId="23" xfId="1" applyFont="1" applyFill="1" applyBorder="1" applyAlignment="1">
      <alignment horizontal="right" vertical="center" shrinkToFit="1"/>
    </xf>
    <xf numFmtId="0" fontId="20" fillId="0" borderId="188" xfId="0" applyFont="1" applyFill="1" applyBorder="1" applyAlignment="1">
      <alignment vertical="center"/>
    </xf>
    <xf numFmtId="0" fontId="20" fillId="0" borderId="180" xfId="0" applyFont="1" applyFill="1" applyBorder="1" applyAlignment="1">
      <alignment vertical="center"/>
    </xf>
    <xf numFmtId="0" fontId="20" fillId="0" borderId="185" xfId="0" applyFont="1" applyFill="1" applyBorder="1" applyAlignment="1">
      <alignment vertical="center"/>
    </xf>
    <xf numFmtId="0" fontId="20" fillId="0" borderId="189" xfId="0" applyFont="1" applyFill="1" applyBorder="1" applyAlignment="1">
      <alignment vertical="center"/>
    </xf>
    <xf numFmtId="0" fontId="20" fillId="0" borderId="69" xfId="0" applyFont="1" applyFill="1" applyBorder="1" applyAlignment="1">
      <alignment horizontal="right" vertical="center"/>
    </xf>
    <xf numFmtId="0" fontId="20" fillId="0" borderId="71" xfId="0" applyFont="1" applyFill="1" applyBorder="1" applyAlignment="1">
      <alignment horizontal="right" vertical="center"/>
    </xf>
    <xf numFmtId="0" fontId="35" fillId="0" borderId="0" xfId="0" applyFont="1" applyFill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9" xfId="0" applyFont="1" applyFill="1" applyBorder="1"/>
    <xf numFmtId="0" fontId="0" fillId="0" borderId="16" xfId="0" applyFont="1" applyFill="1" applyBorder="1"/>
    <xf numFmtId="0" fontId="0" fillId="4" borderId="148" xfId="0" applyFont="1" applyFill="1" applyBorder="1" applyAlignment="1">
      <alignment horizontal="center" vertical="top" textRotation="255" wrapText="1"/>
    </xf>
    <xf numFmtId="0" fontId="0" fillId="0" borderId="101" xfId="0" applyFont="1" applyFill="1" applyBorder="1" applyAlignment="1">
      <alignment horizontal="center" vertical="center"/>
    </xf>
    <xf numFmtId="0" fontId="0" fillId="4" borderId="102" xfId="0" applyFont="1" applyFill="1" applyBorder="1" applyAlignment="1">
      <alignment vertical="center"/>
    </xf>
    <xf numFmtId="0" fontId="0" fillId="4" borderId="54" xfId="0" applyFont="1" applyFill="1" applyBorder="1" applyAlignment="1">
      <alignment vertical="center"/>
    </xf>
    <xf numFmtId="0" fontId="0" fillId="4" borderId="55" xfId="0" applyFont="1" applyFill="1" applyBorder="1" applyAlignment="1">
      <alignment vertical="center"/>
    </xf>
    <xf numFmtId="0" fontId="0" fillId="0" borderId="66" xfId="0" applyFont="1" applyFill="1" applyBorder="1" applyAlignment="1">
      <alignment vertical="center"/>
    </xf>
    <xf numFmtId="0" fontId="0" fillId="0" borderId="67" xfId="0" applyFont="1" applyFill="1" applyBorder="1" applyAlignment="1">
      <alignment vertical="center"/>
    </xf>
    <xf numFmtId="178" fontId="0" fillId="0" borderId="54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horizontal="right" vertical="center"/>
    </xf>
    <xf numFmtId="0" fontId="0" fillId="0" borderId="76" xfId="0" applyFont="1" applyFill="1" applyBorder="1" applyAlignment="1">
      <alignment horizontal="center" vertical="center"/>
    </xf>
    <xf numFmtId="0" fontId="0" fillId="4" borderId="61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178" fontId="0" fillId="0" borderId="3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3" xfId="0" applyNumberFormat="1" applyFont="1" applyFill="1" applyBorder="1" applyAlignment="1">
      <alignment horizontal="center" vertical="center"/>
    </xf>
    <xf numFmtId="0" fontId="0" fillId="0" borderId="96" xfId="0" applyFont="1" applyFill="1" applyBorder="1" applyAlignment="1">
      <alignment horizontal="center" vertical="center"/>
    </xf>
    <xf numFmtId="0" fontId="0" fillId="4" borderId="103" xfId="0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/>
    </xf>
    <xf numFmtId="0" fontId="0" fillId="0" borderId="68" xfId="0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vertical="center"/>
    </xf>
    <xf numFmtId="0" fontId="0" fillId="0" borderId="97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vertical="center"/>
    </xf>
    <xf numFmtId="38" fontId="0" fillId="0" borderId="86" xfId="1" applyFont="1" applyFill="1" applyBorder="1" applyAlignment="1">
      <alignment vertical="center"/>
    </xf>
    <xf numFmtId="38" fontId="0" fillId="0" borderId="40" xfId="1" applyFont="1" applyFill="1" applyBorder="1" applyAlignment="1">
      <alignment vertical="center"/>
    </xf>
    <xf numFmtId="178" fontId="0" fillId="0" borderId="86" xfId="0" applyNumberFormat="1" applyFont="1" applyFill="1" applyBorder="1" applyAlignment="1">
      <alignment vertical="center"/>
    </xf>
    <xf numFmtId="178" fontId="0" fillId="0" borderId="87" xfId="0" applyNumberFormat="1" applyFont="1" applyFill="1" applyBorder="1" applyAlignment="1">
      <alignment vertical="center"/>
    </xf>
    <xf numFmtId="0" fontId="0" fillId="0" borderId="101" xfId="0" applyFont="1" applyFill="1" applyBorder="1" applyAlignment="1">
      <alignment vertical="center"/>
    </xf>
    <xf numFmtId="0" fontId="0" fillId="0" borderId="108" xfId="0" applyFont="1" applyFill="1" applyBorder="1" applyAlignment="1">
      <alignment vertical="center"/>
    </xf>
    <xf numFmtId="0" fontId="0" fillId="0" borderId="135" xfId="0" applyFont="1" applyFill="1" applyBorder="1" applyAlignment="1">
      <alignment vertical="center" shrinkToFit="1"/>
    </xf>
    <xf numFmtId="0" fontId="0" fillId="0" borderId="122" xfId="0" applyFont="1" applyFill="1" applyBorder="1" applyAlignment="1">
      <alignment vertical="center" shrinkToFit="1"/>
    </xf>
    <xf numFmtId="0" fontId="0" fillId="0" borderId="110" xfId="0" applyFont="1" applyFill="1" applyBorder="1" applyAlignment="1">
      <alignment vertical="center"/>
    </xf>
    <xf numFmtId="0" fontId="0" fillId="0" borderId="104" xfId="0" applyFont="1" applyFill="1" applyBorder="1" applyAlignment="1">
      <alignment vertical="center"/>
    </xf>
    <xf numFmtId="0" fontId="0" fillId="0" borderId="68" xfId="0" applyFont="1" applyFill="1" applyBorder="1" applyAlignment="1">
      <alignment vertical="center" shrinkToFit="1"/>
    </xf>
    <xf numFmtId="0" fontId="0" fillId="0" borderId="30" xfId="0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right" vertical="center"/>
    </xf>
    <xf numFmtId="0" fontId="0" fillId="0" borderId="31" xfId="0" applyFont="1" applyFill="1" applyBorder="1" applyAlignment="1">
      <alignment horizontal="center" vertical="center"/>
    </xf>
    <xf numFmtId="4" fontId="0" fillId="0" borderId="31" xfId="0" applyNumberFormat="1" applyFont="1" applyFill="1" applyBorder="1" applyAlignment="1">
      <alignment horizontal="right" vertical="center"/>
    </xf>
    <xf numFmtId="2" fontId="0" fillId="0" borderId="31" xfId="0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right" vertical="center"/>
    </xf>
    <xf numFmtId="0" fontId="0" fillId="0" borderId="35" xfId="0" applyFont="1" applyFill="1" applyBorder="1" applyAlignment="1">
      <alignment horizontal="center" vertical="center"/>
    </xf>
    <xf numFmtId="4" fontId="0" fillId="0" borderId="35" xfId="0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center" vertical="center"/>
    </xf>
    <xf numFmtId="4" fontId="0" fillId="0" borderId="37" xfId="0" applyNumberFormat="1" applyFont="1" applyFill="1" applyBorder="1" applyAlignment="1">
      <alignment horizontal="right" vertical="center"/>
    </xf>
    <xf numFmtId="0" fontId="0" fillId="0" borderId="32" xfId="0" applyFont="1" applyFill="1" applyBorder="1" applyAlignment="1">
      <alignment horizontal="center" vertical="center"/>
    </xf>
    <xf numFmtId="2" fontId="0" fillId="0" borderId="32" xfId="0" applyNumberFormat="1" applyFont="1" applyFill="1" applyBorder="1" applyAlignment="1">
      <alignment horizontal="right" vertical="center"/>
    </xf>
    <xf numFmtId="187" fontId="0" fillId="0" borderId="0" xfId="0" applyNumberFormat="1" applyFont="1" applyFill="1" applyAlignment="1">
      <alignment horizontal="center" vertical="center"/>
    </xf>
    <xf numFmtId="188" fontId="0" fillId="4" borderId="0" xfId="0" applyNumberFormat="1" applyFont="1" applyFill="1" applyAlignment="1">
      <alignment horizontal="center" vertical="center"/>
    </xf>
    <xf numFmtId="20" fontId="0" fillId="4" borderId="54" xfId="0" applyNumberFormat="1" applyFont="1" applyFill="1" applyBorder="1" applyAlignment="1">
      <alignment horizontal="center" vertical="center" shrinkToFit="1"/>
    </xf>
    <xf numFmtId="0" fontId="0" fillId="0" borderId="54" xfId="0" applyFont="1" applyFill="1" applyBorder="1" applyAlignment="1">
      <alignment horizontal="center" vertical="center" shrinkToFi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192" fontId="0" fillId="0" borderId="54" xfId="0" applyNumberFormat="1" applyFont="1" applyFill="1" applyBorder="1" applyAlignment="1">
      <alignment horizontal="center" vertical="center"/>
    </xf>
    <xf numFmtId="0" fontId="0" fillId="0" borderId="54" xfId="2" applyFont="1" applyFill="1" applyBorder="1" applyAlignment="1">
      <alignment horizontal="center" vertical="center" wrapText="1"/>
    </xf>
    <xf numFmtId="38" fontId="0" fillId="0" borderId="54" xfId="1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/>
    </xf>
    <xf numFmtId="0" fontId="0" fillId="0" borderId="23" xfId="3" applyFont="1" applyFill="1" applyBorder="1" applyAlignment="1">
      <alignment horizontal="center" vertical="center" wrapText="1"/>
    </xf>
    <xf numFmtId="20" fontId="0" fillId="4" borderId="3" xfId="0" applyNumberFormat="1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3" xfId="3" applyFont="1" applyFill="1" applyBorder="1" applyAlignment="1">
      <alignment horizontal="center" vertical="center" shrinkToFit="1"/>
    </xf>
    <xf numFmtId="0" fontId="0" fillId="0" borderId="15" xfId="3" applyFont="1" applyFill="1" applyBorder="1" applyAlignment="1">
      <alignment horizontal="center" vertical="center" wrapText="1"/>
    </xf>
    <xf numFmtId="192" fontId="0" fillId="0" borderId="3" xfId="0" applyNumberFormat="1" applyFont="1" applyFill="1" applyBorder="1" applyAlignment="1">
      <alignment horizontal="center" vertical="center"/>
    </xf>
    <xf numFmtId="0" fontId="0" fillId="0" borderId="3" xfId="2" applyFont="1" applyFill="1" applyBorder="1" applyAlignment="1">
      <alignment horizontal="center" vertical="center" wrapText="1"/>
    </xf>
    <xf numFmtId="0" fontId="0" fillId="0" borderId="15" xfId="3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92" fontId="0" fillId="0" borderId="3" xfId="0" applyNumberFormat="1" applyFont="1" applyFill="1" applyBorder="1" applyAlignment="1">
      <alignment horizontal="center" vertical="center" wrapText="1"/>
    </xf>
    <xf numFmtId="0" fontId="0" fillId="0" borderId="5" xfId="3" applyFont="1" applyFill="1" applyBorder="1" applyAlignment="1">
      <alignment horizontal="center" vertical="center" shrinkToFit="1"/>
    </xf>
    <xf numFmtId="0" fontId="0" fillId="0" borderId="17" xfId="3" applyFont="1" applyFill="1" applyBorder="1" applyAlignment="1">
      <alignment horizontal="center" vertical="center" shrinkToFit="1"/>
    </xf>
    <xf numFmtId="192" fontId="0" fillId="0" borderId="5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88" fontId="0" fillId="0" borderId="3" xfId="3" applyNumberFormat="1" applyFont="1" applyFill="1" applyBorder="1" applyAlignment="1">
      <alignment horizontal="center" vertical="center" wrapText="1"/>
    </xf>
    <xf numFmtId="192" fontId="0" fillId="0" borderId="3" xfId="0" quotePrefix="1" applyNumberFormat="1" applyFont="1" applyFill="1" applyBorder="1" applyAlignment="1">
      <alignment horizontal="center" vertical="center"/>
    </xf>
    <xf numFmtId="188" fontId="0" fillId="0" borderId="54" xfId="3" applyNumberFormat="1" applyFont="1" applyFill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188" fontId="0" fillId="4" borderId="3" xfId="3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 shrinkToFit="1"/>
    </xf>
    <xf numFmtId="188" fontId="0" fillId="4" borderId="86" xfId="3" applyNumberFormat="1" applyFont="1" applyFill="1" applyBorder="1" applyAlignment="1">
      <alignment horizontal="center" vertical="center" wrapText="1"/>
    </xf>
    <xf numFmtId="0" fontId="0" fillId="0" borderId="84" xfId="0" applyFont="1" applyFill="1" applyBorder="1" applyAlignment="1">
      <alignment horizontal="center" vertical="center" wrapText="1"/>
    </xf>
    <xf numFmtId="192" fontId="0" fillId="0" borderId="86" xfId="3" applyNumberFormat="1" applyFont="1" applyFill="1" applyBorder="1" applyAlignment="1">
      <alignment horizontal="center" vertical="center" wrapText="1"/>
    </xf>
    <xf numFmtId="0" fontId="0" fillId="0" borderId="86" xfId="2" applyFont="1" applyFill="1" applyBorder="1" applyAlignment="1">
      <alignment horizontal="center" vertical="center" wrapText="1"/>
    </xf>
    <xf numFmtId="0" fontId="0" fillId="0" borderId="84" xfId="3" applyFont="1" applyFill="1" applyBorder="1" applyAlignment="1">
      <alignment horizontal="center" vertical="center" wrapText="1"/>
    </xf>
    <xf numFmtId="0" fontId="0" fillId="0" borderId="13" xfId="3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 shrinkToFit="1"/>
    </xf>
    <xf numFmtId="0" fontId="0" fillId="0" borderId="122" xfId="0" applyFont="1" applyBorder="1" applyAlignment="1">
      <alignment horizontal="center" vertical="center"/>
    </xf>
    <xf numFmtId="190" fontId="0" fillId="0" borderId="166" xfId="0" applyNumberFormat="1" applyFont="1" applyFill="1" applyBorder="1" applyAlignment="1">
      <alignment vertical="center"/>
    </xf>
    <xf numFmtId="20" fontId="0" fillId="0" borderId="54" xfId="0" applyNumberFormat="1" applyFont="1" applyFill="1" applyBorder="1" applyAlignment="1">
      <alignment horizontal="center" vertical="center"/>
    </xf>
    <xf numFmtId="183" fontId="0" fillId="0" borderId="54" xfId="1" applyNumberFormat="1" applyFont="1" applyFill="1" applyBorder="1" applyAlignment="1">
      <alignment horizontal="right" vertical="center"/>
    </xf>
    <xf numFmtId="183" fontId="0" fillId="0" borderId="0" xfId="0" applyNumberFormat="1" applyFont="1" applyBorder="1" applyAlignment="1">
      <alignment horizontal="right" vertical="center"/>
    </xf>
    <xf numFmtId="0" fontId="0" fillId="0" borderId="2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90" fontId="0" fillId="0" borderId="18" xfId="0" applyNumberFormat="1" applyFont="1" applyFill="1" applyBorder="1" applyAlignment="1">
      <alignment vertical="center"/>
    </xf>
    <xf numFmtId="20" fontId="0" fillId="0" borderId="3" xfId="0" applyNumberFormat="1" applyFont="1" applyFill="1" applyBorder="1" applyAlignment="1">
      <alignment horizontal="center" vertical="center"/>
    </xf>
    <xf numFmtId="183" fontId="0" fillId="0" borderId="3" xfId="1" applyNumberFormat="1" applyFont="1" applyFill="1" applyBorder="1" applyAlignment="1">
      <alignment horizontal="right" vertical="center"/>
    </xf>
    <xf numFmtId="183" fontId="0" fillId="0" borderId="7" xfId="0" applyNumberFormat="1" applyFont="1" applyBorder="1" applyAlignment="1">
      <alignment horizontal="right" vertical="center"/>
    </xf>
    <xf numFmtId="0" fontId="0" fillId="0" borderId="1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90" fontId="0" fillId="0" borderId="54" xfId="0" applyNumberFormat="1" applyFont="1" applyFill="1" applyBorder="1" applyAlignment="1">
      <alignment vertical="center"/>
    </xf>
    <xf numFmtId="190" fontId="0" fillId="0" borderId="5" xfId="0" applyNumberFormat="1" applyFont="1" applyFill="1" applyBorder="1" applyAlignment="1">
      <alignment vertical="center"/>
    </xf>
    <xf numFmtId="183" fontId="0" fillId="0" borderId="7" xfId="0" applyNumberFormat="1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90" fontId="0" fillId="0" borderId="18" xfId="0" applyNumberFormat="1" applyFont="1" applyFill="1" applyBorder="1" applyAlignment="1">
      <alignment horizontal="center" vertical="center"/>
    </xf>
    <xf numFmtId="190" fontId="0" fillId="0" borderId="54" xfId="0" applyNumberFormat="1" applyFont="1" applyFill="1" applyBorder="1" applyAlignment="1">
      <alignment horizontal="center" vertical="center"/>
    </xf>
    <xf numFmtId="190" fontId="0" fillId="0" borderId="3" xfId="0" applyNumberFormat="1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20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83" fontId="0" fillId="0" borderId="5" xfId="1" applyNumberFormat="1" applyFont="1" applyFill="1" applyBorder="1" applyAlignment="1">
      <alignment horizontal="right" vertical="center"/>
    </xf>
    <xf numFmtId="183" fontId="0" fillId="0" borderId="21" xfId="0" applyNumberFormat="1" applyFont="1" applyBorder="1" applyAlignment="1">
      <alignment horizontal="right" vertical="center"/>
    </xf>
    <xf numFmtId="0" fontId="0" fillId="0" borderId="17" xfId="0" applyFont="1" applyBorder="1" applyAlignment="1">
      <alignment horizontal="center" vertical="center"/>
    </xf>
    <xf numFmtId="20" fontId="0" fillId="0" borderId="11" xfId="0" applyNumberFormat="1" applyFont="1" applyFill="1" applyBorder="1" applyAlignment="1">
      <alignment horizontal="center" vertical="center"/>
    </xf>
    <xf numFmtId="183" fontId="0" fillId="0" borderId="11" xfId="1" applyNumberFormat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181" fontId="13" fillId="0" borderId="2" xfId="0" applyNumberFormat="1" applyFont="1" applyFill="1" applyBorder="1" applyAlignment="1">
      <alignment vertical="center"/>
    </xf>
    <xf numFmtId="181" fontId="13" fillId="0" borderId="94" xfId="0" applyNumberFormat="1" applyFont="1" applyFill="1" applyBorder="1" applyAlignment="1">
      <alignment vertical="center"/>
    </xf>
    <xf numFmtId="181" fontId="13" fillId="0" borderId="93" xfId="0" applyNumberFormat="1" applyFont="1" applyFill="1" applyBorder="1" applyAlignment="1">
      <alignment vertical="center"/>
    </xf>
    <xf numFmtId="181" fontId="13" fillId="0" borderId="57" xfId="0" applyNumberFormat="1" applyFont="1" applyFill="1" applyBorder="1" applyAlignment="1">
      <alignment vertical="center"/>
    </xf>
    <xf numFmtId="181" fontId="13" fillId="0" borderId="58" xfId="0" applyNumberFormat="1" applyFont="1" applyFill="1" applyBorder="1" applyAlignment="1">
      <alignment vertical="center"/>
    </xf>
    <xf numFmtId="181" fontId="13" fillId="0" borderId="115" xfId="0" applyNumberFormat="1" applyFont="1" applyFill="1" applyBorder="1" applyAlignment="1">
      <alignment vertical="center"/>
    </xf>
    <xf numFmtId="181" fontId="13" fillId="0" borderId="135" xfId="0" applyNumberFormat="1" applyFont="1" applyFill="1" applyBorder="1" applyAlignment="1">
      <alignment vertical="center"/>
    </xf>
    <xf numFmtId="181" fontId="13" fillId="0" borderId="55" xfId="0" applyNumberFormat="1" applyFont="1" applyFill="1" applyBorder="1" applyAlignment="1">
      <alignment vertical="center"/>
    </xf>
    <xf numFmtId="181" fontId="13" fillId="0" borderId="23" xfId="0" applyNumberFormat="1" applyFont="1" applyFill="1" applyBorder="1" applyAlignment="1">
      <alignment vertical="center"/>
    </xf>
    <xf numFmtId="38" fontId="13" fillId="0" borderId="105" xfId="1" applyFont="1" applyFill="1" applyBorder="1" applyAlignment="1">
      <alignment horizontal="center" vertical="center" wrapText="1"/>
    </xf>
    <xf numFmtId="181" fontId="13" fillId="0" borderId="13" xfId="0" applyNumberFormat="1" applyFont="1" applyFill="1" applyBorder="1" applyAlignment="1">
      <alignment vertical="center"/>
    </xf>
    <xf numFmtId="181" fontId="13" fillId="0" borderId="47" xfId="0" applyNumberFormat="1" applyFont="1" applyFill="1" applyBorder="1" applyAlignment="1">
      <alignment vertical="center"/>
    </xf>
    <xf numFmtId="181" fontId="13" fillId="0" borderId="61" xfId="0" applyNumberFormat="1" applyFont="1" applyFill="1" applyBorder="1" applyAlignment="1">
      <alignment vertical="center"/>
    </xf>
    <xf numFmtId="181" fontId="13" fillId="0" borderId="5" xfId="0" applyNumberFormat="1" applyFont="1" applyFill="1" applyBorder="1" applyAlignment="1">
      <alignment vertical="center"/>
    </xf>
    <xf numFmtId="181" fontId="13" fillId="0" borderId="17" xfId="0" applyNumberFormat="1" applyFont="1" applyFill="1" applyBorder="1" applyAlignment="1">
      <alignment vertical="center"/>
    </xf>
    <xf numFmtId="181" fontId="13" fillId="0" borderId="114" xfId="0" applyNumberFormat="1" applyFont="1" applyFill="1" applyBorder="1" applyAlignment="1">
      <alignment vertical="center"/>
    </xf>
    <xf numFmtId="181" fontId="13" fillId="0" borderId="75" xfId="0" applyNumberFormat="1" applyFont="1" applyFill="1" applyBorder="1" applyAlignment="1">
      <alignment vertical="center"/>
    </xf>
    <xf numFmtId="181" fontId="13" fillId="0" borderId="27" xfId="0" applyNumberFormat="1" applyFont="1" applyFill="1" applyBorder="1" applyAlignment="1">
      <alignment vertical="center"/>
    </xf>
    <xf numFmtId="181" fontId="13" fillId="0" borderId="28" xfId="0" applyNumberFormat="1" applyFont="1" applyFill="1" applyBorder="1" applyAlignment="1">
      <alignment vertical="center"/>
    </xf>
    <xf numFmtId="181" fontId="13" fillId="0" borderId="22" xfId="0" applyNumberFormat="1" applyFont="1" applyFill="1" applyBorder="1" applyAlignment="1">
      <alignment vertical="center"/>
    </xf>
    <xf numFmtId="38" fontId="0" fillId="0" borderId="105" xfId="1" applyFont="1" applyFill="1" applyBorder="1" applyAlignment="1">
      <alignment horizontal="center" vertical="center" wrapText="1"/>
    </xf>
    <xf numFmtId="0" fontId="0" fillId="0" borderId="75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textRotation="255" wrapText="1"/>
    </xf>
    <xf numFmtId="0" fontId="0" fillId="0" borderId="28" xfId="0" applyFont="1" applyFill="1" applyBorder="1" applyAlignment="1">
      <alignment horizontal="center" vertical="center" textRotation="255" wrapText="1"/>
    </xf>
    <xf numFmtId="0" fontId="0" fillId="0" borderId="22" xfId="0" applyFont="1" applyFill="1" applyBorder="1" applyAlignment="1">
      <alignment horizontal="center" vertical="center" textRotation="255" wrapText="1"/>
    </xf>
    <xf numFmtId="181" fontId="13" fillId="0" borderId="137" xfId="0" applyNumberFormat="1" applyFont="1" applyFill="1" applyBorder="1" applyAlignment="1">
      <alignment horizontal="right" vertical="center" wrapText="1"/>
    </xf>
    <xf numFmtId="181" fontId="13" fillId="0" borderId="28" xfId="0" applyNumberFormat="1" applyFont="1" applyFill="1" applyBorder="1" applyAlignment="1">
      <alignment horizontal="right" vertical="center" wrapText="1"/>
    </xf>
    <xf numFmtId="181" fontId="13" fillId="0" borderId="120" xfId="0" applyNumberFormat="1" applyFont="1" applyFill="1" applyBorder="1" applyAlignment="1">
      <alignment horizontal="right" vertical="center" wrapText="1"/>
    </xf>
    <xf numFmtId="181" fontId="13" fillId="0" borderId="22" xfId="0" applyNumberFormat="1" applyFont="1" applyFill="1" applyBorder="1" applyAlignment="1">
      <alignment horizontal="right" vertical="center" wrapText="1"/>
    </xf>
    <xf numFmtId="0" fontId="13" fillId="0" borderId="139" xfId="0" applyFont="1" applyFill="1" applyBorder="1" applyAlignment="1">
      <alignment horizontal="right" vertical="center" wrapText="1"/>
    </xf>
    <xf numFmtId="0" fontId="13" fillId="0" borderId="23" xfId="0" applyFont="1" applyFill="1" applyBorder="1" applyAlignment="1">
      <alignment horizontal="right" vertical="center" wrapText="1"/>
    </xf>
    <xf numFmtId="0" fontId="13" fillId="0" borderId="103" xfId="0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 wrapText="1"/>
    </xf>
    <xf numFmtId="181" fontId="13" fillId="0" borderId="11" xfId="0" applyNumberFormat="1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0" fillId="0" borderId="88" xfId="0" applyFont="1" applyFill="1" applyBorder="1" applyAlignment="1">
      <alignment horizontal="center" vertical="center" textRotation="255" wrapText="1"/>
    </xf>
    <xf numFmtId="0" fontId="0" fillId="0" borderId="35" xfId="0" applyFont="1" applyFill="1" applyBorder="1" applyAlignment="1">
      <alignment horizontal="center" vertical="center" textRotation="255" wrapText="1"/>
    </xf>
    <xf numFmtId="183" fontId="12" fillId="0" borderId="201" xfId="0" applyNumberFormat="1" applyFont="1" applyFill="1" applyBorder="1" applyAlignment="1">
      <alignment horizontal="right" vertical="center"/>
    </xf>
    <xf numFmtId="183" fontId="12" fillId="0" borderId="57" xfId="0" applyNumberFormat="1" applyFont="1" applyFill="1" applyBorder="1" applyAlignment="1">
      <alignment horizontal="right" vertical="center"/>
    </xf>
    <xf numFmtId="183" fontId="12" fillId="0" borderId="86" xfId="0" applyNumberFormat="1" applyFont="1" applyFill="1" applyBorder="1" applyAlignment="1">
      <alignment horizontal="right" vertical="center"/>
    </xf>
    <xf numFmtId="183" fontId="12" fillId="0" borderId="84" xfId="0" applyNumberFormat="1" applyFont="1" applyFill="1" applyBorder="1" applyAlignment="1">
      <alignment horizontal="right" vertical="center"/>
    </xf>
    <xf numFmtId="183" fontId="12" fillId="0" borderId="40" xfId="0" applyNumberFormat="1" applyFont="1" applyFill="1" applyBorder="1" applyAlignment="1">
      <alignment horizontal="right" vertical="center"/>
    </xf>
    <xf numFmtId="183" fontId="12" fillId="0" borderId="113" xfId="0" applyNumberFormat="1" applyFont="1" applyFill="1" applyBorder="1" applyAlignment="1">
      <alignment horizontal="right" vertical="center"/>
    </xf>
    <xf numFmtId="183" fontId="12" fillId="0" borderId="85" xfId="0" applyNumberFormat="1" applyFont="1" applyFill="1" applyBorder="1" applyAlignment="1">
      <alignment horizontal="right" vertical="center"/>
    </xf>
    <xf numFmtId="183" fontId="12" fillId="0" borderId="87" xfId="0" applyNumberFormat="1" applyFont="1" applyFill="1" applyBorder="1" applyAlignment="1">
      <alignment horizontal="right" vertical="center"/>
    </xf>
    <xf numFmtId="183" fontId="12" fillId="0" borderId="91" xfId="0" applyNumberFormat="1" applyFont="1" applyFill="1" applyBorder="1" applyAlignment="1">
      <alignment horizontal="right" vertical="center"/>
    </xf>
    <xf numFmtId="183" fontId="12" fillId="0" borderId="84" xfId="1" applyNumberFormat="1" applyFont="1" applyFill="1" applyBorder="1" applyAlignment="1">
      <alignment horizontal="right" vertical="center"/>
    </xf>
    <xf numFmtId="183" fontId="12" fillId="0" borderId="85" xfId="1" applyNumberFormat="1" applyFont="1" applyFill="1" applyBorder="1" applyAlignment="1">
      <alignment horizontal="right" vertical="center"/>
    </xf>
    <xf numFmtId="183" fontId="12" fillId="0" borderId="40" xfId="1" applyNumberFormat="1" applyFont="1" applyFill="1" applyBorder="1" applyAlignment="1">
      <alignment horizontal="right" vertical="center"/>
    </xf>
    <xf numFmtId="183" fontId="12" fillId="0" borderId="88" xfId="1" applyNumberFormat="1" applyFont="1" applyFill="1" applyBorder="1" applyAlignment="1">
      <alignment horizontal="right" vertical="center"/>
    </xf>
    <xf numFmtId="183" fontId="12" fillId="0" borderId="63" xfId="1" applyNumberFormat="1" applyFont="1" applyFill="1" applyBorder="1" applyAlignment="1">
      <alignment horizontal="right" vertical="center"/>
    </xf>
    <xf numFmtId="183" fontId="12" fillId="0" borderId="86" xfId="1" applyNumberFormat="1" applyFont="1" applyFill="1" applyBorder="1" applyAlignment="1">
      <alignment horizontal="right" vertical="center"/>
    </xf>
    <xf numFmtId="183" fontId="12" fillId="0" borderId="69" xfId="0" applyNumberFormat="1" applyFont="1" applyFill="1" applyBorder="1" applyAlignment="1">
      <alignment horizontal="right" vertical="center"/>
    </xf>
    <xf numFmtId="183" fontId="12" fillId="0" borderId="70" xfId="0" applyNumberFormat="1" applyFont="1" applyFill="1" applyBorder="1" applyAlignment="1">
      <alignment horizontal="right" vertical="center"/>
    </xf>
    <xf numFmtId="183" fontId="12" fillId="0" borderId="72" xfId="0" applyNumberFormat="1" applyFont="1" applyFill="1" applyBorder="1" applyAlignment="1">
      <alignment horizontal="right" vertical="center"/>
    </xf>
    <xf numFmtId="183" fontId="12" fillId="0" borderId="81" xfId="0" applyNumberFormat="1" applyFont="1" applyFill="1" applyBorder="1" applyAlignment="1">
      <alignment horizontal="right" vertical="center"/>
    </xf>
    <xf numFmtId="183" fontId="12" fillId="0" borderId="24" xfId="0" applyNumberFormat="1" applyFont="1" applyFill="1" applyBorder="1" applyAlignment="1">
      <alignment horizontal="right" vertical="center"/>
    </xf>
    <xf numFmtId="183" fontId="12" fillId="0" borderId="71" xfId="0" applyNumberFormat="1" applyFont="1" applyFill="1" applyBorder="1" applyAlignment="1">
      <alignment horizontal="right" vertical="center"/>
    </xf>
    <xf numFmtId="183" fontId="12" fillId="0" borderId="73" xfId="0" applyNumberFormat="1" applyFont="1" applyFill="1" applyBorder="1" applyAlignment="1">
      <alignment horizontal="right" vertical="center"/>
    </xf>
    <xf numFmtId="183" fontId="12" fillId="0" borderId="26" xfId="0" applyNumberFormat="1" applyFont="1" applyFill="1" applyBorder="1" applyAlignment="1">
      <alignment horizontal="right" vertical="center"/>
    </xf>
    <xf numFmtId="183" fontId="12" fillId="0" borderId="73" xfId="1" applyNumberFormat="1" applyFont="1" applyFill="1" applyBorder="1" applyAlignment="1">
      <alignment horizontal="right" vertical="center"/>
    </xf>
    <xf numFmtId="183" fontId="12" fillId="0" borderId="24" xfId="1" applyNumberFormat="1" applyFont="1" applyFill="1" applyBorder="1" applyAlignment="1">
      <alignment horizontal="right" vertical="center"/>
    </xf>
    <xf numFmtId="183" fontId="12" fillId="0" borderId="72" xfId="1" applyNumberFormat="1" applyFont="1" applyFill="1" applyBorder="1" applyAlignment="1">
      <alignment horizontal="right" vertical="center"/>
    </xf>
    <xf numFmtId="183" fontId="12" fillId="0" borderId="69" xfId="1" applyNumberFormat="1" applyFont="1" applyFill="1" applyBorder="1" applyAlignment="1">
      <alignment horizontal="right" vertical="center"/>
    </xf>
    <xf numFmtId="183" fontId="12" fillId="0" borderId="81" xfId="1" applyNumberFormat="1" applyFont="1" applyFill="1" applyBorder="1" applyAlignment="1">
      <alignment horizontal="right" vertical="center"/>
    </xf>
    <xf numFmtId="183" fontId="12" fillId="0" borderId="70" xfId="1" applyNumberFormat="1" applyFont="1" applyFill="1" applyBorder="1" applyAlignment="1">
      <alignment horizontal="right" vertical="center"/>
    </xf>
    <xf numFmtId="183" fontId="12" fillId="0" borderId="83" xfId="0" applyNumberFormat="1" applyFont="1" applyFill="1" applyBorder="1" applyAlignment="1">
      <alignment horizontal="right" vertical="center"/>
    </xf>
    <xf numFmtId="183" fontId="12" fillId="0" borderId="28" xfId="0" applyNumberFormat="1" applyFont="1" applyFill="1" applyBorder="1" applyAlignment="1">
      <alignment horizontal="right" vertical="center"/>
    </xf>
    <xf numFmtId="183" fontId="12" fillId="0" borderId="120" xfId="0" applyNumberFormat="1" applyFont="1" applyFill="1" applyBorder="1" applyAlignment="1">
      <alignment horizontal="right" vertical="center"/>
    </xf>
    <xf numFmtId="183" fontId="12" fillId="0" borderId="121" xfId="0" applyNumberFormat="1" applyFont="1" applyFill="1" applyBorder="1" applyAlignment="1">
      <alignment horizontal="right" vertical="center"/>
    </xf>
    <xf numFmtId="183" fontId="12" fillId="0" borderId="35" xfId="0" applyNumberFormat="1" applyFont="1" applyFill="1" applyBorder="1" applyAlignment="1">
      <alignment horizontal="right" vertical="center"/>
    </xf>
    <xf numFmtId="183" fontId="12" fillId="0" borderId="27" xfId="0" applyNumberFormat="1" applyFont="1" applyFill="1" applyBorder="1" applyAlignment="1">
      <alignment horizontal="right" vertical="center"/>
    </xf>
    <xf numFmtId="183" fontId="12" fillId="0" borderId="22" xfId="0" applyNumberFormat="1" applyFont="1" applyFill="1" applyBorder="1" applyAlignment="1">
      <alignment horizontal="right" vertical="center"/>
    </xf>
    <xf numFmtId="183" fontId="12" fillId="0" borderId="123" xfId="0" applyNumberFormat="1" applyFont="1" applyFill="1" applyBorder="1" applyAlignment="1">
      <alignment horizontal="right" vertical="center"/>
    </xf>
    <xf numFmtId="183" fontId="12" fillId="0" borderId="120" xfId="1" applyNumberFormat="1" applyFont="1" applyFill="1" applyBorder="1" applyAlignment="1">
      <alignment horizontal="right" vertical="center"/>
    </xf>
    <xf numFmtId="183" fontId="12" fillId="0" borderId="27" xfId="1" applyNumberFormat="1" applyFont="1" applyFill="1" applyBorder="1" applyAlignment="1">
      <alignment horizontal="right" vertical="center"/>
    </xf>
    <xf numFmtId="183" fontId="12" fillId="0" borderId="121" xfId="1" applyNumberFormat="1" applyFont="1" applyFill="1" applyBorder="1" applyAlignment="1">
      <alignment horizontal="right" vertical="center"/>
    </xf>
    <xf numFmtId="183" fontId="12" fillId="0" borderId="83" xfId="1" applyNumberFormat="1" applyFont="1" applyFill="1" applyBorder="1" applyAlignment="1">
      <alignment horizontal="right" vertical="center"/>
    </xf>
    <xf numFmtId="183" fontId="12" fillId="0" borderId="28" xfId="1" applyNumberFormat="1" applyFont="1" applyFill="1" applyBorder="1" applyAlignment="1">
      <alignment horizontal="right" vertical="center"/>
    </xf>
    <xf numFmtId="183" fontId="0" fillId="0" borderId="104" xfId="0" applyNumberFormat="1" applyFont="1" applyFill="1" applyBorder="1" applyAlignment="1">
      <alignment horizontal="center" vertical="center"/>
    </xf>
    <xf numFmtId="38" fontId="12" fillId="0" borderId="23" xfId="1" applyFont="1" applyFill="1" applyBorder="1" applyAlignment="1">
      <alignment horizontal="right" vertical="center" wrapText="1"/>
    </xf>
    <xf numFmtId="38" fontId="12" fillId="0" borderId="110" xfId="1" applyFont="1" applyFill="1" applyBorder="1" applyAlignment="1">
      <alignment horizontal="right" vertical="center" wrapText="1"/>
    </xf>
    <xf numFmtId="183" fontId="12" fillId="0" borderId="101" xfId="0" applyNumberFormat="1" applyFont="1" applyFill="1" applyBorder="1" applyAlignment="1">
      <alignment horizontal="right" vertical="center" wrapText="1"/>
    </xf>
    <xf numFmtId="38" fontId="12" fillId="0" borderId="54" xfId="1" applyFont="1" applyFill="1" applyBorder="1" applyAlignment="1">
      <alignment horizontal="center" vertical="center" wrapText="1"/>
    </xf>
    <xf numFmtId="38" fontId="12" fillId="0" borderId="3" xfId="1" applyFont="1" applyFill="1" applyBorder="1" applyAlignment="1">
      <alignment horizontal="center" vertical="center" wrapText="1"/>
    </xf>
    <xf numFmtId="183" fontId="0" fillId="0" borderId="16" xfId="0" applyNumberFormat="1" applyFont="1" applyFill="1" applyBorder="1" applyAlignment="1">
      <alignment horizontal="center" vertical="center"/>
    </xf>
    <xf numFmtId="38" fontId="12" fillId="0" borderId="9" xfId="1" applyFont="1" applyFill="1" applyBorder="1" applyAlignment="1">
      <alignment horizontal="right" vertical="center" wrapText="1"/>
    </xf>
    <xf numFmtId="183" fontId="0" fillId="0" borderId="14" xfId="0" applyNumberFormat="1" applyFont="1" applyFill="1" applyBorder="1" applyAlignment="1">
      <alignment horizontal="center" vertical="center"/>
    </xf>
    <xf numFmtId="38" fontId="12" fillId="0" borderId="90" xfId="1" applyFont="1" applyFill="1" applyBorder="1" applyAlignment="1">
      <alignment horizontal="righ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0" fillId="0" borderId="6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54" xfId="0" applyFont="1" applyFill="1" applyBorder="1" applyAlignment="1">
      <alignment vertical="center"/>
    </xf>
    <xf numFmtId="0" fontId="0" fillId="0" borderId="155" xfId="0" applyFont="1" applyFill="1" applyBorder="1" applyAlignment="1">
      <alignment vertical="center"/>
    </xf>
    <xf numFmtId="0" fontId="0" fillId="0" borderId="156" xfId="0" applyFont="1" applyFill="1" applyBorder="1" applyAlignment="1">
      <alignment vertical="center"/>
    </xf>
    <xf numFmtId="0" fontId="0" fillId="0" borderId="159" xfId="0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center" vertical="center"/>
    </xf>
    <xf numFmtId="0" fontId="0" fillId="0" borderId="157" xfId="0" applyFont="1" applyFill="1" applyBorder="1" applyAlignment="1">
      <alignment horizontal="center" vertical="center"/>
    </xf>
    <xf numFmtId="0" fontId="0" fillId="0" borderId="108" xfId="0" applyFont="1" applyFill="1" applyBorder="1" applyAlignment="1">
      <alignment horizontal="center" vertical="center"/>
    </xf>
    <xf numFmtId="0" fontId="0" fillId="0" borderId="199" xfId="0" applyFont="1" applyFill="1" applyBorder="1" applyAlignment="1">
      <alignment horizontal="center" vertical="center"/>
    </xf>
    <xf numFmtId="0" fontId="0" fillId="0" borderId="158" xfId="0" applyFont="1" applyFill="1" applyBorder="1" applyAlignment="1">
      <alignment horizontal="center" vertical="center"/>
    </xf>
    <xf numFmtId="0" fontId="0" fillId="0" borderId="200" xfId="0" applyFont="1" applyFill="1" applyBorder="1" applyAlignment="1">
      <alignment horizontal="center" vertical="center"/>
    </xf>
    <xf numFmtId="0" fontId="0" fillId="0" borderId="177" xfId="0" applyFont="1" applyFill="1" applyBorder="1" applyAlignment="1">
      <alignment horizontal="center" vertical="top" textRotation="255" wrapText="1"/>
    </xf>
    <xf numFmtId="0" fontId="0" fillId="0" borderId="178" xfId="0" applyFont="1" applyFill="1" applyBorder="1" applyAlignment="1">
      <alignment horizontal="center" vertical="top" textRotation="255" wrapText="1"/>
    </xf>
    <xf numFmtId="0" fontId="0" fillId="0" borderId="5" xfId="0" applyFont="1" applyFill="1" applyBorder="1" applyAlignment="1">
      <alignment horizontal="center" vertical="top" textRotation="255" wrapText="1"/>
    </xf>
    <xf numFmtId="0" fontId="0" fillId="0" borderId="57" xfId="0" applyFont="1" applyFill="1" applyBorder="1" applyAlignment="1">
      <alignment horizontal="center" vertical="top" textRotation="255" wrapText="1"/>
    </xf>
    <xf numFmtId="0" fontId="0" fillId="0" borderId="21" xfId="0" applyFont="1" applyFill="1" applyBorder="1" applyAlignment="1">
      <alignment horizontal="center" vertical="top" textRotation="255"/>
    </xf>
    <xf numFmtId="0" fontId="0" fillId="0" borderId="160" xfId="0" applyFont="1" applyFill="1" applyBorder="1" applyAlignment="1">
      <alignment horizontal="center" vertical="top" textRotation="255"/>
    </xf>
    <xf numFmtId="0" fontId="0" fillId="0" borderId="162" xfId="0" applyFont="1" applyFill="1" applyBorder="1" applyAlignment="1">
      <alignment horizontal="center"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82" xfId="0" applyFont="1" applyFill="1" applyBorder="1" applyAlignment="1"/>
    <xf numFmtId="0" fontId="0" fillId="0" borderId="147" xfId="0" applyFont="1" applyFill="1" applyBorder="1" applyAlignment="1"/>
    <xf numFmtId="0" fontId="0" fillId="0" borderId="57" xfId="0" applyFont="1" applyFill="1" applyBorder="1" applyAlignment="1">
      <alignment horizontal="center" vertical="top" textRotation="255"/>
    </xf>
    <xf numFmtId="0" fontId="0" fillId="0" borderId="7" xfId="0" applyFont="1" applyFill="1" applyBorder="1" applyAlignment="1">
      <alignment horizontal="center" vertical="top" textRotation="255"/>
    </xf>
    <xf numFmtId="0" fontId="0" fillId="0" borderId="64" xfId="0" applyFont="1" applyFill="1" applyBorder="1" applyAlignment="1">
      <alignment horizontal="center" vertical="top" textRotation="255"/>
    </xf>
    <xf numFmtId="0" fontId="0" fillId="0" borderId="4" xfId="0" applyFont="1" applyFill="1" applyBorder="1" applyAlignment="1">
      <alignment horizontal="center" vertical="top" textRotation="255" wrapText="1"/>
    </xf>
    <xf numFmtId="0" fontId="0" fillId="0" borderId="161" xfId="0" applyFont="1" applyFill="1" applyBorder="1" applyAlignment="1">
      <alignment horizontal="center" vertical="top" textRotation="255" wrapText="1"/>
    </xf>
    <xf numFmtId="191" fontId="13" fillId="0" borderId="157" xfId="0" applyNumberFormat="1" applyFont="1" applyFill="1" applyBorder="1" applyAlignment="1">
      <alignment horizontal="center" vertical="center"/>
    </xf>
    <xf numFmtId="191" fontId="13" fillId="0" borderId="158" xfId="0" applyNumberFormat="1" applyFont="1" applyFill="1" applyBorder="1" applyAlignment="1">
      <alignment horizontal="center" vertical="center"/>
    </xf>
    <xf numFmtId="191" fontId="13" fillId="0" borderId="106" xfId="0" applyNumberFormat="1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185" fontId="13" fillId="0" borderId="163" xfId="0" applyNumberFormat="1" applyFont="1" applyFill="1" applyBorder="1" applyAlignment="1">
      <alignment horizontal="right" vertical="center"/>
    </xf>
    <xf numFmtId="185" fontId="13" fillId="0" borderId="158" xfId="0" applyNumberFormat="1" applyFont="1" applyFill="1" applyBorder="1" applyAlignment="1">
      <alignment horizontal="right" vertical="center"/>
    </xf>
    <xf numFmtId="185" fontId="13" fillId="0" borderId="106" xfId="0" applyNumberFormat="1" applyFont="1" applyFill="1" applyBorder="1" applyAlignment="1">
      <alignment horizontal="right" vertical="center"/>
    </xf>
    <xf numFmtId="185" fontId="13" fillId="0" borderId="157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191" fontId="13" fillId="0" borderId="7" xfId="0" applyNumberFormat="1" applyFont="1" applyFill="1" applyBorder="1" applyAlignment="1">
      <alignment horizontal="center" vertical="center"/>
    </xf>
    <xf numFmtId="191" fontId="13" fillId="0" borderId="9" xfId="0" applyNumberFormat="1" applyFont="1" applyFill="1" applyBorder="1" applyAlignment="1">
      <alignment horizontal="center" vertical="center"/>
    </xf>
    <xf numFmtId="191" fontId="13" fillId="0" borderId="16" xfId="0" applyNumberFormat="1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horizontal="right" vertical="center"/>
    </xf>
    <xf numFmtId="176" fontId="13" fillId="0" borderId="6" xfId="1" applyNumberFormat="1" applyFont="1" applyFill="1" applyBorder="1" applyAlignment="1">
      <alignment horizontal="right" vertical="center"/>
    </xf>
    <xf numFmtId="191" fontId="13" fillId="0" borderId="20" xfId="0" applyNumberFormat="1" applyFont="1" applyFill="1" applyBorder="1" applyAlignment="1">
      <alignment horizontal="center" vertical="center"/>
    </xf>
    <xf numFmtId="185" fontId="13" fillId="0" borderId="7" xfId="0" applyNumberFormat="1" applyFont="1" applyFill="1" applyBorder="1" applyAlignment="1">
      <alignment horizontal="right" vertical="center"/>
    </xf>
    <xf numFmtId="185" fontId="13" fillId="0" borderId="9" xfId="0" applyNumberFormat="1" applyFont="1" applyFill="1" applyBorder="1" applyAlignment="1">
      <alignment horizontal="right" vertical="center"/>
    </xf>
    <xf numFmtId="185" fontId="13" fillId="0" borderId="6" xfId="0" applyNumberFormat="1" applyFont="1" applyFill="1" applyBorder="1" applyAlignment="1">
      <alignment horizontal="right" vertical="center"/>
    </xf>
    <xf numFmtId="185" fontId="13" fillId="0" borderId="47" xfId="0" applyNumberFormat="1" applyFont="1" applyFill="1" applyBorder="1" applyAlignment="1">
      <alignment horizontal="right" vertical="center"/>
    </xf>
    <xf numFmtId="176" fontId="13" fillId="0" borderId="157" xfId="1" applyNumberFormat="1" applyFont="1" applyFill="1" applyBorder="1" applyAlignment="1">
      <alignment horizontal="right" vertical="center"/>
    </xf>
    <xf numFmtId="176" fontId="13" fillId="0" borderId="158" xfId="1" applyNumberFormat="1" applyFont="1" applyFill="1" applyBorder="1" applyAlignment="1">
      <alignment horizontal="right" vertical="center"/>
    </xf>
    <xf numFmtId="176" fontId="13" fillId="0" borderId="106" xfId="1" applyNumberFormat="1" applyFont="1" applyFill="1" applyBorder="1" applyAlignment="1">
      <alignment horizontal="right" vertical="center"/>
    </xf>
    <xf numFmtId="191" fontId="13" fillId="0" borderId="6" xfId="0" applyNumberFormat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top"/>
    </xf>
    <xf numFmtId="0" fontId="0" fillId="0" borderId="83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122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/>
    </xf>
    <xf numFmtId="185" fontId="13" fillId="0" borderId="7" xfId="1" applyNumberFormat="1" applyFont="1" applyFill="1" applyBorder="1" applyAlignment="1">
      <alignment horizontal="right" vertical="center"/>
    </xf>
    <xf numFmtId="185" fontId="13" fillId="0" borderId="9" xfId="1" applyNumberFormat="1" applyFont="1" applyFill="1" applyBorder="1" applyAlignment="1">
      <alignment horizontal="right" vertical="center"/>
    </xf>
    <xf numFmtId="185" fontId="13" fillId="0" borderId="6" xfId="1" applyNumberFormat="1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textRotation="255" wrapText="1"/>
    </xf>
    <xf numFmtId="183" fontId="13" fillId="0" borderId="47" xfId="1" applyNumberFormat="1" applyFont="1" applyFill="1" applyBorder="1" applyAlignment="1">
      <alignment horizontal="right" vertical="center"/>
    </xf>
    <xf numFmtId="183" fontId="13" fillId="0" borderId="9" xfId="1" applyNumberFormat="1" applyFont="1" applyFill="1" applyBorder="1" applyAlignment="1">
      <alignment horizontal="right" vertical="center"/>
    </xf>
    <xf numFmtId="183" fontId="13" fillId="0" borderId="3" xfId="1" applyNumberFormat="1" applyFont="1" applyFill="1" applyBorder="1" applyAlignment="1">
      <alignment horizontal="right" vertical="center"/>
    </xf>
    <xf numFmtId="176" fontId="13" fillId="0" borderId="3" xfId="1" applyNumberFormat="1" applyFont="1" applyFill="1" applyBorder="1" applyAlignment="1">
      <alignment horizontal="right" vertical="center"/>
    </xf>
    <xf numFmtId="191" fontId="13" fillId="0" borderId="7" xfId="1" applyNumberFormat="1" applyFont="1" applyFill="1" applyBorder="1" applyAlignment="1">
      <alignment horizontal="center" vertical="center"/>
    </xf>
    <xf numFmtId="191" fontId="13" fillId="0" borderId="9" xfId="1" applyNumberFormat="1" applyFont="1" applyFill="1" applyBorder="1" applyAlignment="1">
      <alignment horizontal="center" vertical="center"/>
    </xf>
    <xf numFmtId="191" fontId="13" fillId="0" borderId="6" xfId="1" applyNumberFormat="1" applyFont="1" applyFill="1" applyBorder="1" applyAlignment="1">
      <alignment horizontal="center" vertical="center"/>
    </xf>
    <xf numFmtId="191" fontId="13" fillId="0" borderId="16" xfId="1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textRotation="255" wrapText="1"/>
    </xf>
    <xf numFmtId="0" fontId="0" fillId="0" borderId="105" xfId="0" applyFont="1" applyFill="1" applyBorder="1" applyAlignment="1">
      <alignment horizontal="center" vertical="center" textRotation="255" wrapText="1"/>
    </xf>
    <xf numFmtId="0" fontId="0" fillId="0" borderId="88" xfId="0" applyFont="1" applyFill="1" applyBorder="1" applyAlignment="1">
      <alignment horizontal="center" vertical="center" textRotation="255" wrapText="1"/>
    </xf>
    <xf numFmtId="176" fontId="13" fillId="0" borderId="47" xfId="1" applyNumberFormat="1" applyFont="1" applyFill="1" applyBorder="1" applyAlignment="1">
      <alignment horizontal="right" vertical="center"/>
    </xf>
    <xf numFmtId="176" fontId="13" fillId="0" borderId="11" xfId="1" applyNumberFormat="1" applyFont="1" applyFill="1" applyBorder="1" applyAlignment="1">
      <alignment horizontal="right" vertical="center"/>
    </xf>
    <xf numFmtId="178" fontId="13" fillId="0" borderId="13" xfId="0" applyNumberFormat="1" applyFont="1" applyFill="1" applyBorder="1" applyAlignment="1">
      <alignment horizontal="center" vertical="center"/>
    </xf>
    <xf numFmtId="178" fontId="13" fillId="0" borderId="90" xfId="0" applyNumberFormat="1" applyFont="1" applyFill="1" applyBorder="1" applyAlignment="1">
      <alignment horizontal="center" vertical="center"/>
    </xf>
    <xf numFmtId="178" fontId="13" fillId="0" borderId="74" xfId="0" applyNumberFormat="1" applyFont="1" applyFill="1" applyBorder="1" applyAlignment="1">
      <alignment horizontal="center" vertical="center"/>
    </xf>
    <xf numFmtId="191" fontId="13" fillId="0" borderId="13" xfId="0" applyNumberFormat="1" applyFont="1" applyFill="1" applyBorder="1" applyAlignment="1">
      <alignment horizontal="center" vertical="center"/>
    </xf>
    <xf numFmtId="191" fontId="13" fillId="0" borderId="90" xfId="0" applyNumberFormat="1" applyFont="1" applyFill="1" applyBorder="1" applyAlignment="1">
      <alignment horizontal="center" vertical="center"/>
    </xf>
    <xf numFmtId="191" fontId="13" fillId="0" borderId="14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176" fontId="13" fillId="0" borderId="136" xfId="1" applyNumberFormat="1" applyFont="1" applyFill="1" applyBorder="1" applyAlignment="1">
      <alignment horizontal="right" vertical="center"/>
    </xf>
    <xf numFmtId="176" fontId="13" fillId="0" borderId="90" xfId="1" applyNumberFormat="1" applyFont="1" applyFill="1" applyBorder="1" applyAlignment="1">
      <alignment horizontal="right" vertical="center"/>
    </xf>
    <xf numFmtId="182" fontId="13" fillId="0" borderId="7" xfId="0" applyNumberFormat="1" applyFont="1" applyFill="1" applyBorder="1" applyAlignment="1">
      <alignment horizontal="center" vertical="center"/>
    </xf>
    <xf numFmtId="182" fontId="13" fillId="0" borderId="9" xfId="0" applyNumberFormat="1" applyFont="1" applyFill="1" applyBorder="1" applyAlignment="1">
      <alignment horizontal="center" vertical="center"/>
    </xf>
    <xf numFmtId="182" fontId="13" fillId="0" borderId="6" xfId="0" applyNumberFormat="1" applyFont="1" applyFill="1" applyBorder="1" applyAlignment="1">
      <alignment horizontal="center" vertical="center"/>
    </xf>
    <xf numFmtId="182" fontId="13" fillId="0" borderId="16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83" fontId="12" fillId="0" borderId="0" xfId="0" applyNumberFormat="1" applyFont="1" applyFill="1" applyAlignment="1">
      <alignment horizontal="left" vertical="center"/>
    </xf>
    <xf numFmtId="0" fontId="0" fillId="0" borderId="3" xfId="0" applyFont="1" applyFill="1" applyBorder="1" applyAlignment="1">
      <alignment horizontal="center" vertical="center" textRotation="255" wrapText="1"/>
    </xf>
    <xf numFmtId="0" fontId="0" fillId="0" borderId="11" xfId="0" applyFont="1" applyFill="1" applyBorder="1" applyAlignment="1">
      <alignment horizontal="center" vertical="center" textRotation="255" wrapText="1"/>
    </xf>
    <xf numFmtId="0" fontId="0" fillId="0" borderId="5" xfId="0" applyFont="1" applyFill="1" applyBorder="1" applyAlignment="1">
      <alignment horizontal="center" vertical="center" textRotation="255" wrapText="1"/>
    </xf>
    <xf numFmtId="0" fontId="0" fillId="0" borderId="86" xfId="0" applyFont="1" applyFill="1" applyBorder="1" applyAlignment="1">
      <alignment horizontal="center" vertical="center" textRotation="255" wrapText="1"/>
    </xf>
    <xf numFmtId="0" fontId="0" fillId="0" borderId="16" xfId="0" applyFont="1" applyFill="1" applyBorder="1" applyAlignment="1">
      <alignment horizontal="center" vertical="center" textRotation="255" wrapText="1"/>
    </xf>
    <xf numFmtId="0" fontId="0" fillId="0" borderId="14" xfId="0" applyFont="1" applyFill="1" applyBorder="1" applyAlignment="1">
      <alignment horizontal="center" vertical="center" textRotation="255" wrapText="1"/>
    </xf>
    <xf numFmtId="0" fontId="13" fillId="0" borderId="163" xfId="0" applyFont="1" applyFill="1" applyBorder="1" applyAlignment="1">
      <alignment horizontal="center" vertical="center" wrapText="1"/>
    </xf>
    <xf numFmtId="0" fontId="13" fillId="0" borderId="158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textRotation="255" wrapText="1"/>
    </xf>
    <xf numFmtId="0" fontId="0" fillId="0" borderId="87" xfId="0" applyFont="1" applyFill="1" applyBorder="1" applyAlignment="1">
      <alignment horizontal="center" vertical="center" textRotation="255" wrapText="1"/>
    </xf>
    <xf numFmtId="0" fontId="13" fillId="0" borderId="111" xfId="0" applyFont="1" applyFill="1" applyBorder="1" applyAlignment="1">
      <alignment horizontal="center" vertical="center" wrapText="1"/>
    </xf>
    <xf numFmtId="0" fontId="13" fillId="0" borderId="107" xfId="0" applyFont="1" applyFill="1" applyBorder="1" applyAlignment="1">
      <alignment horizontal="center" vertical="center" wrapText="1"/>
    </xf>
    <xf numFmtId="0" fontId="13" fillId="0" borderId="157" xfId="0" applyFont="1" applyFill="1" applyBorder="1" applyAlignment="1">
      <alignment horizontal="center" vertical="center" wrapText="1"/>
    </xf>
    <xf numFmtId="0" fontId="13" fillId="0" borderId="108" xfId="0" applyFont="1" applyFill="1" applyBorder="1" applyAlignment="1">
      <alignment horizontal="center" vertical="center" wrapText="1"/>
    </xf>
    <xf numFmtId="0" fontId="0" fillId="0" borderId="126" xfId="0" applyFont="1" applyFill="1" applyBorder="1" applyAlignment="1">
      <alignment horizontal="center" vertical="center" textRotation="255" wrapText="1"/>
    </xf>
    <xf numFmtId="0" fontId="0" fillId="0" borderId="91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85" xfId="0" applyFont="1" applyFill="1" applyBorder="1" applyAlignment="1">
      <alignment horizontal="center" vertical="center" textRotation="255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5" xfId="0" applyFont="1" applyFill="1" applyBorder="1" applyAlignment="1">
      <alignment horizontal="center" vertical="center" wrapText="1"/>
    </xf>
    <xf numFmtId="0" fontId="13" fillId="0" borderId="10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textRotation="255" wrapText="1"/>
    </xf>
    <xf numFmtId="0" fontId="12" fillId="0" borderId="87" xfId="0" applyFont="1" applyFill="1" applyBorder="1" applyAlignment="1">
      <alignment horizontal="center" vertical="center" textRotation="255" wrapText="1"/>
    </xf>
    <xf numFmtId="183" fontId="0" fillId="0" borderId="105" xfId="0" applyNumberFormat="1" applyFont="1" applyFill="1" applyBorder="1" applyAlignment="1">
      <alignment horizontal="center" vertical="top" textRotation="255"/>
    </xf>
    <xf numFmtId="183" fontId="0" fillId="0" borderId="88" xfId="0" applyNumberFormat="1" applyFont="1" applyFill="1" applyBorder="1" applyAlignment="1">
      <alignment horizontal="center" vertical="top" textRotation="255"/>
    </xf>
    <xf numFmtId="183" fontId="0" fillId="0" borderId="47" xfId="0" applyNumberFormat="1" applyFont="1" applyFill="1" applyBorder="1" applyAlignment="1">
      <alignment horizontal="center" vertical="center" wrapText="1"/>
    </xf>
    <xf numFmtId="183" fontId="0" fillId="0" borderId="16" xfId="0" applyNumberFormat="1" applyFont="1" applyFill="1" applyBorder="1" applyAlignment="1">
      <alignment horizontal="center" vertical="center" wrapText="1"/>
    </xf>
    <xf numFmtId="183" fontId="0" fillId="0" borderId="83" xfId="0" applyNumberFormat="1" applyFont="1" applyFill="1" applyBorder="1" applyAlignment="1">
      <alignment horizontal="center" vertical="center"/>
    </xf>
    <xf numFmtId="183" fontId="0" fillId="0" borderId="22" xfId="0" applyNumberFormat="1" applyFont="1" applyFill="1" applyBorder="1" applyAlignment="1">
      <alignment horizontal="center" vertical="center"/>
    </xf>
    <xf numFmtId="183" fontId="0" fillId="0" borderId="101" xfId="0" applyNumberFormat="1" applyFont="1" applyFill="1" applyBorder="1" applyAlignment="1">
      <alignment horizontal="center" vertical="center" wrapText="1"/>
    </xf>
    <xf numFmtId="183" fontId="0" fillId="0" borderId="104" xfId="0" applyNumberFormat="1" applyFont="1" applyFill="1" applyBorder="1" applyAlignment="1">
      <alignment horizontal="center" vertical="center" wrapText="1"/>
    </xf>
    <xf numFmtId="183" fontId="12" fillId="0" borderId="69" xfId="0" applyNumberFormat="1" applyFont="1" applyFill="1" applyBorder="1" applyAlignment="1">
      <alignment horizontal="center" vertical="center"/>
    </xf>
    <xf numFmtId="183" fontId="12" fillId="0" borderId="71" xfId="0" applyNumberFormat="1" applyFont="1" applyFill="1" applyBorder="1" applyAlignment="1">
      <alignment horizontal="center" vertical="center"/>
    </xf>
    <xf numFmtId="0" fontId="12" fillId="0" borderId="111" xfId="0" applyFont="1" applyFill="1" applyBorder="1" applyAlignment="1">
      <alignment horizontal="center" vertical="center"/>
    </xf>
    <xf numFmtId="0" fontId="12" fillId="0" borderId="10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 textRotation="255" wrapText="1"/>
    </xf>
    <xf numFmtId="0" fontId="0" fillId="0" borderId="68" xfId="0" applyFont="1" applyFill="1" applyBorder="1" applyAlignment="1">
      <alignment horizontal="center" vertical="center" textRotation="255" wrapText="1"/>
    </xf>
    <xf numFmtId="0" fontId="0" fillId="0" borderId="15" xfId="0" applyFont="1" applyFill="1" applyBorder="1" applyAlignment="1">
      <alignment horizontal="center" vertical="center" textRotation="255" wrapText="1"/>
    </xf>
    <xf numFmtId="0" fontId="0" fillId="0" borderId="12" xfId="0" applyFont="1" applyFill="1" applyBorder="1" applyAlignment="1">
      <alignment horizontal="center" vertical="center" textRotation="255" wrapText="1"/>
    </xf>
    <xf numFmtId="183" fontId="0" fillId="0" borderId="105" xfId="0" applyNumberFormat="1" applyFont="1" applyFill="1" applyBorder="1" applyAlignment="1">
      <alignment horizontal="center" textRotation="255"/>
    </xf>
    <xf numFmtId="0" fontId="13" fillId="0" borderId="158" xfId="0" applyFont="1" applyFill="1" applyBorder="1" applyAlignment="1">
      <alignment horizontal="center" vertical="center" textRotation="255" wrapText="1"/>
    </xf>
    <xf numFmtId="0" fontId="13" fillId="0" borderId="9" xfId="0" applyFont="1" applyFill="1" applyBorder="1" applyAlignment="1">
      <alignment horizontal="center" vertical="center" textRotation="255" wrapText="1"/>
    </xf>
    <xf numFmtId="0" fontId="13" fillId="0" borderId="90" xfId="0" applyFont="1" applyFill="1" applyBorder="1" applyAlignment="1">
      <alignment horizontal="center" vertical="center" textRotation="255" wrapText="1"/>
    </xf>
    <xf numFmtId="0" fontId="0" fillId="0" borderId="8" xfId="0" applyFont="1" applyFill="1" applyBorder="1" applyAlignment="1">
      <alignment horizontal="center" vertical="center" textRotation="255" wrapText="1"/>
    </xf>
    <xf numFmtId="0" fontId="8" fillId="0" borderId="104" xfId="0" applyFont="1" applyFill="1" applyBorder="1" applyAlignment="1">
      <alignment horizontal="center" vertical="center" textRotation="255" wrapText="1"/>
    </xf>
    <xf numFmtId="0" fontId="8" fillId="0" borderId="14" xfId="0" applyFont="1" applyFill="1" applyBorder="1" applyAlignment="1">
      <alignment horizontal="center" vertical="center" textRotation="255" wrapText="1"/>
    </xf>
    <xf numFmtId="0" fontId="12" fillId="0" borderId="1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183" fontId="0" fillId="0" borderId="47" xfId="0" applyNumberFormat="1" applyFill="1" applyBorder="1" applyAlignment="1">
      <alignment horizontal="center" vertical="center" wrapText="1"/>
    </xf>
    <xf numFmtId="183" fontId="0" fillId="0" borderId="16" xfId="0" applyNumberForma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textRotation="255" wrapText="1"/>
    </xf>
    <xf numFmtId="0" fontId="8" fillId="0" borderId="32" xfId="0" applyFont="1" applyFill="1" applyBorder="1" applyAlignment="1">
      <alignment horizontal="center" vertical="center" textRotation="255" wrapText="1"/>
    </xf>
    <xf numFmtId="183" fontId="0" fillId="0" borderId="136" xfId="0" applyNumberFormat="1" applyFill="1" applyBorder="1" applyAlignment="1">
      <alignment horizontal="center" vertical="center" wrapText="1"/>
    </xf>
    <xf numFmtId="183" fontId="0" fillId="0" borderId="14" xfId="0" applyNumberFormat="1" applyFill="1" applyBorder="1" applyAlignment="1">
      <alignment horizontal="center" vertical="center" wrapText="1"/>
    </xf>
    <xf numFmtId="0" fontId="0" fillId="0" borderId="158" xfId="0" applyFont="1" applyFill="1" applyBorder="1" applyAlignment="1">
      <alignment horizontal="center" vertical="center" wrapText="1"/>
    </xf>
    <xf numFmtId="0" fontId="0" fillId="0" borderId="163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12" fillId="0" borderId="163" xfId="0" applyFont="1" applyFill="1" applyBorder="1" applyAlignment="1">
      <alignment horizontal="center" vertical="center" wrapText="1"/>
    </xf>
    <xf numFmtId="0" fontId="12" fillId="0" borderId="136" xfId="0" applyFont="1" applyFill="1" applyBorder="1" applyAlignment="1">
      <alignment horizontal="center" vertical="center" wrapText="1"/>
    </xf>
    <xf numFmtId="181" fontId="12" fillId="0" borderId="69" xfId="0" applyNumberFormat="1" applyFont="1" applyFill="1" applyBorder="1" applyAlignment="1">
      <alignment horizontal="center" vertical="center"/>
    </xf>
    <xf numFmtId="181" fontId="12" fillId="0" borderId="71" xfId="0" applyNumberFormat="1" applyFont="1" applyFill="1" applyBorder="1" applyAlignment="1">
      <alignment horizontal="center" vertical="center"/>
    </xf>
    <xf numFmtId="179" fontId="0" fillId="0" borderId="164" xfId="0" applyNumberFormat="1" applyFont="1" applyFill="1" applyBorder="1" applyAlignment="1">
      <alignment horizontal="center" vertical="center" wrapText="1"/>
    </xf>
    <xf numFmtId="179" fontId="0" fillId="0" borderId="105" xfId="0" applyNumberFormat="1" applyFont="1" applyFill="1" applyBorder="1" applyAlignment="1">
      <alignment horizontal="center" vertical="center" wrapText="1"/>
    </xf>
    <xf numFmtId="179" fontId="0" fillId="0" borderId="88" xfId="0" applyNumberFormat="1" applyFont="1" applyFill="1" applyBorder="1" applyAlignment="1">
      <alignment horizontal="center" vertical="center" wrapText="1"/>
    </xf>
    <xf numFmtId="183" fontId="0" fillId="0" borderId="163" xfId="0" applyNumberFormat="1" applyFont="1" applyFill="1" applyBorder="1" applyAlignment="1">
      <alignment horizontal="center" vertical="center" wrapText="1"/>
    </xf>
    <xf numFmtId="183" fontId="0" fillId="0" borderId="20" xfId="0" applyNumberFormat="1" applyFont="1" applyFill="1" applyBorder="1" applyAlignment="1">
      <alignment horizontal="center" vertical="center" wrapText="1"/>
    </xf>
    <xf numFmtId="183" fontId="0" fillId="0" borderId="4" xfId="0" applyNumberFormat="1" applyFont="1" applyFill="1" applyBorder="1" applyAlignment="1">
      <alignment horizontal="center" textRotation="255"/>
    </xf>
    <xf numFmtId="0" fontId="24" fillId="0" borderId="0" xfId="0" applyFont="1" applyFill="1" applyAlignment="1">
      <alignment horizontal="center" vertical="center"/>
    </xf>
    <xf numFmtId="0" fontId="12" fillId="0" borderId="83" xfId="0" applyFont="1" applyFill="1" applyBorder="1" applyAlignment="1">
      <alignment horizontal="center" vertical="center"/>
    </xf>
    <xf numFmtId="0" fontId="13" fillId="0" borderId="111" xfId="0" applyFont="1" applyFill="1" applyBorder="1" applyAlignment="1">
      <alignment horizontal="center" vertical="center"/>
    </xf>
    <xf numFmtId="0" fontId="13" fillId="0" borderId="107" xfId="0" applyFont="1" applyFill="1" applyBorder="1" applyAlignment="1">
      <alignment horizontal="center" vertical="center"/>
    </xf>
    <xf numFmtId="0" fontId="13" fillId="0" borderId="108" xfId="0" applyFont="1" applyFill="1" applyBorder="1" applyAlignment="1">
      <alignment horizontal="center" vertical="center"/>
    </xf>
    <xf numFmtId="0" fontId="13" fillId="0" borderId="165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183" fontId="13" fillId="0" borderId="163" xfId="0" applyNumberFormat="1" applyFont="1" applyFill="1" applyBorder="1" applyAlignment="1">
      <alignment horizontal="center" vertical="center" wrapText="1"/>
    </xf>
    <xf numFmtId="183" fontId="13" fillId="0" borderId="20" xfId="0" applyNumberFormat="1" applyFont="1" applyFill="1" applyBorder="1" applyAlignment="1">
      <alignment horizontal="center" vertical="center" wrapText="1"/>
    </xf>
    <xf numFmtId="183" fontId="13" fillId="0" borderId="47" xfId="0" applyNumberFormat="1" applyFont="1" applyFill="1" applyBorder="1" applyAlignment="1">
      <alignment horizontal="center" vertical="center" wrapText="1"/>
    </xf>
    <xf numFmtId="183" fontId="13" fillId="0" borderId="16" xfId="0" applyNumberFormat="1" applyFont="1" applyFill="1" applyBorder="1" applyAlignment="1">
      <alignment horizontal="center" vertical="center" wrapText="1"/>
    </xf>
    <xf numFmtId="183" fontId="13" fillId="0" borderId="4" xfId="0" applyNumberFormat="1" applyFont="1" applyFill="1" applyBorder="1" applyAlignment="1">
      <alignment horizontal="center" textRotation="255"/>
    </xf>
    <xf numFmtId="183" fontId="13" fillId="0" borderId="105" xfId="0" applyNumberFormat="1" applyFont="1" applyFill="1" applyBorder="1" applyAlignment="1">
      <alignment horizontal="center" textRotation="255"/>
    </xf>
    <xf numFmtId="183" fontId="13" fillId="0" borderId="105" xfId="0" applyNumberFormat="1" applyFont="1" applyFill="1" applyBorder="1" applyAlignment="1">
      <alignment horizontal="center" vertical="top" textRotation="255"/>
    </xf>
    <xf numFmtId="183" fontId="13" fillId="0" borderId="88" xfId="0" applyNumberFormat="1" applyFont="1" applyFill="1" applyBorder="1" applyAlignment="1">
      <alignment horizontal="center" vertical="top" textRotation="255"/>
    </xf>
    <xf numFmtId="183" fontId="13" fillId="0" borderId="176" xfId="0" applyNumberFormat="1" applyFont="1" applyFill="1" applyBorder="1" applyAlignment="1">
      <alignment horizontal="center" vertical="center" wrapText="1"/>
    </xf>
    <xf numFmtId="183" fontId="13" fillId="0" borderId="65" xfId="0" applyNumberFormat="1" applyFont="1" applyFill="1" applyBorder="1" applyAlignment="1">
      <alignment horizontal="center" vertical="center" wrapText="1"/>
    </xf>
    <xf numFmtId="183" fontId="12" fillId="0" borderId="194" xfId="0" applyNumberFormat="1" applyFont="1" applyFill="1" applyBorder="1" applyAlignment="1">
      <alignment horizontal="center" vertical="center"/>
    </xf>
    <xf numFmtId="183" fontId="12" fillId="0" borderId="195" xfId="0" applyNumberFormat="1" applyFont="1" applyFill="1" applyBorder="1" applyAlignment="1">
      <alignment horizontal="center" vertical="center"/>
    </xf>
    <xf numFmtId="183" fontId="13" fillId="0" borderId="88" xfId="0" applyNumberFormat="1" applyFont="1" applyFill="1" applyBorder="1" applyAlignment="1">
      <alignment horizontal="center" vertical="center"/>
    </xf>
    <xf numFmtId="183" fontId="13" fillId="0" borderId="87" xfId="0" applyNumberFormat="1" applyFont="1" applyFill="1" applyBorder="1" applyAlignment="1">
      <alignment horizontal="center" vertical="center"/>
    </xf>
    <xf numFmtId="183" fontId="13" fillId="0" borderId="192" xfId="0" applyNumberFormat="1" applyFont="1" applyFill="1" applyBorder="1" applyAlignment="1">
      <alignment horizontal="center" vertical="center" wrapText="1"/>
    </xf>
    <xf numFmtId="183" fontId="13" fillId="0" borderId="19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top"/>
    </xf>
    <xf numFmtId="0" fontId="35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left" vertical="center"/>
    </xf>
    <xf numFmtId="187" fontId="0" fillId="0" borderId="164" xfId="0" applyNumberFormat="1" applyFont="1" applyFill="1" applyBorder="1" applyAlignment="1">
      <alignment vertical="center" textRotation="255" wrapText="1" shrinkToFit="1"/>
    </xf>
    <xf numFmtId="187" fontId="0" fillId="0" borderId="88" xfId="0" applyNumberFormat="1" applyFont="1" applyFill="1" applyBorder="1" applyAlignment="1">
      <alignment vertical="center" textRotation="255" shrinkToFit="1"/>
    </xf>
    <xf numFmtId="188" fontId="0" fillId="4" borderId="170" xfId="0" applyNumberFormat="1" applyFont="1" applyFill="1" applyBorder="1" applyAlignment="1">
      <alignment horizontal="center" vertical="center" wrapText="1"/>
    </xf>
    <xf numFmtId="188" fontId="0" fillId="4" borderId="40" xfId="0" applyNumberFormat="1" applyFont="1" applyFill="1" applyBorder="1" applyAlignment="1">
      <alignment horizontal="center" vertical="center" wrapText="1"/>
    </xf>
    <xf numFmtId="0" fontId="0" fillId="0" borderId="166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166" xfId="0" applyFont="1" applyFill="1" applyBorder="1" applyAlignment="1">
      <alignment horizontal="center" vertical="center" wrapText="1"/>
    </xf>
    <xf numFmtId="0" fontId="0" fillId="0" borderId="86" xfId="0" applyFont="1" applyFill="1" applyBorder="1" applyAlignment="1">
      <alignment horizontal="center" vertical="center" wrapText="1"/>
    </xf>
    <xf numFmtId="0" fontId="0" fillId="0" borderId="106" xfId="0" applyFont="1" applyFill="1" applyBorder="1" applyAlignment="1">
      <alignment horizontal="center" vertical="center"/>
    </xf>
    <xf numFmtId="0" fontId="0" fillId="0" borderId="166" xfId="0" applyFont="1" applyFill="1" applyBorder="1" applyAlignment="1">
      <alignment horizontal="center" vertical="center" textRotation="255" wrapText="1"/>
    </xf>
    <xf numFmtId="0" fontId="0" fillId="0" borderId="167" xfId="0" applyFont="1" applyFill="1" applyBorder="1" applyAlignment="1">
      <alignment horizontal="center" vertical="center" wrapText="1"/>
    </xf>
    <xf numFmtId="0" fontId="0" fillId="0" borderId="87" xfId="0" applyFont="1" applyFill="1" applyBorder="1" applyAlignment="1">
      <alignment horizontal="center" vertical="center" wrapText="1"/>
    </xf>
    <xf numFmtId="0" fontId="0" fillId="0" borderId="166" xfId="0" applyFont="1" applyFill="1" applyBorder="1" applyAlignment="1">
      <alignment horizontal="center" vertical="center" textRotation="255"/>
    </xf>
    <xf numFmtId="0" fontId="0" fillId="0" borderId="86" xfId="0" applyFont="1" applyFill="1" applyBorder="1" applyAlignment="1">
      <alignment horizontal="center" vertical="center" textRotation="255"/>
    </xf>
    <xf numFmtId="0" fontId="0" fillId="0" borderId="157" xfId="0" applyFont="1" applyFill="1" applyBorder="1" applyAlignment="1">
      <alignment horizontal="center" vertical="center" wrapText="1"/>
    </xf>
    <xf numFmtId="0" fontId="0" fillId="0" borderId="106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center" vertical="center" textRotation="255"/>
    </xf>
    <xf numFmtId="0" fontId="20" fillId="0" borderId="11" xfId="0" applyFont="1" applyFill="1" applyBorder="1" applyAlignment="1">
      <alignment horizontal="center" vertical="center" textRotation="255"/>
    </xf>
    <xf numFmtId="0" fontId="20" fillId="0" borderId="15" xfId="0" applyFont="1" applyFill="1" applyBorder="1" applyAlignment="1">
      <alignment horizontal="center" vertical="center" textRotation="255"/>
    </xf>
    <xf numFmtId="0" fontId="20" fillId="0" borderId="12" xfId="0" applyFont="1" applyFill="1" applyBorder="1" applyAlignment="1">
      <alignment horizontal="center" vertical="center" textRotation="255"/>
    </xf>
    <xf numFmtId="0" fontId="20" fillId="0" borderId="2" xfId="0" applyFont="1" applyFill="1" applyBorder="1" applyAlignment="1">
      <alignment horizontal="center" vertical="center" textRotation="255"/>
    </xf>
    <xf numFmtId="0" fontId="20" fillId="0" borderId="68" xfId="0" applyFont="1" applyFill="1" applyBorder="1" applyAlignment="1">
      <alignment horizontal="center" vertical="center" textRotation="255"/>
    </xf>
    <xf numFmtId="0" fontId="20" fillId="0" borderId="3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textRotation="255" wrapText="1"/>
    </xf>
    <xf numFmtId="0" fontId="20" fillId="0" borderId="111" xfId="0" applyFont="1" applyFill="1" applyBorder="1" applyAlignment="1">
      <alignment horizontal="center" vertical="center"/>
    </xf>
    <xf numFmtId="0" fontId="20" fillId="0" borderId="107" xfId="0" applyFont="1" applyFill="1" applyBorder="1" applyAlignment="1">
      <alignment horizontal="center" vertical="center"/>
    </xf>
    <xf numFmtId="0" fontId="20" fillId="0" borderId="108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 textRotation="255"/>
    </xf>
    <xf numFmtId="0" fontId="20" fillId="0" borderId="136" xfId="0" applyFont="1" applyFill="1" applyBorder="1" applyAlignment="1">
      <alignment horizontal="center" vertical="center" textRotation="255"/>
    </xf>
    <xf numFmtId="0" fontId="29" fillId="0" borderId="111" xfId="0" applyFont="1" applyFill="1" applyBorder="1" applyAlignment="1">
      <alignment horizontal="center" vertical="center"/>
    </xf>
    <xf numFmtId="0" fontId="29" fillId="0" borderId="158" xfId="0" applyFont="1" applyFill="1" applyBorder="1" applyAlignment="1">
      <alignment horizontal="center" vertical="center"/>
    </xf>
    <xf numFmtId="0" fontId="29" fillId="0" borderId="108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68" xfId="0" applyFont="1" applyFill="1" applyBorder="1" applyAlignment="1">
      <alignment horizontal="center" vertical="center"/>
    </xf>
    <xf numFmtId="0" fontId="29" fillId="0" borderId="90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0" fillId="0" borderId="157" xfId="0" applyFont="1" applyFill="1" applyBorder="1" applyAlignment="1">
      <alignment horizontal="center" vertical="center"/>
    </xf>
    <xf numFmtId="0" fontId="29" fillId="0" borderId="78" xfId="0" applyFont="1" applyFill="1" applyBorder="1" applyAlignment="1">
      <alignment horizontal="center" vertical="center"/>
    </xf>
    <xf numFmtId="0" fontId="29" fillId="0" borderId="73" xfId="0" applyFont="1" applyFill="1" applyBorder="1" applyAlignment="1">
      <alignment horizontal="center" vertical="center"/>
    </xf>
    <xf numFmtId="0" fontId="20" fillId="0" borderId="168" xfId="0" applyFont="1" applyFill="1" applyBorder="1" applyAlignment="1">
      <alignment horizontal="center" vertical="center" wrapText="1"/>
    </xf>
    <xf numFmtId="0" fontId="20" fillId="0" borderId="112" xfId="0" applyFont="1" applyFill="1" applyBorder="1" applyAlignment="1">
      <alignment horizontal="center" vertical="center"/>
    </xf>
    <xf numFmtId="0" fontId="20" fillId="0" borderId="113" xfId="0" applyFont="1" applyFill="1" applyBorder="1" applyAlignment="1">
      <alignment horizontal="center" vertical="center"/>
    </xf>
    <xf numFmtId="0" fontId="20" fillId="0" borderId="164" xfId="0" applyFont="1" applyFill="1" applyBorder="1" applyAlignment="1">
      <alignment horizontal="center" vertical="center" textRotation="255"/>
    </xf>
    <xf numFmtId="0" fontId="20" fillId="0" borderId="105" xfId="0" applyFont="1" applyFill="1" applyBorder="1" applyAlignment="1">
      <alignment horizontal="center" vertical="center" textRotation="255"/>
    </xf>
    <xf numFmtId="0" fontId="20" fillId="0" borderId="161" xfId="0" applyFont="1" applyFill="1" applyBorder="1" applyAlignment="1">
      <alignment horizontal="center" vertical="center" textRotation="255"/>
    </xf>
    <xf numFmtId="0" fontId="29" fillId="0" borderId="157" xfId="0" applyFont="1" applyFill="1" applyBorder="1" applyAlignment="1">
      <alignment horizontal="center" vertical="center" wrapText="1"/>
    </xf>
    <xf numFmtId="0" fontId="29" fillId="0" borderId="158" xfId="0" applyFont="1" applyFill="1" applyBorder="1" applyAlignment="1">
      <alignment vertical="center"/>
    </xf>
    <xf numFmtId="0" fontId="29" fillId="0" borderId="21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vertical="center"/>
    </xf>
    <xf numFmtId="0" fontId="29" fillId="0" borderId="160" xfId="0" applyFont="1" applyFill="1" applyBorder="1" applyAlignment="1">
      <alignment horizontal="center" vertical="center"/>
    </xf>
    <xf numFmtId="0" fontId="29" fillId="0" borderId="169" xfId="0" applyFont="1" applyFill="1" applyBorder="1" applyAlignment="1">
      <alignment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textRotation="255" wrapText="1"/>
    </xf>
    <xf numFmtId="0" fontId="12" fillId="0" borderId="11" xfId="0" applyFont="1" applyFill="1" applyBorder="1" applyAlignment="1">
      <alignment horizontal="center" vertical="center" textRotation="255" wrapText="1"/>
    </xf>
    <xf numFmtId="0" fontId="12" fillId="0" borderId="7" xfId="0" applyFont="1" applyFill="1" applyBorder="1" applyAlignment="1">
      <alignment horizontal="center" vertical="center" textRotation="255" wrapText="1"/>
    </xf>
    <xf numFmtId="0" fontId="12" fillId="0" borderId="13" xfId="0" applyFont="1" applyFill="1" applyBorder="1" applyAlignment="1">
      <alignment horizontal="center" vertical="center" textRotation="255" wrapText="1"/>
    </xf>
    <xf numFmtId="0" fontId="12" fillId="0" borderId="36" xfId="0" applyFont="1" applyFill="1" applyBorder="1" applyAlignment="1">
      <alignment horizontal="center" vertical="center" textRotation="255" wrapText="1"/>
    </xf>
    <xf numFmtId="0" fontId="12" fillId="0" borderId="113" xfId="0" applyFont="1" applyFill="1" applyBorder="1" applyAlignment="1">
      <alignment horizontal="center" vertical="center" textRotation="255" wrapText="1"/>
    </xf>
    <xf numFmtId="0" fontId="12" fillId="0" borderId="4" xfId="0" applyFont="1" applyFill="1" applyBorder="1" applyAlignment="1">
      <alignment horizontal="center" vertical="center" textRotation="255" wrapText="1"/>
    </xf>
    <xf numFmtId="0" fontId="12" fillId="0" borderId="88" xfId="0" applyFont="1" applyFill="1" applyBorder="1" applyAlignment="1">
      <alignment horizontal="center" vertical="center" textRotation="255" wrapText="1"/>
    </xf>
    <xf numFmtId="0" fontId="12" fillId="0" borderId="5" xfId="0" applyFont="1" applyFill="1" applyBorder="1" applyAlignment="1">
      <alignment horizontal="center" vertical="center" textRotation="255" wrapText="1"/>
    </xf>
    <xf numFmtId="0" fontId="12" fillId="0" borderId="86" xfId="0" applyFont="1" applyFill="1" applyBorder="1" applyAlignment="1">
      <alignment horizontal="center" vertical="center" textRotation="255" wrapText="1"/>
    </xf>
    <xf numFmtId="0" fontId="12" fillId="0" borderId="158" xfId="0" applyFont="1" applyFill="1" applyBorder="1" applyAlignment="1">
      <alignment horizontal="center" vertical="center" textRotation="255" wrapText="1"/>
    </xf>
    <xf numFmtId="0" fontId="12" fillId="0" borderId="9" xfId="0" applyFont="1" applyFill="1" applyBorder="1" applyAlignment="1">
      <alignment horizontal="center" vertical="center" textRotation="255" wrapText="1"/>
    </xf>
    <xf numFmtId="0" fontId="12" fillId="0" borderId="90" xfId="0" applyFont="1" applyFill="1" applyBorder="1" applyAlignment="1">
      <alignment horizontal="center" vertical="center" textRotation="255" wrapText="1"/>
    </xf>
    <xf numFmtId="0" fontId="12" fillId="0" borderId="158" xfId="0" applyFont="1" applyFill="1" applyBorder="1" applyAlignment="1">
      <alignment horizontal="center" vertical="center" wrapText="1"/>
    </xf>
    <xf numFmtId="0" fontId="12" fillId="0" borderId="147" xfId="0" applyFont="1" applyFill="1" applyBorder="1" applyAlignment="1">
      <alignment horizontal="center" vertical="center" wrapText="1"/>
    </xf>
    <xf numFmtId="0" fontId="12" fillId="0" borderId="111" xfId="0" applyFont="1" applyFill="1" applyBorder="1" applyAlignment="1">
      <alignment horizontal="center" vertical="center" wrapText="1"/>
    </xf>
    <xf numFmtId="0" fontId="12" fillId="0" borderId="107" xfId="0" applyFont="1" applyFill="1" applyBorder="1" applyAlignment="1">
      <alignment horizontal="center" vertical="center" wrapText="1"/>
    </xf>
    <xf numFmtId="0" fontId="12" fillId="0" borderId="167" xfId="0" applyFont="1" applyFill="1" applyBorder="1" applyAlignment="1">
      <alignment horizontal="center" vertical="center" wrapText="1"/>
    </xf>
    <xf numFmtId="0" fontId="12" fillId="0" borderId="106" xfId="0" applyFont="1" applyFill="1" applyBorder="1" applyAlignment="1">
      <alignment horizontal="center" vertical="center" wrapText="1"/>
    </xf>
    <xf numFmtId="0" fontId="12" fillId="0" borderId="17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textRotation="255" wrapText="1"/>
    </xf>
    <xf numFmtId="0" fontId="12" fillId="0" borderId="40" xfId="0" applyFont="1" applyFill="1" applyBorder="1" applyAlignment="1">
      <alignment horizontal="center" vertical="center" textRotation="255" wrapText="1"/>
    </xf>
    <xf numFmtId="0" fontId="12" fillId="0" borderId="31" xfId="0" applyFont="1" applyFill="1" applyBorder="1" applyAlignment="1">
      <alignment horizontal="center" vertical="center" textRotation="255" wrapText="1"/>
    </xf>
    <xf numFmtId="0" fontId="12" fillId="0" borderId="32" xfId="0" applyFont="1" applyFill="1" applyBorder="1" applyAlignment="1">
      <alignment horizontal="center" vertical="center" textRotation="255" wrapText="1"/>
    </xf>
    <xf numFmtId="0" fontId="12" fillId="0" borderId="8" xfId="0" applyFont="1" applyFill="1" applyBorder="1" applyAlignment="1">
      <alignment horizontal="center" vertical="center" textRotation="255" wrapText="1"/>
    </xf>
    <xf numFmtId="0" fontId="12" fillId="0" borderId="85" xfId="0" applyFont="1" applyFill="1" applyBorder="1" applyAlignment="1">
      <alignment horizontal="center" vertical="center" textRotation="255" wrapText="1"/>
    </xf>
    <xf numFmtId="0" fontId="12" fillId="0" borderId="47" xfId="0" applyFont="1" applyFill="1" applyBorder="1" applyAlignment="1">
      <alignment horizontal="center" vertical="center" textRotation="255" wrapText="1"/>
    </xf>
    <xf numFmtId="0" fontId="12" fillId="0" borderId="68" xfId="0" applyFont="1" applyFill="1" applyBorder="1" applyAlignment="1">
      <alignment horizontal="center" vertical="center" textRotation="255" wrapText="1"/>
    </xf>
    <xf numFmtId="0" fontId="12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textRotation="255" wrapText="1"/>
    </xf>
    <xf numFmtId="0" fontId="12" fillId="0" borderId="14" xfId="0" applyFont="1" applyFill="1" applyBorder="1" applyAlignment="1">
      <alignment horizontal="center" vertical="center" textRotation="255" wrapText="1"/>
    </xf>
    <xf numFmtId="0" fontId="12" fillId="0" borderId="157" xfId="0" applyFont="1" applyFill="1" applyBorder="1" applyAlignment="1">
      <alignment horizontal="center" vertical="center" wrapText="1"/>
    </xf>
    <xf numFmtId="0" fontId="12" fillId="0" borderId="108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85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0" fillId="0" borderId="111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111" xfId="0" applyFont="1" applyFill="1" applyBorder="1" applyAlignment="1">
      <alignment horizontal="distributed" vertical="distributed"/>
    </xf>
    <xf numFmtId="0" fontId="0" fillId="0" borderId="108" xfId="0" applyFont="1" applyFill="1" applyBorder="1" applyAlignment="1">
      <alignment horizontal="distributed" vertical="distributed"/>
    </xf>
    <xf numFmtId="0" fontId="0" fillId="0" borderId="68" xfId="0" applyFont="1" applyFill="1" applyBorder="1" applyAlignment="1">
      <alignment horizontal="distributed" vertical="distributed"/>
    </xf>
    <xf numFmtId="0" fontId="0" fillId="0" borderId="12" xfId="0" applyFont="1" applyFill="1" applyBorder="1" applyAlignment="1">
      <alignment horizontal="distributed" vertical="distributed"/>
    </xf>
    <xf numFmtId="0" fontId="0" fillId="0" borderId="1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distributed" vertical="distributed"/>
    </xf>
    <xf numFmtId="0" fontId="0" fillId="0" borderId="15" xfId="0" applyFont="1" applyFill="1" applyBorder="1" applyAlignment="1">
      <alignment horizontal="distributed" vertical="distributed"/>
    </xf>
    <xf numFmtId="0" fontId="0" fillId="0" borderId="22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distributed" vertical="distributed"/>
    </xf>
    <xf numFmtId="0" fontId="0" fillId="0" borderId="22" xfId="0" applyFont="1" applyFill="1" applyBorder="1" applyAlignment="1">
      <alignment horizontal="distributed" vertical="distributed"/>
    </xf>
    <xf numFmtId="0" fontId="28" fillId="0" borderId="0" xfId="0" applyFont="1" applyFill="1" applyBorder="1" applyAlignment="1">
      <alignment horizontal="center" vertical="center"/>
    </xf>
    <xf numFmtId="0" fontId="13" fillId="0" borderId="83" xfId="0" applyFont="1" applyFill="1" applyBorder="1" applyAlignment="1">
      <alignment horizontal="center" vertical="distributed"/>
    </xf>
    <xf numFmtId="0" fontId="13" fillId="0" borderId="28" xfId="0" applyFont="1" applyFill="1" applyBorder="1" applyAlignment="1">
      <alignment horizontal="center" vertical="distributed"/>
    </xf>
    <xf numFmtId="0" fontId="13" fillId="0" borderId="22" xfId="0" applyFont="1" applyFill="1" applyBorder="1" applyAlignment="1">
      <alignment horizontal="center" vertical="distributed"/>
    </xf>
    <xf numFmtId="183" fontId="0" fillId="0" borderId="88" xfId="0" applyNumberFormat="1" applyFont="1" applyFill="1" applyBorder="1" applyAlignment="1">
      <alignment horizontal="center" vertical="center"/>
    </xf>
    <xf numFmtId="183" fontId="0" fillId="0" borderId="87" xfId="0" applyNumberFormat="1" applyFont="1" applyFill="1" applyBorder="1" applyAlignment="1">
      <alignment horizontal="center" vertical="center"/>
    </xf>
    <xf numFmtId="183" fontId="12" fillId="0" borderId="72" xfId="0" applyNumberFormat="1" applyFont="1" applyFill="1" applyBorder="1" applyAlignment="1">
      <alignment horizontal="center" vertical="center"/>
    </xf>
    <xf numFmtId="0" fontId="12" fillId="0" borderId="162" xfId="0" applyFont="1" applyFill="1" applyBorder="1" applyAlignment="1">
      <alignment horizontal="center" vertical="center"/>
    </xf>
    <xf numFmtId="0" fontId="12" fillId="0" borderId="147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91" xfId="0" applyFont="1" applyFill="1" applyBorder="1" applyAlignment="1">
      <alignment horizontal="center" vertical="center"/>
    </xf>
    <xf numFmtId="0" fontId="0" fillId="0" borderId="170" xfId="0" applyFont="1" applyFill="1" applyBorder="1" applyAlignment="1">
      <alignment horizontal="center" vertical="center" textRotation="255" wrapText="1"/>
    </xf>
    <xf numFmtId="0" fontId="0" fillId="0" borderId="40" xfId="0" applyFont="1" applyFill="1" applyBorder="1" applyAlignment="1">
      <alignment horizontal="center" vertical="center" textRotation="255" wrapText="1"/>
    </xf>
    <xf numFmtId="0" fontId="0" fillId="0" borderId="164" xfId="0" applyFont="1" applyFill="1" applyBorder="1" applyAlignment="1">
      <alignment horizontal="center" vertical="center" textRotation="255" wrapText="1"/>
    </xf>
    <xf numFmtId="0" fontId="12" fillId="0" borderId="39" xfId="0" applyFont="1" applyFill="1" applyBorder="1" applyAlignment="1">
      <alignment horizontal="center" vertical="center"/>
    </xf>
    <xf numFmtId="0" fontId="12" fillId="0" borderId="171" xfId="0" applyFont="1" applyFill="1" applyBorder="1" applyAlignment="1">
      <alignment horizontal="center" vertical="center"/>
    </xf>
    <xf numFmtId="0" fontId="37" fillId="0" borderId="163" xfId="0" applyFont="1" applyFill="1" applyBorder="1" applyAlignment="1">
      <alignment horizontal="center" vertical="center" wrapText="1"/>
    </xf>
    <xf numFmtId="0" fontId="37" fillId="0" borderId="158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0" fillId="0" borderId="105" xfId="0" applyFont="1" applyFill="1" applyBorder="1" applyAlignment="1">
      <alignment horizontal="center" vertical="center" wrapText="1"/>
    </xf>
    <xf numFmtId="0" fontId="0" fillId="0" borderId="8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textRotation="255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89" xfId="0" applyFont="1" applyFill="1" applyBorder="1" applyAlignment="1">
      <alignment horizontal="center" vertical="center" wrapText="1"/>
    </xf>
    <xf numFmtId="0" fontId="0" fillId="0" borderId="171" xfId="0" applyFont="1" applyFill="1" applyBorder="1" applyAlignment="1">
      <alignment horizontal="center" vertical="center" wrapText="1"/>
    </xf>
    <xf numFmtId="0" fontId="0" fillId="0" borderId="172" xfId="0" applyFont="1" applyFill="1" applyBorder="1" applyAlignment="1">
      <alignment horizontal="center" vertical="center" wrapText="1"/>
    </xf>
    <xf numFmtId="0" fontId="0" fillId="0" borderId="173" xfId="0" applyFont="1" applyFill="1" applyBorder="1" applyAlignment="1">
      <alignment horizontal="center" vertical="center" wrapText="1"/>
    </xf>
    <xf numFmtId="0" fontId="0" fillId="0" borderId="174" xfId="0" applyFont="1" applyFill="1" applyBorder="1" applyAlignment="1">
      <alignment horizontal="center" vertical="center" wrapText="1"/>
    </xf>
    <xf numFmtId="0" fontId="0" fillId="0" borderId="175" xfId="0" applyFont="1" applyFill="1" applyBorder="1" applyAlignment="1">
      <alignment horizontal="center" vertical="center" wrapText="1"/>
    </xf>
    <xf numFmtId="0" fontId="13" fillId="0" borderId="151" xfId="0" applyFont="1" applyFill="1" applyBorder="1" applyAlignment="1">
      <alignment horizontal="left" vertical="center"/>
    </xf>
    <xf numFmtId="0" fontId="13" fillId="0" borderId="120" xfId="0" applyFont="1" applyFill="1" applyBorder="1" applyAlignment="1">
      <alignment horizontal="left" vertical="center"/>
    </xf>
    <xf numFmtId="0" fontId="13" fillId="0" borderId="83" xfId="0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38" fontId="13" fillId="0" borderId="6" xfId="1" applyFont="1" applyFill="1" applyBorder="1" applyAlignment="1">
      <alignment horizontal="right" vertical="center"/>
    </xf>
    <xf numFmtId="38" fontId="13" fillId="0" borderId="3" xfId="1" applyFont="1" applyFill="1" applyBorder="1" applyAlignment="1">
      <alignment horizontal="right" vertical="center"/>
    </xf>
    <xf numFmtId="38" fontId="13" fillId="0" borderId="15" xfId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38" fontId="13" fillId="0" borderId="83" xfId="1" applyFont="1" applyFill="1" applyBorder="1" applyAlignment="1">
      <alignment horizontal="right" vertical="center"/>
    </xf>
    <xf numFmtId="38" fontId="13" fillId="0" borderId="28" xfId="1" applyFont="1" applyFill="1" applyBorder="1" applyAlignment="1">
      <alignment horizontal="right" vertical="center"/>
    </xf>
    <xf numFmtId="38" fontId="13" fillId="0" borderId="22" xfId="1" applyFont="1" applyFill="1" applyBorder="1" applyAlignment="1">
      <alignment horizontal="right" vertical="center"/>
    </xf>
    <xf numFmtId="0" fontId="13" fillId="0" borderId="74" xfId="0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right" vertical="center"/>
    </xf>
    <xf numFmtId="0" fontId="13" fillId="0" borderId="43" xfId="0" applyFont="1" applyFill="1" applyBorder="1" applyAlignment="1">
      <alignment horizontal="left" vertical="center"/>
    </xf>
    <xf numFmtId="0" fontId="13" fillId="0" borderId="84" xfId="0" applyFont="1" applyFill="1" applyBorder="1" applyAlignment="1">
      <alignment horizontal="left" vertical="center"/>
    </xf>
    <xf numFmtId="38" fontId="13" fillId="0" borderId="74" xfId="1" applyFont="1" applyFill="1" applyBorder="1" applyAlignment="1">
      <alignment horizontal="right" vertical="center"/>
    </xf>
    <xf numFmtId="38" fontId="13" fillId="0" borderId="11" xfId="1" applyFont="1" applyFill="1" applyBorder="1" applyAlignment="1">
      <alignment horizontal="right" vertical="center"/>
    </xf>
    <xf numFmtId="38" fontId="13" fillId="0" borderId="12" xfId="1" applyFont="1" applyFill="1" applyBorder="1" applyAlignment="1">
      <alignment horizontal="right" vertical="center"/>
    </xf>
    <xf numFmtId="38" fontId="13" fillId="0" borderId="106" xfId="1" applyFont="1" applyFill="1" applyBorder="1" applyAlignment="1">
      <alignment horizontal="right" vertical="center"/>
    </xf>
    <xf numFmtId="38" fontId="13" fillId="0" borderId="107" xfId="1" applyFont="1" applyFill="1" applyBorder="1" applyAlignment="1">
      <alignment horizontal="right" vertical="center"/>
    </xf>
    <xf numFmtId="38" fontId="13" fillId="0" borderId="108" xfId="1" applyFont="1" applyFill="1" applyBorder="1" applyAlignment="1">
      <alignment horizontal="right" vertical="center"/>
    </xf>
    <xf numFmtId="0" fontId="13" fillId="0" borderId="162" xfId="0" applyFont="1" applyFill="1" applyBorder="1" applyAlignment="1">
      <alignment horizontal="left" vertical="center"/>
    </xf>
    <xf numFmtId="0" fontId="13" fillId="0" borderId="82" xfId="0" applyFont="1" applyFill="1" applyBorder="1" applyAlignment="1">
      <alignment horizontal="left" vertical="center"/>
    </xf>
    <xf numFmtId="0" fontId="13" fillId="0" borderId="147" xfId="0" applyFont="1" applyFill="1" applyBorder="1" applyAlignment="1">
      <alignment horizontal="left" vertical="center"/>
    </xf>
    <xf numFmtId="0" fontId="13" fillId="0" borderId="123" xfId="0" applyFont="1" applyFill="1" applyBorder="1" applyAlignment="1">
      <alignment horizontal="left" vertical="center"/>
    </xf>
    <xf numFmtId="0" fontId="13" fillId="0" borderId="162" xfId="0" applyFont="1" applyFill="1" applyBorder="1" applyAlignment="1">
      <alignment horizontal="right" vertical="center"/>
    </xf>
    <xf numFmtId="0" fontId="13" fillId="0" borderId="82" xfId="0" applyFont="1" applyFill="1" applyBorder="1" applyAlignment="1">
      <alignment horizontal="right" vertical="center"/>
    </xf>
    <xf numFmtId="0" fontId="13" fillId="0" borderId="147" xfId="0" applyFont="1" applyFill="1" applyBorder="1" applyAlignment="1">
      <alignment horizontal="right" vertical="center"/>
    </xf>
    <xf numFmtId="0" fontId="13" fillId="0" borderId="106" xfId="0" applyFont="1" applyFill="1" applyBorder="1" applyAlignment="1">
      <alignment horizontal="right" vertical="center"/>
    </xf>
    <xf numFmtId="0" fontId="13" fillId="0" borderId="107" xfId="0" applyFont="1" applyFill="1" applyBorder="1" applyAlignment="1">
      <alignment horizontal="right" vertical="center"/>
    </xf>
    <xf numFmtId="0" fontId="13" fillId="0" borderId="108" xfId="0" applyFont="1" applyFill="1" applyBorder="1" applyAlignment="1">
      <alignment horizontal="right" vertical="center"/>
    </xf>
    <xf numFmtId="0" fontId="0" fillId="0" borderId="84" xfId="0" applyFont="1" applyFill="1" applyBorder="1" applyAlignment="1">
      <alignment horizontal="left"/>
    </xf>
  </cellXfs>
  <cellStyles count="4">
    <cellStyle name="桁区切り" xfId="1" builtinId="6"/>
    <cellStyle name="標準" xfId="0" builtinId="0"/>
    <cellStyle name="標準_Sheet7" xfId="2"/>
    <cellStyle name="標準_Sheet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7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sz="2800" b="1" baseline="0"/>
              <a:t>平成</a:t>
            </a:r>
            <a:r>
              <a:rPr lang="ja-JP" altLang="en-US" sz="2800" b="1" baseline="0"/>
              <a:t>２９</a:t>
            </a:r>
            <a:r>
              <a:rPr lang="ja-JP" sz="2800" b="1" baseline="0"/>
              <a:t>年　都道府県別出火件数</a:t>
            </a:r>
          </a:p>
        </c:rich>
      </c:tx>
      <c:layout>
        <c:manualLayout>
          <c:xMode val="edge"/>
          <c:yMode val="edge"/>
          <c:x val="0.327686568986569"/>
          <c:y val="1.5061025641025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6984860030326E-2"/>
          <c:y val="0.11980445654169772"/>
          <c:w val="0.88601672771672768"/>
          <c:h val="0.76049290598290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9"/>
            <c:invertIfNegative val="0"/>
            <c:bubble3D val="0"/>
          </c:dPt>
          <c:cat>
            <c:strRef>
              <c:f>'1'!$AT$4:$AT$50</c:f>
              <c:strCache>
                <c:ptCount val="47"/>
                <c:pt idx="0">
                  <c:v>東京都 </c:v>
                </c:pt>
                <c:pt idx="1">
                  <c:v>大阪府 </c:v>
                </c:pt>
                <c:pt idx="2">
                  <c:v>神奈川県 </c:v>
                </c:pt>
                <c:pt idx="3">
                  <c:v>愛知県 </c:v>
                </c:pt>
                <c:pt idx="4">
                  <c:v>埼玉県 </c:v>
                </c:pt>
                <c:pt idx="5">
                  <c:v>千葉県 </c:v>
                </c:pt>
                <c:pt idx="6">
                  <c:v>兵庫県 </c:v>
                </c:pt>
                <c:pt idx="7">
                  <c:v>北海道 </c:v>
                </c:pt>
                <c:pt idx="8">
                  <c:v>福岡県 </c:v>
                </c:pt>
                <c:pt idx="9">
                  <c:v>静岡県 </c:v>
                </c:pt>
                <c:pt idx="10">
                  <c:v>茨城県 </c:v>
                </c:pt>
                <c:pt idx="11">
                  <c:v>長野県 </c:v>
                </c:pt>
                <c:pt idx="12">
                  <c:v>広島県 </c:v>
                </c:pt>
                <c:pt idx="13">
                  <c:v>群馬県 </c:v>
                </c:pt>
                <c:pt idx="14">
                  <c:v>岡山県 </c:v>
                </c:pt>
                <c:pt idx="15">
                  <c:v>栃木県 </c:v>
                </c:pt>
                <c:pt idx="16">
                  <c:v>宮城県 </c:v>
                </c:pt>
                <c:pt idx="17">
                  <c:v>鹿児島県 </c:v>
                </c:pt>
                <c:pt idx="18">
                  <c:v>岐阜県 </c:v>
                </c:pt>
                <c:pt idx="19">
                  <c:v>三重県 </c:v>
                </c:pt>
                <c:pt idx="20">
                  <c:v>熊本県 </c:v>
                </c:pt>
                <c:pt idx="21">
                  <c:v>福島県 </c:v>
                </c:pt>
                <c:pt idx="22">
                  <c:v>京都府 </c:v>
                </c:pt>
                <c:pt idx="23">
                  <c:v>沖縄県 </c:v>
                </c:pt>
                <c:pt idx="24">
                  <c:v>宮崎県 </c:v>
                </c:pt>
                <c:pt idx="25">
                  <c:v>山口県 </c:v>
                </c:pt>
                <c:pt idx="26">
                  <c:v>大分県 </c:v>
                </c:pt>
                <c:pt idx="27">
                  <c:v>長崎県 </c:v>
                </c:pt>
                <c:pt idx="28">
                  <c:v>新潟県 </c:v>
                </c:pt>
                <c:pt idx="29">
                  <c:v>奈良県 </c:v>
                </c:pt>
                <c:pt idx="30">
                  <c:v>岩手県 </c:v>
                </c:pt>
                <c:pt idx="31">
                  <c:v>愛媛県 </c:v>
                </c:pt>
                <c:pt idx="32">
                  <c:v>滋賀県 </c:v>
                </c:pt>
                <c:pt idx="33">
                  <c:v>佐賀県 </c:v>
                </c:pt>
                <c:pt idx="34">
                  <c:v>山梨県 </c:v>
                </c:pt>
                <c:pt idx="35">
                  <c:v>和歌山県 </c:v>
                </c:pt>
                <c:pt idx="36">
                  <c:v>高知県 </c:v>
                </c:pt>
                <c:pt idx="37">
                  <c:v>香川県 </c:v>
                </c:pt>
                <c:pt idx="38">
                  <c:v>山形県 </c:v>
                </c:pt>
                <c:pt idx="39">
                  <c:v>島根県 </c:v>
                </c:pt>
                <c:pt idx="40">
                  <c:v>秋田県 </c:v>
                </c:pt>
                <c:pt idx="41">
                  <c:v>徳島県 </c:v>
                </c:pt>
                <c:pt idx="42">
                  <c:v>石川県 </c:v>
                </c:pt>
                <c:pt idx="43">
                  <c:v>富山県 </c:v>
                </c:pt>
                <c:pt idx="44">
                  <c:v>鳥取県 </c:v>
                </c:pt>
                <c:pt idx="45">
                  <c:v>福井県 </c:v>
                </c:pt>
                <c:pt idx="46">
                  <c:v>青森県 </c:v>
                </c:pt>
              </c:strCache>
            </c:strRef>
          </c:cat>
          <c:val>
            <c:numRef>
              <c:f>'1'!$AU$4:$AU$50</c:f>
              <c:numCache>
                <c:formatCode>#,##0_ </c:formatCode>
                <c:ptCount val="47"/>
                <c:pt idx="0">
                  <c:v>4261</c:v>
                </c:pt>
                <c:pt idx="1">
                  <c:v>2319</c:v>
                </c:pt>
                <c:pt idx="2">
                  <c:v>2141</c:v>
                </c:pt>
                <c:pt idx="3">
                  <c:v>2126</c:v>
                </c:pt>
                <c:pt idx="4">
                  <c:v>2016</c:v>
                </c:pt>
                <c:pt idx="5">
                  <c:v>1998</c:v>
                </c:pt>
                <c:pt idx="6">
                  <c:v>1764</c:v>
                </c:pt>
                <c:pt idx="7">
                  <c:v>1692</c:v>
                </c:pt>
                <c:pt idx="8">
                  <c:v>1443</c:v>
                </c:pt>
                <c:pt idx="9">
                  <c:v>1160</c:v>
                </c:pt>
                <c:pt idx="10">
                  <c:v>1154</c:v>
                </c:pt>
                <c:pt idx="11">
                  <c:v>843</c:v>
                </c:pt>
                <c:pt idx="12">
                  <c:v>817</c:v>
                </c:pt>
                <c:pt idx="13">
                  <c:v>794</c:v>
                </c:pt>
                <c:pt idx="14">
                  <c:v>758</c:v>
                </c:pt>
                <c:pt idx="15">
                  <c:v>752</c:v>
                </c:pt>
                <c:pt idx="16">
                  <c:v>724</c:v>
                </c:pt>
                <c:pt idx="17">
                  <c:v>683</c:v>
                </c:pt>
                <c:pt idx="18">
                  <c:v>667</c:v>
                </c:pt>
                <c:pt idx="19">
                  <c:v>634</c:v>
                </c:pt>
                <c:pt idx="20">
                  <c:v>631</c:v>
                </c:pt>
                <c:pt idx="21">
                  <c:v>597</c:v>
                </c:pt>
                <c:pt idx="22">
                  <c:v>556</c:v>
                </c:pt>
                <c:pt idx="23">
                  <c:v>517</c:v>
                </c:pt>
                <c:pt idx="24">
                  <c:v>512</c:v>
                </c:pt>
                <c:pt idx="25">
                  <c:v>500</c:v>
                </c:pt>
                <c:pt idx="26">
                  <c:v>499</c:v>
                </c:pt>
                <c:pt idx="27">
                  <c:v>479</c:v>
                </c:pt>
                <c:pt idx="28">
                  <c:v>477</c:v>
                </c:pt>
                <c:pt idx="29">
                  <c:v>449</c:v>
                </c:pt>
                <c:pt idx="30">
                  <c:v>421</c:v>
                </c:pt>
                <c:pt idx="31">
                  <c:v>418</c:v>
                </c:pt>
                <c:pt idx="32">
                  <c:v>407</c:v>
                </c:pt>
                <c:pt idx="33">
                  <c:v>385</c:v>
                </c:pt>
                <c:pt idx="34">
                  <c:v>360</c:v>
                </c:pt>
                <c:pt idx="35">
                  <c:v>350</c:v>
                </c:pt>
                <c:pt idx="36">
                  <c:v>349</c:v>
                </c:pt>
                <c:pt idx="37">
                  <c:v>340</c:v>
                </c:pt>
                <c:pt idx="38">
                  <c:v>336</c:v>
                </c:pt>
                <c:pt idx="39">
                  <c:v>294</c:v>
                </c:pt>
                <c:pt idx="40">
                  <c:v>266</c:v>
                </c:pt>
                <c:pt idx="41">
                  <c:v>265</c:v>
                </c:pt>
                <c:pt idx="42">
                  <c:v>245</c:v>
                </c:pt>
                <c:pt idx="43">
                  <c:v>184</c:v>
                </c:pt>
                <c:pt idx="44">
                  <c:v>182</c:v>
                </c:pt>
                <c:pt idx="45">
                  <c:v>165</c:v>
                </c:pt>
                <c:pt idx="46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axId val="99137024"/>
        <c:axId val="99138560"/>
      </c:barChart>
      <c:catAx>
        <c:axId val="99137024"/>
        <c:scaling>
          <c:orientation val="minMax"/>
        </c:scaling>
        <c:delete val="0"/>
        <c:axPos val="b"/>
        <c:numFmt formatCode="#,##0_ 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00"/>
            </a:pPr>
            <a:endParaRPr lang="ja-JP"/>
          </a:p>
        </c:txPr>
        <c:crossAx val="9913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138560"/>
        <c:scaling>
          <c:orientation val="minMax"/>
          <c:max val="5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（件）</a:t>
                </a:r>
              </a:p>
            </c:rich>
          </c:tx>
          <c:layout>
            <c:manualLayout>
              <c:xMode val="edge"/>
              <c:yMode val="edge"/>
              <c:x val="2.322956258033728E-2"/>
              <c:y val="4.104693086203730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ja-JP"/>
          </a:p>
        </c:txPr>
        <c:crossAx val="99137024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" l="0.59" r="0.43" t="0.59055118110236227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　平成２９年　月別出火火災件数（全火災と建物火災）</a:t>
            </a:r>
          </a:p>
        </c:rich>
      </c:tx>
      <c:layout>
        <c:manualLayout>
          <c:xMode val="edge"/>
          <c:yMode val="edge"/>
          <c:x val="0.26640165023970613"/>
          <c:y val="2.07667199494800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0.12425453347033773"/>
          <c:y val="0.14057507987220449"/>
          <c:w val="0.73658087441215714"/>
          <c:h val="0.74047701269067645"/>
        </c:manualLayout>
      </c:layout>
      <c:bar3DChart>
        <c:barDir val="col"/>
        <c:grouping val="clustered"/>
        <c:varyColors val="0"/>
        <c:ser>
          <c:idx val="0"/>
          <c:order val="0"/>
          <c:tx>
            <c:v>全火災</c:v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714724752563862E-3"/>
                  <c:y val="-1.00173580538855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829890077938012E-3"/>
                  <c:y val="-1.8275431226048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3707549720943904E-3"/>
                  <c:y val="4.1941083243188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823758653442201E-3"/>
                  <c:y val="-5.982239440517404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5820692941194603E-3"/>
                  <c:y val="9.115074673173770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6757989906574104E-3"/>
                  <c:y val="-1.9845203055687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7753880587202944E-3"/>
                  <c:y val="-2.423586828004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8750814874955052E-3"/>
                  <c:y val="-1.0372904664872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9688111840335367E-3"/>
                  <c:y val="-4.775896623145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0685046128085866E-3"/>
                  <c:y val="-5.626692829530708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5.1681980415838394E-3"/>
                  <c:y val="-2.8626533504398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2677871096467096E-3"/>
                  <c:y val="-1.076199340897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'9'!$B$18:$B$29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'9'!$I$18:$I$29</c:f>
              <c:numCache>
                <c:formatCode>#,##0_);[Red]\(#,##0\)</c:formatCode>
                <c:ptCount val="12"/>
                <c:pt idx="0">
                  <c:v>32</c:v>
                </c:pt>
                <c:pt idx="1">
                  <c:v>39</c:v>
                </c:pt>
                <c:pt idx="2">
                  <c:v>68</c:v>
                </c:pt>
                <c:pt idx="3">
                  <c:v>45</c:v>
                </c:pt>
                <c:pt idx="4">
                  <c:v>55</c:v>
                </c:pt>
                <c:pt idx="5">
                  <c:v>69</c:v>
                </c:pt>
                <c:pt idx="6">
                  <c:v>21</c:v>
                </c:pt>
                <c:pt idx="7">
                  <c:v>42</c:v>
                </c:pt>
                <c:pt idx="8">
                  <c:v>32</c:v>
                </c:pt>
                <c:pt idx="9">
                  <c:v>26</c:v>
                </c:pt>
                <c:pt idx="10">
                  <c:v>26</c:v>
                </c:pt>
                <c:pt idx="11">
                  <c:v>45</c:v>
                </c:pt>
              </c:numCache>
            </c:numRef>
          </c:val>
        </c:ser>
        <c:ser>
          <c:idx val="1"/>
          <c:order val="1"/>
          <c:tx>
            <c:v>建物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010226364368647E-2"/>
                  <c:y val="-4.8282223508004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03956060906564E-2"/>
                  <c:y val="-5.1794084844826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215472593444031E-2"/>
                  <c:y val="-1.23602760517586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309202289981946E-2"/>
                  <c:y val="-5.0038154176414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3969682542826E-2"/>
                  <c:y val="-2.114831492708184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508589147532648E-2"/>
                  <c:y val="-1.457741105045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590287018883361E-2"/>
                  <c:y val="-4.7403419620470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707871644370719E-2"/>
                  <c:y val="-1.72104684997442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813528805383177E-2"/>
                  <c:y val="8.94568690095919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3901294769683827E-2"/>
                  <c:y val="8.126923431695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4995024466221562E-2"/>
                  <c:y val="-4.74956604865293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8076722337572522E-2"/>
                  <c:y val="-5.091528095729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'9'!$B$18:$B$29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'9'!$C$18:$C$29</c:f>
              <c:numCache>
                <c:formatCode>#,##0_);[Red]\(#,##0\)</c:formatCode>
                <c:ptCount val="12"/>
                <c:pt idx="0">
                  <c:v>23</c:v>
                </c:pt>
                <c:pt idx="1">
                  <c:v>19</c:v>
                </c:pt>
                <c:pt idx="2">
                  <c:v>35</c:v>
                </c:pt>
                <c:pt idx="3">
                  <c:v>21</c:v>
                </c:pt>
                <c:pt idx="4">
                  <c:v>17</c:v>
                </c:pt>
                <c:pt idx="5">
                  <c:v>26</c:v>
                </c:pt>
                <c:pt idx="6">
                  <c:v>8</c:v>
                </c:pt>
                <c:pt idx="7">
                  <c:v>24</c:v>
                </c:pt>
                <c:pt idx="8">
                  <c:v>16</c:v>
                </c:pt>
                <c:pt idx="9">
                  <c:v>18</c:v>
                </c:pt>
                <c:pt idx="10">
                  <c:v>18</c:v>
                </c:pt>
                <c:pt idx="11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606784"/>
        <c:axId val="129608320"/>
        <c:axId val="0"/>
      </c:bar3DChart>
      <c:catAx>
        <c:axId val="129606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60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6083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9.5427452143308653E-2"/>
              <c:y val="7.50798255481222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606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86586464600745516"/>
          <c:y val="0.12521179020585102"/>
          <c:w val="0.10462238800922927"/>
          <c:h val="0.194350791687586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火災種別出火構成割合の推移（平成</a:t>
            </a:r>
            <a:r>
              <a:rPr lang="ja-JP" altLang="en-US"/>
              <a:t>２０</a:t>
            </a:r>
            <a:r>
              <a:rPr lang="ja-JP"/>
              <a:t>年～平成２</a:t>
            </a:r>
            <a:r>
              <a:rPr lang="ja-JP" altLang="en-US"/>
              <a:t>９</a:t>
            </a:r>
            <a:r>
              <a:rPr lang="ja-JP"/>
              <a:t>年）</a:t>
            </a:r>
          </a:p>
        </c:rich>
      </c:tx>
      <c:layout>
        <c:manualLayout>
          <c:xMode val="edge"/>
          <c:yMode val="edge"/>
          <c:x val="0.18645825322790066"/>
          <c:y val="2.0202020202020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886241033305531E-2"/>
          <c:y val="0.11447803642218332"/>
          <c:w val="0.86979166666667707"/>
          <c:h val="0.7693602693602693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'9'!$AQ$32</c:f>
              <c:strCache>
                <c:ptCount val="1"/>
                <c:pt idx="0">
                  <c:v>建物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平成２０年</c:v>
                </c:pt>
                <c:pt idx="2">
                  <c:v>平成２１年</c:v>
                </c:pt>
                <c:pt idx="3">
                  <c:v>平成２２年</c:v>
                </c:pt>
                <c:pt idx="4">
                  <c:v>平成２３年</c:v>
                </c:pt>
                <c:pt idx="5">
                  <c:v>平成２４年</c:v>
                </c:pt>
                <c:pt idx="6">
                  <c:v>平成２５年</c:v>
                </c:pt>
                <c:pt idx="7">
                  <c:v>平成２６年</c:v>
                </c:pt>
                <c:pt idx="8">
                  <c:v>平成２７年</c:v>
                </c:pt>
                <c:pt idx="9">
                  <c:v>平成２８年</c:v>
                </c:pt>
                <c:pt idx="10">
                  <c:v>平成２９年</c:v>
                </c:pt>
              </c:strCache>
            </c:strRef>
          </c:cat>
          <c:val>
            <c:numRef>
              <c:f>'9'!$AQ$33:$AQ$43</c:f>
              <c:numCache>
                <c:formatCode>#,##0_);[Red]\(#,##0\)</c:formatCode>
                <c:ptCount val="11"/>
                <c:pt idx="1">
                  <c:v>311</c:v>
                </c:pt>
                <c:pt idx="2">
                  <c:v>297</c:v>
                </c:pt>
                <c:pt idx="3">
                  <c:v>333</c:v>
                </c:pt>
                <c:pt idx="4">
                  <c:v>296</c:v>
                </c:pt>
                <c:pt idx="5">
                  <c:v>296</c:v>
                </c:pt>
                <c:pt idx="6">
                  <c:v>292</c:v>
                </c:pt>
                <c:pt idx="7">
                  <c:v>263</c:v>
                </c:pt>
                <c:pt idx="8">
                  <c:v>227</c:v>
                </c:pt>
                <c:pt idx="9">
                  <c:v>226</c:v>
                </c:pt>
                <c:pt idx="10">
                  <c:v>259</c:v>
                </c:pt>
              </c:numCache>
            </c:numRef>
          </c:val>
        </c:ser>
        <c:ser>
          <c:idx val="1"/>
          <c:order val="1"/>
          <c:tx>
            <c:strRef>
              <c:f>'9'!$AR$32</c:f>
              <c:strCache>
                <c:ptCount val="1"/>
                <c:pt idx="0">
                  <c:v>林野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平成２０年</c:v>
                </c:pt>
                <c:pt idx="2">
                  <c:v>平成２１年</c:v>
                </c:pt>
                <c:pt idx="3">
                  <c:v>平成２２年</c:v>
                </c:pt>
                <c:pt idx="4">
                  <c:v>平成２３年</c:v>
                </c:pt>
                <c:pt idx="5">
                  <c:v>平成２４年</c:v>
                </c:pt>
                <c:pt idx="6">
                  <c:v>平成２５年</c:v>
                </c:pt>
                <c:pt idx="7">
                  <c:v>平成２６年</c:v>
                </c:pt>
                <c:pt idx="8">
                  <c:v>平成２７年</c:v>
                </c:pt>
                <c:pt idx="9">
                  <c:v>平成２８年</c:v>
                </c:pt>
                <c:pt idx="10">
                  <c:v>平成２９年</c:v>
                </c:pt>
              </c:strCache>
            </c:strRef>
          </c:cat>
          <c:val>
            <c:numRef>
              <c:f>'9'!$AR$33:$AR$43</c:f>
              <c:numCache>
                <c:formatCode>#,##0_);[Red]\(#,##0\)</c:formatCode>
                <c:ptCount val="11"/>
                <c:pt idx="1">
                  <c:v>41</c:v>
                </c:pt>
                <c:pt idx="2">
                  <c:v>51</c:v>
                </c:pt>
                <c:pt idx="3">
                  <c:v>42</c:v>
                </c:pt>
                <c:pt idx="4">
                  <c:v>58</c:v>
                </c:pt>
                <c:pt idx="5">
                  <c:v>21</c:v>
                </c:pt>
                <c:pt idx="6">
                  <c:v>32</c:v>
                </c:pt>
                <c:pt idx="7">
                  <c:v>25</c:v>
                </c:pt>
                <c:pt idx="8">
                  <c:v>21</c:v>
                </c:pt>
                <c:pt idx="9">
                  <c:v>17</c:v>
                </c:pt>
                <c:pt idx="10">
                  <c:v>19</c:v>
                </c:pt>
              </c:numCache>
            </c:numRef>
          </c:val>
        </c:ser>
        <c:ser>
          <c:idx val="2"/>
          <c:order val="2"/>
          <c:tx>
            <c:strRef>
              <c:f>'9'!$AS$32</c:f>
              <c:strCache>
                <c:ptCount val="1"/>
                <c:pt idx="0">
                  <c:v>車両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平成２０年</c:v>
                </c:pt>
                <c:pt idx="2">
                  <c:v>平成２１年</c:v>
                </c:pt>
                <c:pt idx="3">
                  <c:v>平成２２年</c:v>
                </c:pt>
                <c:pt idx="4">
                  <c:v>平成２３年</c:v>
                </c:pt>
                <c:pt idx="5">
                  <c:v>平成２４年</c:v>
                </c:pt>
                <c:pt idx="6">
                  <c:v>平成２５年</c:v>
                </c:pt>
                <c:pt idx="7">
                  <c:v>平成２６年</c:v>
                </c:pt>
                <c:pt idx="8">
                  <c:v>平成２７年</c:v>
                </c:pt>
                <c:pt idx="9">
                  <c:v>平成２８年</c:v>
                </c:pt>
                <c:pt idx="10">
                  <c:v>平成２９年</c:v>
                </c:pt>
              </c:strCache>
            </c:strRef>
          </c:cat>
          <c:val>
            <c:numRef>
              <c:f>'9'!$AS$33:$AS$43</c:f>
              <c:numCache>
                <c:formatCode>#,##0_);[Red]\(#,##0\)</c:formatCode>
                <c:ptCount val="11"/>
                <c:pt idx="1">
                  <c:v>59</c:v>
                </c:pt>
                <c:pt idx="2">
                  <c:v>55</c:v>
                </c:pt>
                <c:pt idx="3">
                  <c:v>57</c:v>
                </c:pt>
                <c:pt idx="4">
                  <c:v>56</c:v>
                </c:pt>
                <c:pt idx="5">
                  <c:v>52</c:v>
                </c:pt>
                <c:pt idx="6">
                  <c:v>60</c:v>
                </c:pt>
                <c:pt idx="7">
                  <c:v>58</c:v>
                </c:pt>
                <c:pt idx="8">
                  <c:v>50</c:v>
                </c:pt>
                <c:pt idx="9">
                  <c:v>46</c:v>
                </c:pt>
                <c:pt idx="10">
                  <c:v>48</c:v>
                </c:pt>
              </c:numCache>
            </c:numRef>
          </c:val>
        </c:ser>
        <c:ser>
          <c:idx val="3"/>
          <c:order val="3"/>
          <c:tx>
            <c:strRef>
              <c:f>'9'!$AT$32</c:f>
              <c:strCache>
                <c:ptCount val="1"/>
                <c:pt idx="0">
                  <c:v>船舶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50000000000019E-2"/>
                  <c:y val="1.73502302111225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47663496313334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177566420888967E-3"/>
                  <c:y val="-8.240644839519508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8021806057859274E-2"/>
                  <c:y val="-4.49494911062830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09034218945186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476634963133447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862927736814827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2476634963133344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2509163722704768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平成２０年</c:v>
                </c:pt>
                <c:pt idx="2">
                  <c:v>平成２１年</c:v>
                </c:pt>
                <c:pt idx="3">
                  <c:v>平成２２年</c:v>
                </c:pt>
                <c:pt idx="4">
                  <c:v>平成２３年</c:v>
                </c:pt>
                <c:pt idx="5">
                  <c:v>平成２４年</c:v>
                </c:pt>
                <c:pt idx="6">
                  <c:v>平成２５年</c:v>
                </c:pt>
                <c:pt idx="7">
                  <c:v>平成２６年</c:v>
                </c:pt>
                <c:pt idx="8">
                  <c:v>平成２７年</c:v>
                </c:pt>
                <c:pt idx="9">
                  <c:v>平成２８年</c:v>
                </c:pt>
                <c:pt idx="10">
                  <c:v>平成２９年</c:v>
                </c:pt>
              </c:strCache>
            </c:strRef>
          </c:cat>
          <c:val>
            <c:numRef>
              <c:f>'9'!$AT$33:$AT$43</c:f>
              <c:numCache>
                <c:formatCode>#,##0_);[Red]\(#,##0\)</c:formatCode>
                <c:ptCount val="11"/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</c:numCache>
            </c:numRef>
          </c:val>
        </c:ser>
        <c:ser>
          <c:idx val="4"/>
          <c:order val="4"/>
          <c:tx>
            <c:strRef>
              <c:f>'9'!$AU$32</c:f>
              <c:strCache>
                <c:ptCount val="1"/>
                <c:pt idx="0">
                  <c:v>航空機</c:v>
                </c:pt>
              </c:strCache>
            </c:strRef>
          </c:tx>
          <c:invertIfNegative val="0"/>
          <c:cat>
            <c:strRef>
              <c:f>'9'!$AO$33:$AP$43</c:f>
              <c:strCache>
                <c:ptCount val="11"/>
                <c:pt idx="1">
                  <c:v>平成２０年</c:v>
                </c:pt>
                <c:pt idx="2">
                  <c:v>平成２１年</c:v>
                </c:pt>
                <c:pt idx="3">
                  <c:v>平成２２年</c:v>
                </c:pt>
                <c:pt idx="4">
                  <c:v>平成２３年</c:v>
                </c:pt>
                <c:pt idx="5">
                  <c:v>平成２４年</c:v>
                </c:pt>
                <c:pt idx="6">
                  <c:v>平成２５年</c:v>
                </c:pt>
                <c:pt idx="7">
                  <c:v>平成２６年</c:v>
                </c:pt>
                <c:pt idx="8">
                  <c:v>平成２７年</c:v>
                </c:pt>
                <c:pt idx="9">
                  <c:v>平成２８年</c:v>
                </c:pt>
                <c:pt idx="10">
                  <c:v>平成２９年</c:v>
                </c:pt>
              </c:strCache>
            </c:strRef>
          </c:cat>
          <c:val>
            <c:numRef>
              <c:f>'9'!$AU$33:$AU$43</c:f>
              <c:numCache>
                <c:formatCode>#,##0_);[Red]\(#,##0\)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5"/>
          <c:tx>
            <c:strRef>
              <c:f>'9'!$AV$32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spPr>
              <a:solidFill>
                <a:srgbClr val="FFFFFF"/>
              </a:solidFill>
              <a:ln>
                <a:solidFill>
                  <a:schemeClr val="bg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平成２０年</c:v>
                </c:pt>
                <c:pt idx="2">
                  <c:v>平成２１年</c:v>
                </c:pt>
                <c:pt idx="3">
                  <c:v>平成２２年</c:v>
                </c:pt>
                <c:pt idx="4">
                  <c:v>平成２３年</c:v>
                </c:pt>
                <c:pt idx="5">
                  <c:v>平成２４年</c:v>
                </c:pt>
                <c:pt idx="6">
                  <c:v>平成２５年</c:v>
                </c:pt>
                <c:pt idx="7">
                  <c:v>平成２６年</c:v>
                </c:pt>
                <c:pt idx="8">
                  <c:v>平成２７年</c:v>
                </c:pt>
                <c:pt idx="9">
                  <c:v>平成２８年</c:v>
                </c:pt>
                <c:pt idx="10">
                  <c:v>平成２９年</c:v>
                </c:pt>
              </c:strCache>
            </c:strRef>
          </c:cat>
          <c:val>
            <c:numRef>
              <c:f>'9'!$AV$33:$AV$43</c:f>
              <c:numCache>
                <c:formatCode>#,##0_);[Red]\(#,##0\)</c:formatCode>
                <c:ptCount val="11"/>
                <c:pt idx="1">
                  <c:v>199</c:v>
                </c:pt>
                <c:pt idx="2">
                  <c:v>198</c:v>
                </c:pt>
                <c:pt idx="3">
                  <c:v>200</c:v>
                </c:pt>
                <c:pt idx="4">
                  <c:v>200</c:v>
                </c:pt>
                <c:pt idx="5">
                  <c:v>197</c:v>
                </c:pt>
                <c:pt idx="6">
                  <c:v>231</c:v>
                </c:pt>
                <c:pt idx="7">
                  <c:v>150</c:v>
                </c:pt>
                <c:pt idx="8">
                  <c:v>122</c:v>
                </c:pt>
                <c:pt idx="9">
                  <c:v>143</c:v>
                </c:pt>
                <c:pt idx="10">
                  <c:v>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223872"/>
        <c:axId val="128237952"/>
      </c:barChart>
      <c:catAx>
        <c:axId val="128223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2823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37952"/>
        <c:scaling>
          <c:orientation val="minMax"/>
        </c:scaling>
        <c:delete val="0"/>
        <c:axPos val="b"/>
        <c:majorGridlines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28223872"/>
        <c:crossesAt val="1"/>
        <c:crossBetween val="between"/>
      </c:valAx>
    </c:plotArea>
    <c:legend>
      <c:legendPos val="b"/>
      <c:layout>
        <c:manualLayout>
          <c:xMode val="edge"/>
          <c:yMode val="edge"/>
          <c:x val="0.16073839081219871"/>
          <c:y val="0.81231463044115571"/>
          <c:w val="0.68892343676805134"/>
          <c:h val="6.1859074031069612E-2"/>
        </c:manualLayout>
      </c:layout>
      <c:overlay val="0"/>
      <c:spPr>
        <a:ln>
          <a:noFill/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死者・負傷者の推移（平成</a:t>
            </a:r>
            <a:r>
              <a:rPr lang="ja-JP" altLang="en-US" sz="1800"/>
              <a:t>２０</a:t>
            </a:r>
            <a:r>
              <a:rPr lang="ja-JP" sz="1800"/>
              <a:t>年～平成２</a:t>
            </a:r>
            <a:r>
              <a:rPr lang="ja-JP" altLang="en-US" sz="1800"/>
              <a:t>９</a:t>
            </a:r>
            <a:r>
              <a:rPr lang="ja-JP" sz="1800"/>
              <a:t>年）</a:t>
            </a:r>
          </a:p>
        </c:rich>
      </c:tx>
      <c:layout>
        <c:manualLayout>
          <c:xMode val="edge"/>
          <c:yMode val="edge"/>
          <c:x val="0.23876944020057195"/>
          <c:y val="1.83432466625125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007351172736873E-2"/>
          <c:y val="9.0733977635090529E-2"/>
          <c:w val="0.80319247942612737"/>
          <c:h val="0.7460713566532674"/>
        </c:manualLayout>
      </c:layout>
      <c:lineChart>
        <c:grouping val="standard"/>
        <c:varyColors val="0"/>
        <c:ser>
          <c:idx val="0"/>
          <c:order val="0"/>
          <c:tx>
            <c:v>死者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6616754780239646E-3"/>
                  <c:y val="1.3110016210138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045738306616056E-2"/>
                  <c:y val="-3.5790004613686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952143569292122E-2"/>
                  <c:y val="2.9771398192450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634762379528082E-2"/>
                  <c:y val="2.76448697501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840637450199202E-3"/>
                  <c:y val="-3.034900882208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280212483399733E-3"/>
                  <c:y val="2.2255939802860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958125623130608E-2"/>
                  <c:y val="3.0866644061836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840637450199202E-3"/>
                  <c:y val="-3.034900882208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9760717846460612E-3"/>
                  <c:y val="2.76448697501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('9'!$A$7:$B$15,'9'!$A$17:$B$17)</c:f>
              <c:strCache>
                <c:ptCount val="10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  <c:pt idx="5">
                  <c:v>平成２５年</c:v>
                </c:pt>
                <c:pt idx="6">
                  <c:v>平成２６年</c:v>
                </c:pt>
                <c:pt idx="7">
                  <c:v>平成２７年</c:v>
                </c:pt>
                <c:pt idx="8">
                  <c:v>平成２８年</c:v>
                </c:pt>
                <c:pt idx="9">
                  <c:v>平成２９年</c:v>
                </c:pt>
              </c:strCache>
            </c:strRef>
          </c:cat>
          <c:val>
            <c:numRef>
              <c:f>('9'!$V$7:$V$15,'9'!$V$17)</c:f>
              <c:numCache>
                <c:formatCode>#,##0_);[Red]\(#,##0\)</c:formatCode>
                <c:ptCount val="10"/>
                <c:pt idx="0">
                  <c:v>23</c:v>
                </c:pt>
                <c:pt idx="1">
                  <c:v>31</c:v>
                </c:pt>
                <c:pt idx="2">
                  <c:v>34</c:v>
                </c:pt>
                <c:pt idx="3">
                  <c:v>27</c:v>
                </c:pt>
                <c:pt idx="4">
                  <c:v>34</c:v>
                </c:pt>
                <c:pt idx="5">
                  <c:v>30</c:v>
                </c:pt>
                <c:pt idx="6">
                  <c:v>25</c:v>
                </c:pt>
                <c:pt idx="7">
                  <c:v>20</c:v>
                </c:pt>
                <c:pt idx="8">
                  <c:v>26</c:v>
                </c:pt>
                <c:pt idx="9">
                  <c:v>28</c:v>
                </c:pt>
              </c:numCache>
            </c:numRef>
          </c:val>
          <c:smooth val="0"/>
        </c:ser>
        <c:ser>
          <c:idx val="1"/>
          <c:order val="1"/>
          <c:tx>
            <c:v>負傷者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7.7548075414875933E-4"/>
                  <c:y val="3.2156726423679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153597222755541E-4"/>
                  <c:y val="-1.0122245111991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4622798271851114E-2"/>
                  <c:y val="2.5496908580207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94027041440537E-2"/>
                  <c:y val="-4.52080747162325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9939951465451481E-3"/>
                  <c:y val="-9.750178903937355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371955342045591E-3"/>
                  <c:y val="1.284417162834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397904445211281E-2"/>
                  <c:y val="-1.7896356462092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('9'!$A$7:$B$15,'9'!$A$17:$B$17)</c:f>
              <c:strCache>
                <c:ptCount val="10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  <c:pt idx="5">
                  <c:v>平成２５年</c:v>
                </c:pt>
                <c:pt idx="6">
                  <c:v>平成２６年</c:v>
                </c:pt>
                <c:pt idx="7">
                  <c:v>平成２７年</c:v>
                </c:pt>
                <c:pt idx="8">
                  <c:v>平成２８年</c:v>
                </c:pt>
                <c:pt idx="9">
                  <c:v>平成２９年</c:v>
                </c:pt>
              </c:strCache>
            </c:strRef>
          </c:cat>
          <c:val>
            <c:numRef>
              <c:f>('9'!$Z$7:$Z$15,'9'!$Z$17)</c:f>
              <c:numCache>
                <c:formatCode>#,##0_);[Red]\(#,##0\)</c:formatCode>
                <c:ptCount val="10"/>
                <c:pt idx="0">
                  <c:v>75</c:v>
                </c:pt>
                <c:pt idx="1">
                  <c:v>87</c:v>
                </c:pt>
                <c:pt idx="2">
                  <c:v>76</c:v>
                </c:pt>
                <c:pt idx="3">
                  <c:v>95</c:v>
                </c:pt>
                <c:pt idx="4">
                  <c:v>101</c:v>
                </c:pt>
                <c:pt idx="5">
                  <c:v>72</c:v>
                </c:pt>
                <c:pt idx="6">
                  <c:v>73</c:v>
                </c:pt>
                <c:pt idx="7">
                  <c:v>68</c:v>
                </c:pt>
                <c:pt idx="8">
                  <c:v>51</c:v>
                </c:pt>
                <c:pt idx="9">
                  <c:v>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01696"/>
        <c:axId val="129896832"/>
      </c:lineChart>
      <c:catAx>
        <c:axId val="12830169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2989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8968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2616347396873893E-2"/>
              <c:y val="2.52429237712192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830169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770086574999"/>
          <c:y val="0.16418693706452162"/>
          <c:w val="0.10724453396813771"/>
          <c:h val="0.1185542840143547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85" r="0.64" t="0.78740157480314965" header="0.51181102362204722" footer="0.51181102362204722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林野火災発生件数及び焼損面積の推移（平成２０年～２９年）</a:t>
            </a:r>
          </a:p>
        </c:rich>
      </c:tx>
      <c:layout>
        <c:manualLayout>
          <c:xMode val="edge"/>
          <c:yMode val="edge"/>
          <c:x val="0.19203999686606338"/>
          <c:y val="3.8216580686034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19843728242685E-2"/>
          <c:y val="0.13225238083910204"/>
          <c:w val="0.70160270506727196"/>
          <c:h val="0.68683857871240417"/>
        </c:manualLayout>
      </c:layout>
      <c:barChart>
        <c:barDir val="col"/>
        <c:grouping val="clustered"/>
        <c:varyColors val="0"/>
        <c:ser>
          <c:idx val="1"/>
          <c:order val="0"/>
          <c:tx>
            <c:v>件数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('9'!$A$7:$B$15,'9'!$A$17:$B$17)</c:f>
              <c:strCache>
                <c:ptCount val="10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  <c:pt idx="5">
                  <c:v>平成２５年</c:v>
                </c:pt>
                <c:pt idx="6">
                  <c:v>平成２６年</c:v>
                </c:pt>
                <c:pt idx="7">
                  <c:v>平成２７年</c:v>
                </c:pt>
                <c:pt idx="8">
                  <c:v>平成２８年</c:v>
                </c:pt>
                <c:pt idx="9">
                  <c:v>平成２９年</c:v>
                </c:pt>
              </c:strCache>
            </c:strRef>
          </c:cat>
          <c:val>
            <c:numRef>
              <c:f>('9'!$D$7:$D$15,'9'!$D$17)</c:f>
              <c:numCache>
                <c:formatCode>#,##0_);[Red]\(#,##0\)</c:formatCode>
                <c:ptCount val="10"/>
                <c:pt idx="0">
                  <c:v>41</c:v>
                </c:pt>
                <c:pt idx="1">
                  <c:v>51</c:v>
                </c:pt>
                <c:pt idx="2">
                  <c:v>42</c:v>
                </c:pt>
                <c:pt idx="3">
                  <c:v>58</c:v>
                </c:pt>
                <c:pt idx="4">
                  <c:v>21</c:v>
                </c:pt>
                <c:pt idx="5">
                  <c:v>32</c:v>
                </c:pt>
                <c:pt idx="6">
                  <c:v>25</c:v>
                </c:pt>
                <c:pt idx="7">
                  <c:v>21</c:v>
                </c:pt>
                <c:pt idx="8">
                  <c:v>17</c:v>
                </c:pt>
                <c:pt idx="9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62336"/>
        <c:axId val="129664512"/>
      </c:barChart>
      <c:lineChart>
        <c:grouping val="standard"/>
        <c:varyColors val="0"/>
        <c:ser>
          <c:idx val="0"/>
          <c:order val="1"/>
          <c:tx>
            <c:v>焼損面積（ａ）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('9'!$AB$7:$AB$15,'9'!$AB$17)</c:f>
              <c:numCache>
                <c:formatCode>#,##0_);[Red]\(#,##0\)</c:formatCode>
                <c:ptCount val="10"/>
                <c:pt idx="0">
                  <c:v>263</c:v>
                </c:pt>
                <c:pt idx="1">
                  <c:v>540</c:v>
                </c:pt>
                <c:pt idx="2">
                  <c:v>974</c:v>
                </c:pt>
                <c:pt idx="3">
                  <c:v>968</c:v>
                </c:pt>
                <c:pt idx="4">
                  <c:v>55</c:v>
                </c:pt>
                <c:pt idx="5">
                  <c:v>503</c:v>
                </c:pt>
                <c:pt idx="6">
                  <c:v>311</c:v>
                </c:pt>
                <c:pt idx="7">
                  <c:v>15276</c:v>
                </c:pt>
                <c:pt idx="8">
                  <c:v>75</c:v>
                </c:pt>
                <c:pt idx="9">
                  <c:v>206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666432"/>
        <c:axId val="129680512"/>
      </c:lineChart>
      <c:catAx>
        <c:axId val="12966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66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6645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発生件数</a:t>
                </a:r>
              </a:p>
            </c:rich>
          </c:tx>
          <c:layout>
            <c:manualLayout>
              <c:xMode val="edge"/>
              <c:yMode val="edge"/>
              <c:x val="1.0720805421710345E-2"/>
              <c:y val="0.11594563610583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662336"/>
        <c:crosses val="autoZero"/>
        <c:crossBetween val="between"/>
      </c:valAx>
      <c:catAx>
        <c:axId val="129666432"/>
        <c:scaling>
          <c:orientation val="minMax"/>
        </c:scaling>
        <c:delete val="1"/>
        <c:axPos val="b"/>
        <c:majorTickMark val="out"/>
        <c:minorTickMark val="none"/>
        <c:tickLblPos val="nextTo"/>
        <c:crossAx val="129680512"/>
        <c:crosses val="autoZero"/>
        <c:auto val="0"/>
        <c:lblAlgn val="ctr"/>
        <c:lblOffset val="100"/>
        <c:noMultiLvlLbl val="0"/>
      </c:catAx>
      <c:valAx>
        <c:axId val="129680512"/>
        <c:scaling>
          <c:orientation val="minMax"/>
          <c:max val="16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焼損面積（</a:t>
                </a:r>
                <a:r>
                  <a:rPr lang="en-US" altLang="en-US" b="1"/>
                  <a:t>ａ）</a:t>
                </a:r>
              </a:p>
            </c:rich>
          </c:tx>
          <c:layout>
            <c:manualLayout>
              <c:xMode val="edge"/>
              <c:yMode val="edge"/>
              <c:x val="0.83638588553296511"/>
              <c:y val="0.113700787401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66643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809913466699014"/>
          <c:y val="0.85903096655733713"/>
          <c:w val="0.1428085948211697"/>
          <c:h val="0.103503333635019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88" r="0.59055118110236227" t="0.98425196850393704" header="0.51181102362204722" footer="0.51181102362204722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月別林野火災発生件数（平成２７年～２９年）</a:t>
            </a:r>
          </a:p>
        </c:rich>
      </c:tx>
      <c:layout>
        <c:manualLayout>
          <c:xMode val="edge"/>
          <c:yMode val="edge"/>
          <c:x val="0.26666687706120901"/>
          <c:y val="2.7113291166473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7325615405018"/>
          <c:y val="0.12628942282536229"/>
          <c:w val="0.70404757020602882"/>
          <c:h val="0.74896641939050224"/>
        </c:manualLayout>
      </c:layout>
      <c:lineChart>
        <c:grouping val="standard"/>
        <c:varyColors val="0"/>
        <c:ser>
          <c:idx val="1"/>
          <c:order val="0"/>
          <c:tx>
            <c:strRef>
              <c:f>'9'!$AR$17</c:f>
              <c:strCache>
                <c:ptCount val="1"/>
                <c:pt idx="0">
                  <c:v>平成27年</c:v>
                </c:pt>
              </c:strCache>
            </c:strRef>
          </c:tx>
          <c:val>
            <c:numRef>
              <c:f>'9'!$AR$18:$AR$29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'9'!$AQ$17</c:f>
              <c:strCache>
                <c:ptCount val="1"/>
                <c:pt idx="0">
                  <c:v>平成28年</c:v>
                </c:pt>
              </c:strCache>
            </c:strRef>
          </c:tx>
          <c:val>
            <c:numRef>
              <c:f>'9'!$AQ$18:$AQ$29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'9'!$AP$17</c:f>
              <c:strCache>
                <c:ptCount val="1"/>
                <c:pt idx="0">
                  <c:v>平成29年</c:v>
                </c:pt>
              </c:strCache>
            </c:strRef>
          </c:tx>
          <c:val>
            <c:numRef>
              <c:f>'9'!$AP$18:$AP$29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24800"/>
        <c:axId val="129726336"/>
      </c:lineChart>
      <c:catAx>
        <c:axId val="12972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72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726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layout>
            <c:manualLayout>
              <c:xMode val="edge"/>
              <c:yMode val="edge"/>
              <c:x val="2.6202325911665852E-2"/>
              <c:y val="0.475811425211192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7248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8726902624149"/>
          <c:y val="0.37480128508526594"/>
          <c:w val="0.12024048096192384"/>
          <c:h val="9.56940509915014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200"/>
              <a:t>平成２９年　全火災の主な出火原因</a:t>
            </a:r>
          </a:p>
        </c:rich>
      </c:tx>
      <c:layout>
        <c:manualLayout>
          <c:xMode val="edge"/>
          <c:yMode val="edge"/>
          <c:x val="0.33619082292863889"/>
          <c:y val="1.508600226543391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3282364933741081E-2"/>
          <c:y val="2.2646849863063315E-2"/>
          <c:w val="0.88187776229760539"/>
          <c:h val="0.80117440868802003"/>
        </c:manualLayout>
      </c:layout>
      <c:bar3DChart>
        <c:barDir val="col"/>
        <c:grouping val="stacked"/>
        <c:varyColors val="0"/>
        <c:ser>
          <c:idx val="0"/>
          <c:order val="0"/>
          <c:tx>
            <c:v>出火件数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dkEdge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8.0262562460999085E-3"/>
                  <c:y val="-0.11457921483218853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441702273604184E-3"/>
                  <c:y val="-0.18784323169710168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2990876140482438E-3"/>
                  <c:y val="-7.5423595064566126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0789497501560034E-3"/>
                  <c:y val="-8.9673870553414872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5413302466048804E-3"/>
                  <c:y val="-9.784714078293405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6553617505107667E-3"/>
                  <c:y val="-7.4081652360012948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4113812696489862E-3"/>
                  <c:y val="-3.931614873554265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6820508027319948E-3"/>
                  <c:y val="-6.762768470429489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6685625276876691E-3"/>
                  <c:y val="-6.2198511755179542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9.4190973381074617E-3"/>
                  <c:y val="-3.234273376344585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6949979837932572E-3"/>
                  <c:y val="-5.0425583776556711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6328603207720633E-3"/>
                  <c:y val="-0.41024515552577207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6.8880727477123437E-3"/>
                  <c:y val="-0.2173824482046127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_);[Red]\(#,##0\)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 anchor="ctr" anchorCtr="1"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'11'!$D$3:$P$3</c:f>
              <c:strCache>
                <c:ptCount val="13"/>
                <c:pt idx="0">
                  <c:v>たばこ</c:v>
                </c:pt>
                <c:pt idx="1">
                  <c:v>たき火</c:v>
                </c:pt>
                <c:pt idx="2">
                  <c:v>火遊び</c:v>
                </c:pt>
                <c:pt idx="3">
                  <c:v>こんろ</c:v>
                </c:pt>
                <c:pt idx="4">
                  <c:v>放火</c:v>
                </c:pt>
                <c:pt idx="5">
                  <c:v>放火の疑い</c:v>
                </c:pt>
                <c:pt idx="6">
                  <c:v>風呂かまど</c:v>
                </c:pt>
                <c:pt idx="7">
                  <c:v>ストーブ</c:v>
                </c:pt>
                <c:pt idx="8">
                  <c:v>マッチ・
ライター</c:v>
                </c:pt>
                <c:pt idx="9">
                  <c:v>煙突・煙道</c:v>
                </c:pt>
                <c:pt idx="10">
                  <c:v>電灯電話等の
配線</c:v>
                </c:pt>
                <c:pt idx="11">
                  <c:v>その他</c:v>
                </c:pt>
                <c:pt idx="12">
                  <c:v>調査中・不明</c:v>
                </c:pt>
              </c:strCache>
            </c:strRef>
          </c:cat>
          <c:val>
            <c:numRef>
              <c:f>'11'!$D$15:$P$15</c:f>
              <c:numCache>
                <c:formatCode>0_);[Red]\(0\)</c:formatCode>
                <c:ptCount val="13"/>
                <c:pt idx="0">
                  <c:v>34</c:v>
                </c:pt>
                <c:pt idx="1">
                  <c:v>88</c:v>
                </c:pt>
                <c:pt idx="2">
                  <c:v>5</c:v>
                </c:pt>
                <c:pt idx="3">
                  <c:v>31</c:v>
                </c:pt>
                <c:pt idx="4">
                  <c:v>23</c:v>
                </c:pt>
                <c:pt idx="5">
                  <c:v>13</c:v>
                </c:pt>
                <c:pt idx="6">
                  <c:v>3</c:v>
                </c:pt>
                <c:pt idx="7">
                  <c:v>17</c:v>
                </c:pt>
                <c:pt idx="8">
                  <c:v>4</c:v>
                </c:pt>
                <c:pt idx="9">
                  <c:v>7</c:v>
                </c:pt>
                <c:pt idx="10">
                  <c:v>9</c:v>
                </c:pt>
                <c:pt idx="11">
                  <c:v>183</c:v>
                </c:pt>
                <c:pt idx="12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039360"/>
        <c:axId val="127040896"/>
        <c:axId val="0"/>
      </c:bar3DChart>
      <c:catAx>
        <c:axId val="127039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04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0408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2800"/>
                  <a:t>（件）</a:t>
                </a:r>
              </a:p>
            </c:rich>
          </c:tx>
          <c:layout>
            <c:manualLayout>
              <c:xMode val="edge"/>
              <c:yMode val="edge"/>
              <c:x val="2.1587034168326436E-3"/>
              <c:y val="4.9031690292151604E-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039360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59055118110236227" r="0.39370078740157483" t="0.78740157480314965" header="0.51181102362204722" footer="0.51181102362204722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1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平成２９年　建物火災の主な発火源別構成割合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602564102564103"/>
          <c:y val="0.13854166666666667"/>
          <c:w val="0.51179487179487182"/>
          <c:h val="0.83166666666666667"/>
        </c:manualLayout>
      </c:layout>
      <c:pieChart>
        <c:varyColors val="1"/>
        <c:ser>
          <c:idx val="0"/>
          <c:order val="0"/>
          <c:tx>
            <c:v>発火源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dash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4634982940935758E-2"/>
                  <c:y val="1.05717438186468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0139309509388248E-2"/>
                  <c:y val="1.547080052493438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4014637593377753E-2"/>
                  <c:y val="-5.534612860892388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2921966484958611E-2"/>
                  <c:y val="-0.1072534848099999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 baseline="0"/>
                      <a:t>火　　　種
（それ自体が発火</a:t>
                    </a:r>
                    <a:endParaRPr lang="en-US" altLang="ja-JP" sz="1200" baseline="0"/>
                  </a:p>
                  <a:p>
                    <a:r>
                      <a:rPr lang="ja-JP" altLang="en-US" sz="1200" baseline="0"/>
                      <a:t>しているもの）
</a:t>
                    </a:r>
                    <a:r>
                      <a:rPr lang="en-US" altLang="ja-JP" sz="1200" baseline="0"/>
                      <a:t>23%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4747425802543918E-2"/>
                  <c:y val="0.131663877952755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6.5588027458106199E-2"/>
                  <c:y val="8.40864501312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1064344841510196"/>
                  <c:y val="-1.78124999999999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0020623864324653"/>
                  <c:y val="-0.109240321522309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788098122350091E-2"/>
                  <c:y val="-2.871030183727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2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('10'!$D$3,'10'!$N$3,'10'!$T$3,'10'!$AA$3,'10'!$AG$3,'10'!$AL$3,'10'!$AR$3,'10'!$AX$3,'10'!$BA$3)</c:f>
              <c:strCache>
                <c:ptCount val="9"/>
                <c:pt idx="0">
                  <c:v>電気による発熱体</c:v>
                </c:pt>
                <c:pt idx="1">
                  <c:v>ガス、油類を燃料とする道具装置</c:v>
                </c:pt>
                <c:pt idx="2">
                  <c:v>まき、炭、石炭（コークス）を
燃料とする道具装置</c:v>
                </c:pt>
                <c:pt idx="3">
                  <c:v>火　　　種
（それ自体が発火しているもの）</c:v>
                </c:pt>
                <c:pt idx="4">
                  <c:v>高温の個体</c:v>
                </c:pt>
                <c:pt idx="5">
                  <c:v>自然発火あるいは再燃を
起こしやすいもの</c:v>
                </c:pt>
                <c:pt idx="6">
                  <c:v>危険物品</c:v>
                </c:pt>
                <c:pt idx="7">
                  <c:v>天　　災</c:v>
                </c:pt>
                <c:pt idx="8">
                  <c:v>その他</c:v>
                </c:pt>
              </c:strCache>
            </c:strRef>
          </c:cat>
          <c:val>
            <c:numRef>
              <c:f>('10'!$D$17,'10'!$N$17,'10'!$T$17,'10'!$AA$17,'10'!$AG$17,'10'!$AL$17,'10'!$AR$17,'10'!$AX$17,'10'!$BA$17)</c:f>
              <c:numCache>
                <c:formatCode>General</c:formatCode>
                <c:ptCount val="9"/>
                <c:pt idx="0">
                  <c:v>43</c:v>
                </c:pt>
                <c:pt idx="1">
                  <c:v>53</c:v>
                </c:pt>
                <c:pt idx="2">
                  <c:v>5</c:v>
                </c:pt>
                <c:pt idx="3">
                  <c:v>70</c:v>
                </c:pt>
                <c:pt idx="4">
                  <c:v>9</c:v>
                </c:pt>
                <c:pt idx="5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67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 cmpd="sng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78740157480314965" t="0.81" header="0.51181102362204722" footer="0.5118110236220472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放火火災件数の推移（平成２０年～２９年）</a:t>
            </a:r>
          </a:p>
        </c:rich>
      </c:tx>
      <c:layout>
        <c:manualLayout>
          <c:xMode val="edge"/>
          <c:yMode val="edge"/>
          <c:x val="0.31312137495100445"/>
          <c:y val="2.7026997731478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99809298413454"/>
          <c:y val="0.13672496025437203"/>
          <c:w val="0.7097418951825718"/>
          <c:h val="0.64228934817170114"/>
        </c:manualLayout>
      </c:layout>
      <c:lineChart>
        <c:grouping val="standard"/>
        <c:varyColors val="0"/>
        <c:ser>
          <c:idx val="0"/>
          <c:order val="0"/>
          <c:tx>
            <c:v>全火災件数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4"/>
            <c:marker>
              <c:spPr>
                <a:solidFill>
                  <a:srgbClr val="FF0000"/>
                </a:solidFill>
                <a:ln w="25400">
                  <a:solidFill>
                    <a:srgbClr val="FF0000"/>
                  </a:solidFill>
                  <a:prstDash val="solid"/>
                </a:ln>
              </c:spPr>
            </c:marker>
            <c:bubble3D val="0"/>
          </c:dPt>
          <c:cat>
            <c:strRef>
              <c:f>'20'!$B$3:$K$3</c:f>
              <c:strCache>
                <c:ptCount val="10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</c:strCache>
            </c:strRef>
          </c:cat>
          <c:val>
            <c:numRef>
              <c:f>'20'!$B$4:$K$4</c:f>
              <c:numCache>
                <c:formatCode>General</c:formatCode>
                <c:ptCount val="10"/>
                <c:pt idx="0">
                  <c:v>614</c:v>
                </c:pt>
                <c:pt idx="1">
                  <c:v>604</c:v>
                </c:pt>
                <c:pt idx="2">
                  <c:v>634</c:v>
                </c:pt>
                <c:pt idx="3">
                  <c:v>613</c:v>
                </c:pt>
                <c:pt idx="4">
                  <c:v>566</c:v>
                </c:pt>
                <c:pt idx="5">
                  <c:v>616</c:v>
                </c:pt>
                <c:pt idx="6">
                  <c:v>500</c:v>
                </c:pt>
                <c:pt idx="7">
                  <c:v>422</c:v>
                </c:pt>
                <c:pt idx="8">
                  <c:v>434</c:v>
                </c:pt>
                <c:pt idx="9">
                  <c:v>500</c:v>
                </c:pt>
              </c:numCache>
            </c:numRef>
          </c:val>
          <c:smooth val="0"/>
        </c:ser>
        <c:ser>
          <c:idx val="1"/>
          <c:order val="1"/>
          <c:tx>
            <c:v>放火火災件数</c:v>
          </c:tx>
          <c:spPr>
            <a:ln w="25400">
              <a:solidFill>
                <a:schemeClr val="accent3">
                  <a:lumMod val="75000"/>
                </a:schemeClr>
              </a:solidFill>
              <a:prstDash val="lgDash"/>
            </a:ln>
          </c:spPr>
          <c:marker>
            <c:symbol val="square"/>
            <c:size val="5"/>
            <c:spPr>
              <a:solidFill>
                <a:schemeClr val="accent3">
                  <a:lumMod val="75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'20'!$B$3:$K$3</c:f>
              <c:strCache>
                <c:ptCount val="10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</c:strCache>
            </c:strRef>
          </c:cat>
          <c:val>
            <c:numRef>
              <c:f>'20'!$B$5:$K$5</c:f>
              <c:numCache>
                <c:formatCode>General</c:formatCode>
                <c:ptCount val="10"/>
                <c:pt idx="0">
                  <c:v>50</c:v>
                </c:pt>
                <c:pt idx="1">
                  <c:v>47</c:v>
                </c:pt>
                <c:pt idx="2">
                  <c:v>80</c:v>
                </c:pt>
                <c:pt idx="3">
                  <c:v>46</c:v>
                </c:pt>
                <c:pt idx="4">
                  <c:v>51</c:v>
                </c:pt>
                <c:pt idx="5">
                  <c:v>48</c:v>
                </c:pt>
                <c:pt idx="6">
                  <c:v>43</c:v>
                </c:pt>
                <c:pt idx="7">
                  <c:v>37</c:v>
                </c:pt>
                <c:pt idx="8">
                  <c:v>41</c:v>
                </c:pt>
                <c:pt idx="9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33440"/>
        <c:axId val="131539712"/>
      </c:lineChart>
      <c:lineChart>
        <c:grouping val="standard"/>
        <c:varyColors val="0"/>
        <c:ser>
          <c:idx val="2"/>
          <c:order val="2"/>
          <c:tx>
            <c:v>放火火災割合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</c:marker>
          <c:val>
            <c:numRef>
              <c:f>'20'!$B$6:$K$6</c:f>
              <c:numCache>
                <c:formatCode>#,##0.0;[Red]\-#,##0.0</c:formatCode>
                <c:ptCount val="10"/>
                <c:pt idx="0">
                  <c:v>8.1433224755700326</c:v>
                </c:pt>
                <c:pt idx="1">
                  <c:v>7.7814569536423832</c:v>
                </c:pt>
                <c:pt idx="2">
                  <c:v>12.618296529968454</c:v>
                </c:pt>
                <c:pt idx="3">
                  <c:v>7.504078303425775</c:v>
                </c:pt>
                <c:pt idx="4">
                  <c:v>9.010600706713781</c:v>
                </c:pt>
                <c:pt idx="5">
                  <c:v>7.7922077922077921</c:v>
                </c:pt>
                <c:pt idx="6">
                  <c:v>8.6</c:v>
                </c:pt>
                <c:pt idx="7">
                  <c:v>8.7677725118483423</c:v>
                </c:pt>
                <c:pt idx="8">
                  <c:v>9.4470046082949306</c:v>
                </c:pt>
                <c:pt idx="9" formatCode="General">
                  <c:v>7.1999999999999993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41632"/>
        <c:axId val="131547520"/>
      </c:lineChart>
      <c:catAx>
        <c:axId val="131533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53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539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出火件数</a:t>
                </a:r>
              </a:p>
            </c:rich>
          </c:tx>
          <c:layout>
            <c:manualLayout>
              <c:xMode val="edge"/>
              <c:yMode val="edge"/>
              <c:x val="7.5546690879141051E-2"/>
              <c:y val="0.3736089625964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533440"/>
        <c:crosses val="autoZero"/>
        <c:crossBetween val="between"/>
      </c:valAx>
      <c:catAx>
        <c:axId val="131541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31547520"/>
        <c:crosses val="autoZero"/>
        <c:auto val="1"/>
        <c:lblAlgn val="ctr"/>
        <c:lblOffset val="100"/>
        <c:noMultiLvlLbl val="0"/>
      </c:catAx>
      <c:valAx>
        <c:axId val="131547520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放火火災割合（%）</a:t>
                </a:r>
              </a:p>
            </c:rich>
          </c:tx>
          <c:layout>
            <c:manualLayout>
              <c:xMode val="edge"/>
              <c:yMode val="edge"/>
              <c:x val="0.93957657939260431"/>
              <c:y val="0.27503975719849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5416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49719919225599"/>
          <c:y val="0.9019606841180251"/>
          <c:w val="0.52385712655483274"/>
          <c:h val="5.5113929342902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78740157480314965" r="0.59055118110236227" t="0.78740157480314965" header="0.51181102362204722" footer="0.5118110236220472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平成２９年　時間帯別放火火災件数</a:t>
            </a:r>
          </a:p>
        </c:rich>
      </c:tx>
      <c:layout>
        <c:manualLayout>
          <c:xMode val="edge"/>
          <c:yMode val="edge"/>
          <c:x val="0.35021516054286661"/>
          <c:y val="3.1847133757961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969215491559084"/>
          <c:y val="0.18630587734023354"/>
          <c:w val="0.37735849056603782"/>
          <c:h val="0.60509601187426276"/>
        </c:manualLayout>
      </c:layout>
      <c:pieChart>
        <c:varyColors val="1"/>
        <c:ser>
          <c:idx val="0"/>
          <c:order val="0"/>
          <c:tx>
            <c:v>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5749751737835157E-2"/>
                  <c:y val="-2.12314225053078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177755710029791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177755710029791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5610724925521444E-2"/>
                  <c:y val="4.24628450106149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3555114200595828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1.0592519033432638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5749751737835206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6934789804700452E-2"/>
                  <c:y val="-4.24628450106157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163853028798411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明朝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'20'!$B$12:$J$12</c:f>
              <c:strCache>
                <c:ptCount val="9"/>
                <c:pt idx="0">
                  <c:v>0～3</c:v>
                </c:pt>
                <c:pt idx="1">
                  <c:v>3～6</c:v>
                </c:pt>
                <c:pt idx="2">
                  <c:v>6～9</c:v>
                </c:pt>
                <c:pt idx="3">
                  <c:v>9～12</c:v>
                </c:pt>
                <c:pt idx="4">
                  <c:v>12～15</c:v>
                </c:pt>
                <c:pt idx="5">
                  <c:v>15～18</c:v>
                </c:pt>
                <c:pt idx="6">
                  <c:v>18～21</c:v>
                </c:pt>
                <c:pt idx="7">
                  <c:v>21～24</c:v>
                </c:pt>
                <c:pt idx="8">
                  <c:v>不明</c:v>
                </c:pt>
              </c:strCache>
            </c:strRef>
          </c:cat>
          <c:val>
            <c:numRef>
              <c:f>'20'!$B$13:$J$13</c:f>
              <c:numCache>
                <c:formatCode>General</c:formatCode>
                <c:ptCount val="9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99503475670308"/>
          <c:y val="0.91082869418392765"/>
          <c:w val="0.72922873220787809"/>
          <c:h val="4.77707006369426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itchFamily="49" charset="-128"/>
              <a:cs typeface="ＭＳ 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sz="2800" b="1" baseline="0"/>
              <a:t>平成</a:t>
            </a:r>
            <a:r>
              <a:rPr lang="ja-JP" altLang="en-US" sz="2800" b="1" baseline="0"/>
              <a:t>２９</a:t>
            </a:r>
            <a:r>
              <a:rPr lang="ja-JP" sz="2800" b="1" baseline="0"/>
              <a:t>年都道府県</a:t>
            </a:r>
            <a:r>
              <a:rPr lang="ja-JP" altLang="en-US" sz="2800" b="1" baseline="0"/>
              <a:t>別</a:t>
            </a:r>
            <a:r>
              <a:rPr lang="ja-JP" sz="2800" b="1" baseline="0"/>
              <a:t>出火率</a:t>
            </a:r>
            <a:r>
              <a:rPr lang="en-US" altLang="ja-JP" sz="2000" b="1" baseline="0"/>
              <a:t>(</a:t>
            </a:r>
            <a:r>
              <a:rPr lang="ja-JP" altLang="en-US" sz="2000" b="1" baseline="0"/>
              <a:t>人口１万人当たり出火件数</a:t>
            </a:r>
            <a:r>
              <a:rPr lang="en-US" altLang="ja-JP" sz="2000" b="1" baseline="0"/>
              <a:t>)</a:t>
            </a:r>
            <a:endParaRPr lang="ja-JP" sz="2000" b="1" baseline="0"/>
          </a:p>
        </c:rich>
      </c:tx>
      <c:layout>
        <c:manualLayout>
          <c:xMode val="edge"/>
          <c:yMode val="edge"/>
          <c:x val="0.27131290889523768"/>
          <c:y val="2.715657548794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32993399100394E-2"/>
          <c:y val="0.11482639485089725"/>
          <c:w val="0.89763332651523942"/>
          <c:h val="0.76405632409090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6"/>
            <c:invertIfNegative val="0"/>
            <c:bubble3D val="0"/>
          </c:dPt>
          <c:dPt>
            <c:idx val="30"/>
            <c:invertIfNegative val="0"/>
            <c:bubble3D val="0"/>
          </c:dPt>
          <c:cat>
            <c:strRef>
              <c:f>'2'!$AU$4:$AU$50</c:f>
              <c:strCache>
                <c:ptCount val="47"/>
                <c:pt idx="0">
                  <c:v>高知県 </c:v>
                </c:pt>
                <c:pt idx="1">
                  <c:v>宮崎県 </c:v>
                </c:pt>
                <c:pt idx="2">
                  <c:v>佐賀県 </c:v>
                </c:pt>
                <c:pt idx="3">
                  <c:v>山梨県 </c:v>
                </c:pt>
                <c:pt idx="4">
                  <c:v>大分県 </c:v>
                </c:pt>
                <c:pt idx="5">
                  <c:v>島根県 </c:v>
                </c:pt>
                <c:pt idx="6">
                  <c:v>鹿児島県 </c:v>
                </c:pt>
                <c:pt idx="7">
                  <c:v>群馬県 </c:v>
                </c:pt>
                <c:pt idx="8">
                  <c:v>長野県 </c:v>
                </c:pt>
                <c:pt idx="9">
                  <c:v>岡山県 </c:v>
                </c:pt>
                <c:pt idx="10">
                  <c:v>茨城県 </c:v>
                </c:pt>
                <c:pt idx="11">
                  <c:v>栃木県 </c:v>
                </c:pt>
                <c:pt idx="12">
                  <c:v>和歌山県 </c:v>
                </c:pt>
                <c:pt idx="13">
                  <c:v>沖縄県 </c:v>
                </c:pt>
                <c:pt idx="14">
                  <c:v>熊本県 </c:v>
                </c:pt>
                <c:pt idx="15">
                  <c:v>山口県 </c:v>
                </c:pt>
                <c:pt idx="16">
                  <c:v>徳島県 </c:v>
                </c:pt>
                <c:pt idx="17">
                  <c:v>長崎県 </c:v>
                </c:pt>
                <c:pt idx="18">
                  <c:v>三重県 </c:v>
                </c:pt>
                <c:pt idx="19">
                  <c:v>香川県 </c:v>
                </c:pt>
                <c:pt idx="20">
                  <c:v>青森県 </c:v>
                </c:pt>
                <c:pt idx="21">
                  <c:v>岩手県 </c:v>
                </c:pt>
                <c:pt idx="22">
                  <c:v>奈良県 </c:v>
                </c:pt>
                <c:pt idx="23">
                  <c:v>岐阜県 </c:v>
                </c:pt>
                <c:pt idx="24">
                  <c:v>鳥取県 </c:v>
                </c:pt>
                <c:pt idx="25">
                  <c:v>千葉県 </c:v>
                </c:pt>
                <c:pt idx="26">
                  <c:v>東京都 </c:v>
                </c:pt>
                <c:pt idx="27">
                  <c:v>兵庫県 </c:v>
                </c:pt>
                <c:pt idx="28">
                  <c:v>北海道 </c:v>
                </c:pt>
                <c:pt idx="29">
                  <c:v>宮城県 </c:v>
                </c:pt>
                <c:pt idx="30">
                  <c:v>静岡県 </c:v>
                </c:pt>
                <c:pt idx="31">
                  <c:v>福島県 </c:v>
                </c:pt>
                <c:pt idx="32">
                  <c:v>山形県 </c:v>
                </c:pt>
                <c:pt idx="33">
                  <c:v>愛媛県 </c:v>
                </c:pt>
                <c:pt idx="34">
                  <c:v>滋賀県 </c:v>
                </c:pt>
                <c:pt idx="35">
                  <c:v>広島県 </c:v>
                </c:pt>
                <c:pt idx="36">
                  <c:v>愛知県 </c:v>
                </c:pt>
                <c:pt idx="37">
                  <c:v>福岡県 </c:v>
                </c:pt>
                <c:pt idx="38">
                  <c:v>埼玉県 </c:v>
                </c:pt>
                <c:pt idx="39">
                  <c:v>大阪府 </c:v>
                </c:pt>
                <c:pt idx="40">
                  <c:v>秋田県 </c:v>
                </c:pt>
                <c:pt idx="41">
                  <c:v>神奈川県 </c:v>
                </c:pt>
                <c:pt idx="42">
                  <c:v>京都府 </c:v>
                </c:pt>
                <c:pt idx="43">
                  <c:v>石川県 </c:v>
                </c:pt>
                <c:pt idx="44">
                  <c:v>福井県 </c:v>
                </c:pt>
                <c:pt idx="45">
                  <c:v>新潟県 </c:v>
                </c:pt>
                <c:pt idx="46">
                  <c:v>富山県 </c:v>
                </c:pt>
              </c:strCache>
            </c:strRef>
          </c:cat>
          <c:val>
            <c:numRef>
              <c:f>'2'!$AV$4:$AV$50</c:f>
              <c:numCache>
                <c:formatCode>General</c:formatCode>
                <c:ptCount val="47"/>
                <c:pt idx="0">
                  <c:v>4.7699999999999996</c:v>
                </c:pt>
                <c:pt idx="1">
                  <c:v>4.59</c:v>
                </c:pt>
                <c:pt idx="2">
                  <c:v>4.59</c:v>
                </c:pt>
                <c:pt idx="3">
                  <c:v>4.26</c:v>
                </c:pt>
                <c:pt idx="4">
                  <c:v>4.24</c:v>
                </c:pt>
                <c:pt idx="5">
                  <c:v>4.22</c:v>
                </c:pt>
                <c:pt idx="6">
                  <c:v>4.13</c:v>
                </c:pt>
                <c:pt idx="7">
                  <c:v>3.9699999999999998</c:v>
                </c:pt>
                <c:pt idx="8">
                  <c:v>3.96</c:v>
                </c:pt>
                <c:pt idx="9">
                  <c:v>3.93</c:v>
                </c:pt>
                <c:pt idx="10">
                  <c:v>3.88</c:v>
                </c:pt>
                <c:pt idx="11">
                  <c:v>3.8</c:v>
                </c:pt>
                <c:pt idx="12">
                  <c:v>3.55</c:v>
                </c:pt>
                <c:pt idx="13">
                  <c:v>3.52</c:v>
                </c:pt>
                <c:pt idx="14">
                  <c:v>3.51</c:v>
                </c:pt>
                <c:pt idx="15">
                  <c:v>3.51</c:v>
                </c:pt>
                <c:pt idx="16">
                  <c:v>3.4699999999999998</c:v>
                </c:pt>
                <c:pt idx="17">
                  <c:v>3.45</c:v>
                </c:pt>
                <c:pt idx="18">
                  <c:v>3.44</c:v>
                </c:pt>
                <c:pt idx="19">
                  <c:v>3.42</c:v>
                </c:pt>
                <c:pt idx="20">
                  <c:v>3.35</c:v>
                </c:pt>
                <c:pt idx="21">
                  <c:v>3.3</c:v>
                </c:pt>
                <c:pt idx="22">
                  <c:v>3.25</c:v>
                </c:pt>
                <c:pt idx="23">
                  <c:v>3.23</c:v>
                </c:pt>
                <c:pt idx="24">
                  <c:v>3.19</c:v>
                </c:pt>
                <c:pt idx="25">
                  <c:v>3.18</c:v>
                </c:pt>
                <c:pt idx="26">
                  <c:v>3.15</c:v>
                </c:pt>
                <c:pt idx="27">
                  <c:v>3.15</c:v>
                </c:pt>
                <c:pt idx="28">
                  <c:v>3.15</c:v>
                </c:pt>
                <c:pt idx="29">
                  <c:v>3.12</c:v>
                </c:pt>
                <c:pt idx="30">
                  <c:v>3.09</c:v>
                </c:pt>
                <c:pt idx="31">
                  <c:v>3.07</c:v>
                </c:pt>
                <c:pt idx="32">
                  <c:v>3.01</c:v>
                </c:pt>
                <c:pt idx="33">
                  <c:v>2.96</c:v>
                </c:pt>
                <c:pt idx="34">
                  <c:v>2.87</c:v>
                </c:pt>
                <c:pt idx="35">
                  <c:v>2.86</c:v>
                </c:pt>
                <c:pt idx="36">
                  <c:v>2.82</c:v>
                </c:pt>
                <c:pt idx="37">
                  <c:v>2.79</c:v>
                </c:pt>
                <c:pt idx="38">
                  <c:v>2.75</c:v>
                </c:pt>
                <c:pt idx="39">
                  <c:v>2.62</c:v>
                </c:pt>
                <c:pt idx="40">
                  <c:v>2.58</c:v>
                </c:pt>
                <c:pt idx="41">
                  <c:v>2.34</c:v>
                </c:pt>
                <c:pt idx="42">
                  <c:v>2.12</c:v>
                </c:pt>
                <c:pt idx="43">
                  <c:v>2.12</c:v>
                </c:pt>
                <c:pt idx="44">
                  <c:v>2.08</c:v>
                </c:pt>
                <c:pt idx="45">
                  <c:v>2.0699999999999998</c:v>
                </c:pt>
                <c:pt idx="46">
                  <c:v>1.71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02944"/>
        <c:axId val="99204480"/>
      </c:barChart>
      <c:catAx>
        <c:axId val="9920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9920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204480"/>
        <c:scaling>
          <c:orientation val="minMax"/>
          <c:max val="6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</a:t>
                </a:r>
                <a:r>
                  <a:rPr lang="en-US" sz="1400"/>
                  <a:t>/</a:t>
                </a:r>
                <a:r>
                  <a:rPr lang="ja-JP" sz="1400"/>
                  <a:t>万人）</a:t>
                </a:r>
              </a:p>
            </c:rich>
          </c:tx>
          <c:layout>
            <c:manualLayout>
              <c:xMode val="edge"/>
              <c:yMode val="edge"/>
              <c:x val="1.3116298515782873E-2"/>
              <c:y val="4.546461632415708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992029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sz="2800" b="1"/>
              <a:t>平成</a:t>
            </a:r>
            <a:r>
              <a:rPr lang="ja-JP" altLang="en-US" sz="2800" b="1"/>
              <a:t>２９</a:t>
            </a:r>
            <a:r>
              <a:rPr lang="ja-JP" sz="2800" b="1"/>
              <a:t>年　都道府県別死者数</a:t>
            </a:r>
          </a:p>
        </c:rich>
      </c:tx>
      <c:layout>
        <c:manualLayout>
          <c:xMode val="edge"/>
          <c:yMode val="edge"/>
          <c:x val="0.35782490751409107"/>
          <c:y val="2.8286587351763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76579423017542E-2"/>
          <c:y val="0.11020326570067586"/>
          <c:w val="0.89310148329381611"/>
          <c:h val="0.7404831396075490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6"/>
            <c:invertIfNegative val="0"/>
            <c:bubble3D val="0"/>
          </c:dPt>
          <c:dPt>
            <c:idx val="27"/>
            <c:invertIfNegative val="0"/>
            <c:bubble3D val="0"/>
          </c:dPt>
          <c:dPt>
            <c:idx val="28"/>
            <c:invertIfNegative val="0"/>
            <c:bubble3D val="0"/>
          </c:dPt>
          <c:dPt>
            <c:idx val="31"/>
            <c:invertIfNegative val="0"/>
            <c:bubble3D val="0"/>
          </c:dPt>
          <c:cat>
            <c:strRef>
              <c:f>'3'!$AT$4:$AT$50</c:f>
              <c:strCache>
                <c:ptCount val="47"/>
                <c:pt idx="0">
                  <c:v>東京都 </c:v>
                </c:pt>
                <c:pt idx="1">
                  <c:v>愛知県 </c:v>
                </c:pt>
                <c:pt idx="2">
                  <c:v>千葉県 </c:v>
                </c:pt>
                <c:pt idx="3">
                  <c:v>大阪府 </c:v>
                </c:pt>
                <c:pt idx="4">
                  <c:v>北海道 </c:v>
                </c:pt>
                <c:pt idx="5">
                  <c:v>神奈川県 </c:v>
                </c:pt>
                <c:pt idx="6">
                  <c:v>埼玉県 </c:v>
                </c:pt>
                <c:pt idx="7">
                  <c:v>兵庫県 </c:v>
                </c:pt>
                <c:pt idx="8">
                  <c:v>静岡県 </c:v>
                </c:pt>
                <c:pt idx="9">
                  <c:v>福岡県 </c:v>
                </c:pt>
                <c:pt idx="10">
                  <c:v>茨城県 </c:v>
                </c:pt>
                <c:pt idx="11">
                  <c:v>岡山県 </c:v>
                </c:pt>
                <c:pt idx="12">
                  <c:v>岩手県 </c:v>
                </c:pt>
                <c:pt idx="13">
                  <c:v>福島県 </c:v>
                </c:pt>
                <c:pt idx="14">
                  <c:v>栃木県 </c:v>
                </c:pt>
                <c:pt idx="15">
                  <c:v>新潟県 </c:v>
                </c:pt>
                <c:pt idx="16">
                  <c:v>宮城県 </c:v>
                </c:pt>
                <c:pt idx="17">
                  <c:v>広島県 </c:v>
                </c:pt>
                <c:pt idx="18">
                  <c:v>鹿児島県 </c:v>
                </c:pt>
                <c:pt idx="19">
                  <c:v>山口県 </c:v>
                </c:pt>
                <c:pt idx="20">
                  <c:v>長野県 </c:v>
                </c:pt>
                <c:pt idx="21">
                  <c:v>京都府 </c:v>
                </c:pt>
                <c:pt idx="22">
                  <c:v>群馬県 </c:v>
                </c:pt>
                <c:pt idx="23">
                  <c:v>長崎県 </c:v>
                </c:pt>
                <c:pt idx="24">
                  <c:v>秋田県 </c:v>
                </c:pt>
                <c:pt idx="25">
                  <c:v>愛媛県 </c:v>
                </c:pt>
                <c:pt idx="26">
                  <c:v>熊本県 </c:v>
                </c:pt>
                <c:pt idx="27">
                  <c:v>岐阜県 </c:v>
                </c:pt>
                <c:pt idx="28">
                  <c:v>三重県 </c:v>
                </c:pt>
                <c:pt idx="29">
                  <c:v>香川県 </c:v>
                </c:pt>
                <c:pt idx="30">
                  <c:v>山形県 </c:v>
                </c:pt>
                <c:pt idx="31">
                  <c:v>富山県 </c:v>
                </c:pt>
                <c:pt idx="32">
                  <c:v>宮崎県 </c:v>
                </c:pt>
                <c:pt idx="33">
                  <c:v>滋賀県 </c:v>
                </c:pt>
                <c:pt idx="34">
                  <c:v>徳島県 </c:v>
                </c:pt>
                <c:pt idx="35">
                  <c:v>青森県 </c:v>
                </c:pt>
                <c:pt idx="36">
                  <c:v>大分県 </c:v>
                </c:pt>
                <c:pt idx="37">
                  <c:v>和歌山県 </c:v>
                </c:pt>
                <c:pt idx="38">
                  <c:v>奈良県 </c:v>
                </c:pt>
                <c:pt idx="39">
                  <c:v>沖縄県 </c:v>
                </c:pt>
                <c:pt idx="40">
                  <c:v>山梨県 </c:v>
                </c:pt>
                <c:pt idx="41">
                  <c:v>鳥取県 </c:v>
                </c:pt>
                <c:pt idx="42">
                  <c:v>佐賀県 </c:v>
                </c:pt>
                <c:pt idx="43">
                  <c:v>高知県 </c:v>
                </c:pt>
                <c:pt idx="44">
                  <c:v>島根県 </c:v>
                </c:pt>
                <c:pt idx="45">
                  <c:v>石川県 </c:v>
                </c:pt>
                <c:pt idx="46">
                  <c:v>福井県 </c:v>
                </c:pt>
              </c:strCache>
            </c:strRef>
          </c:cat>
          <c:val>
            <c:numRef>
              <c:f>'3'!$AU$4:$AU$50</c:f>
              <c:numCache>
                <c:formatCode>General</c:formatCode>
                <c:ptCount val="47"/>
                <c:pt idx="0">
                  <c:v>83</c:v>
                </c:pt>
                <c:pt idx="1">
                  <c:v>80</c:v>
                </c:pt>
                <c:pt idx="2">
                  <c:v>79</c:v>
                </c:pt>
                <c:pt idx="3">
                  <c:v>79</c:v>
                </c:pt>
                <c:pt idx="4">
                  <c:v>72</c:v>
                </c:pt>
                <c:pt idx="5">
                  <c:v>69</c:v>
                </c:pt>
                <c:pt idx="6">
                  <c:v>65</c:v>
                </c:pt>
                <c:pt idx="7">
                  <c:v>57</c:v>
                </c:pt>
                <c:pt idx="8">
                  <c:v>52</c:v>
                </c:pt>
                <c:pt idx="9">
                  <c:v>52</c:v>
                </c:pt>
                <c:pt idx="10">
                  <c:v>44</c:v>
                </c:pt>
                <c:pt idx="11">
                  <c:v>42</c:v>
                </c:pt>
                <c:pt idx="12">
                  <c:v>38</c:v>
                </c:pt>
                <c:pt idx="13">
                  <c:v>38</c:v>
                </c:pt>
                <c:pt idx="14">
                  <c:v>36</c:v>
                </c:pt>
                <c:pt idx="15">
                  <c:v>34</c:v>
                </c:pt>
                <c:pt idx="16">
                  <c:v>30</c:v>
                </c:pt>
                <c:pt idx="17">
                  <c:v>29</c:v>
                </c:pt>
                <c:pt idx="18">
                  <c:v>28</c:v>
                </c:pt>
                <c:pt idx="19">
                  <c:v>28</c:v>
                </c:pt>
                <c:pt idx="20">
                  <c:v>27</c:v>
                </c:pt>
                <c:pt idx="21">
                  <c:v>26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22</c:v>
                </c:pt>
                <c:pt idx="26">
                  <c:v>21</c:v>
                </c:pt>
                <c:pt idx="27">
                  <c:v>20</c:v>
                </c:pt>
                <c:pt idx="28">
                  <c:v>18</c:v>
                </c:pt>
                <c:pt idx="29">
                  <c:v>18</c:v>
                </c:pt>
                <c:pt idx="30">
                  <c:v>18</c:v>
                </c:pt>
                <c:pt idx="31">
                  <c:v>17</c:v>
                </c:pt>
                <c:pt idx="32">
                  <c:v>16</c:v>
                </c:pt>
                <c:pt idx="33">
                  <c:v>16</c:v>
                </c:pt>
                <c:pt idx="34">
                  <c:v>14</c:v>
                </c:pt>
                <c:pt idx="35">
                  <c:v>14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11</c:v>
                </c:pt>
                <c:pt idx="40">
                  <c:v>10</c:v>
                </c:pt>
                <c:pt idx="41">
                  <c:v>10</c:v>
                </c:pt>
                <c:pt idx="42">
                  <c:v>9</c:v>
                </c:pt>
                <c:pt idx="43">
                  <c:v>8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81312"/>
        <c:axId val="110395392"/>
      </c:barChart>
      <c:catAx>
        <c:axId val="1103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1039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39539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400"/>
                </a:pPr>
                <a:r>
                  <a:rPr lang="ja-JP" sz="1400"/>
                  <a:t>（人）</a:t>
                </a:r>
              </a:p>
            </c:rich>
          </c:tx>
          <c:layout>
            <c:manualLayout>
              <c:xMode val="edge"/>
              <c:yMode val="edge"/>
              <c:x val="1.259060846560847E-2"/>
              <c:y val="3.72345693646509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03813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 b="1"/>
              <a:t>平成２９年</a:t>
            </a:r>
            <a:r>
              <a:rPr lang="ja-JP" altLang="en-US" sz="2800" b="1" baseline="0"/>
              <a:t> 都道府県別</a:t>
            </a:r>
            <a:r>
              <a:rPr lang="ja-JP" altLang="en-US" sz="2800" b="1"/>
              <a:t>死者発生率</a:t>
            </a:r>
            <a:r>
              <a:rPr lang="en-US" altLang="ja-JP" sz="2000" b="1"/>
              <a:t>(</a:t>
            </a:r>
            <a:r>
              <a:rPr lang="ja-JP" altLang="en-US" sz="2000" b="1"/>
              <a:t>人口</a:t>
            </a:r>
            <a:r>
              <a:rPr lang="en-US" altLang="ja-JP" sz="2000" b="1"/>
              <a:t>10</a:t>
            </a:r>
            <a:r>
              <a:rPr lang="ja-JP" altLang="en-US" sz="2000" b="1"/>
              <a:t>万人当たり件数</a:t>
            </a:r>
            <a:r>
              <a:rPr lang="en-US" altLang="ja-JP" sz="2000" b="1"/>
              <a:t>)</a:t>
            </a:r>
            <a:r>
              <a:rPr lang="en-US" sz="2000" b="1"/>
              <a:t>  </a:t>
            </a:r>
          </a:p>
        </c:rich>
      </c:tx>
      <c:layout>
        <c:manualLayout>
          <c:xMode val="edge"/>
          <c:yMode val="edge"/>
          <c:x val="0.27810683189789465"/>
          <c:y val="2.70700745389134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05571632316845E-2"/>
          <c:y val="0.12097128379192"/>
          <c:w val="0.86169237959848277"/>
          <c:h val="0.731102805187326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26"/>
            <c:invertIfNegative val="0"/>
            <c:bubble3D val="0"/>
          </c:dPt>
          <c:cat>
            <c:strRef>
              <c:f>'4'!$AR$4:$AR$50</c:f>
              <c:strCache>
                <c:ptCount val="47"/>
                <c:pt idx="0">
                  <c:v>岩手県 </c:v>
                </c:pt>
                <c:pt idx="1">
                  <c:v>秋田県 </c:v>
                </c:pt>
                <c:pt idx="2">
                  <c:v>岡山県 </c:v>
                </c:pt>
                <c:pt idx="3">
                  <c:v>山口県 </c:v>
                </c:pt>
                <c:pt idx="4">
                  <c:v>福島県 </c:v>
                </c:pt>
                <c:pt idx="5">
                  <c:v>徳島県 </c:v>
                </c:pt>
                <c:pt idx="6">
                  <c:v>栃木県 </c:v>
                </c:pt>
                <c:pt idx="7">
                  <c:v>香川県 </c:v>
                </c:pt>
                <c:pt idx="8">
                  <c:v>鳥取県 </c:v>
                </c:pt>
                <c:pt idx="9">
                  <c:v>長崎県 </c:v>
                </c:pt>
                <c:pt idx="10">
                  <c:v>鹿児島県 </c:v>
                </c:pt>
                <c:pt idx="11">
                  <c:v>山形県 </c:v>
                </c:pt>
                <c:pt idx="12">
                  <c:v>富山県 </c:v>
                </c:pt>
                <c:pt idx="13">
                  <c:v>愛媛県 </c:v>
                </c:pt>
                <c:pt idx="14">
                  <c:v>茨城県 </c:v>
                </c:pt>
                <c:pt idx="15">
                  <c:v>新潟県 </c:v>
                </c:pt>
                <c:pt idx="16">
                  <c:v>宮崎県 </c:v>
                </c:pt>
                <c:pt idx="17">
                  <c:v>静岡県 </c:v>
                </c:pt>
                <c:pt idx="18">
                  <c:v>北海道 </c:v>
                </c:pt>
                <c:pt idx="19">
                  <c:v>宮城県 </c:v>
                </c:pt>
                <c:pt idx="20">
                  <c:v>長野県 </c:v>
                </c:pt>
                <c:pt idx="21">
                  <c:v>千葉県 </c:v>
                </c:pt>
                <c:pt idx="22">
                  <c:v>和歌山県 </c:v>
                </c:pt>
                <c:pt idx="23">
                  <c:v>群馬県 </c:v>
                </c:pt>
                <c:pt idx="24">
                  <c:v>山梨県 </c:v>
                </c:pt>
                <c:pt idx="25">
                  <c:v>熊本県 </c:v>
                </c:pt>
                <c:pt idx="26">
                  <c:v>滋賀県 </c:v>
                </c:pt>
                <c:pt idx="27">
                  <c:v>高知県 </c:v>
                </c:pt>
                <c:pt idx="28">
                  <c:v>佐賀県 </c:v>
                </c:pt>
                <c:pt idx="29">
                  <c:v>愛知県 </c:v>
                </c:pt>
                <c:pt idx="30">
                  <c:v>青森県 </c:v>
                </c:pt>
                <c:pt idx="31">
                  <c:v>兵庫県 </c:v>
                </c:pt>
                <c:pt idx="32">
                  <c:v>大分県 </c:v>
                </c:pt>
                <c:pt idx="33">
                  <c:v>福岡県 </c:v>
                </c:pt>
                <c:pt idx="34">
                  <c:v>広島県 </c:v>
                </c:pt>
                <c:pt idx="35">
                  <c:v>京都府 </c:v>
                </c:pt>
                <c:pt idx="36">
                  <c:v>三重県 </c:v>
                </c:pt>
                <c:pt idx="37">
                  <c:v>岐阜県 </c:v>
                </c:pt>
                <c:pt idx="38">
                  <c:v>大阪府 </c:v>
                </c:pt>
                <c:pt idx="39">
                  <c:v>埼玉県 </c:v>
                </c:pt>
                <c:pt idx="40">
                  <c:v>奈良県 </c:v>
                </c:pt>
                <c:pt idx="41">
                  <c:v>島根県 </c:v>
                </c:pt>
                <c:pt idx="42">
                  <c:v>福井県 </c:v>
                </c:pt>
                <c:pt idx="43">
                  <c:v>神奈川県 </c:v>
                </c:pt>
                <c:pt idx="44">
                  <c:v>沖縄県 </c:v>
                </c:pt>
                <c:pt idx="45">
                  <c:v>東京都 </c:v>
                </c:pt>
                <c:pt idx="46">
                  <c:v>石川県 </c:v>
                </c:pt>
              </c:strCache>
            </c:strRef>
          </c:cat>
          <c:val>
            <c:numRef>
              <c:f>'4'!$AS$4:$AS$50</c:f>
              <c:numCache>
                <c:formatCode>General</c:formatCode>
                <c:ptCount val="47"/>
                <c:pt idx="0">
                  <c:v>2.98</c:v>
                </c:pt>
                <c:pt idx="1">
                  <c:v>2.33</c:v>
                </c:pt>
                <c:pt idx="2">
                  <c:v>2.1800000000000002</c:v>
                </c:pt>
                <c:pt idx="3">
                  <c:v>1.97</c:v>
                </c:pt>
                <c:pt idx="4">
                  <c:v>1.95</c:v>
                </c:pt>
                <c:pt idx="5">
                  <c:v>1.83</c:v>
                </c:pt>
                <c:pt idx="6">
                  <c:v>1.8199999999999998</c:v>
                </c:pt>
                <c:pt idx="7">
                  <c:v>1.81</c:v>
                </c:pt>
                <c:pt idx="8">
                  <c:v>1.75</c:v>
                </c:pt>
                <c:pt idx="9">
                  <c:v>1.73</c:v>
                </c:pt>
                <c:pt idx="10">
                  <c:v>1.69</c:v>
                </c:pt>
                <c:pt idx="11">
                  <c:v>1.6099999999999999</c:v>
                </c:pt>
                <c:pt idx="12">
                  <c:v>1.58</c:v>
                </c:pt>
                <c:pt idx="13">
                  <c:v>1.56</c:v>
                </c:pt>
                <c:pt idx="14">
                  <c:v>1.48</c:v>
                </c:pt>
                <c:pt idx="15">
                  <c:v>1.47</c:v>
                </c:pt>
                <c:pt idx="16">
                  <c:v>1.43</c:v>
                </c:pt>
                <c:pt idx="17">
                  <c:v>1.3900000000000001</c:v>
                </c:pt>
                <c:pt idx="18">
                  <c:v>1.34</c:v>
                </c:pt>
                <c:pt idx="19">
                  <c:v>1.29</c:v>
                </c:pt>
                <c:pt idx="20">
                  <c:v>1.27</c:v>
                </c:pt>
                <c:pt idx="21">
                  <c:v>1.26</c:v>
                </c:pt>
                <c:pt idx="22">
                  <c:v>1.22</c:v>
                </c:pt>
                <c:pt idx="23">
                  <c:v>1.2</c:v>
                </c:pt>
                <c:pt idx="24">
                  <c:v>1.18</c:v>
                </c:pt>
                <c:pt idx="25">
                  <c:v>1.17</c:v>
                </c:pt>
                <c:pt idx="26">
                  <c:v>1.1299999999999999</c:v>
                </c:pt>
                <c:pt idx="27">
                  <c:v>1.0900000000000001</c:v>
                </c:pt>
                <c:pt idx="28">
                  <c:v>1.07</c:v>
                </c:pt>
                <c:pt idx="29">
                  <c:v>1.06</c:v>
                </c:pt>
                <c:pt idx="30">
                  <c:v>1.06</c:v>
                </c:pt>
                <c:pt idx="31">
                  <c:v>1.02</c:v>
                </c:pt>
                <c:pt idx="32">
                  <c:v>1.02</c:v>
                </c:pt>
                <c:pt idx="33">
                  <c:v>1.01</c:v>
                </c:pt>
                <c:pt idx="34">
                  <c:v>1.01</c:v>
                </c:pt>
                <c:pt idx="35">
                  <c:v>0.99</c:v>
                </c:pt>
                <c:pt idx="36">
                  <c:v>0.98</c:v>
                </c:pt>
                <c:pt idx="37">
                  <c:v>0.97</c:v>
                </c:pt>
                <c:pt idx="38">
                  <c:v>0.89</c:v>
                </c:pt>
                <c:pt idx="39">
                  <c:v>0.89</c:v>
                </c:pt>
                <c:pt idx="40">
                  <c:v>0.87</c:v>
                </c:pt>
                <c:pt idx="41">
                  <c:v>0.86</c:v>
                </c:pt>
                <c:pt idx="42">
                  <c:v>0.76</c:v>
                </c:pt>
                <c:pt idx="43">
                  <c:v>0.75</c:v>
                </c:pt>
                <c:pt idx="44">
                  <c:v>0.75</c:v>
                </c:pt>
                <c:pt idx="45">
                  <c:v>0.61</c:v>
                </c:pt>
                <c:pt idx="46">
                  <c:v>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264128"/>
        <c:axId val="116785536"/>
      </c:barChart>
      <c:catAx>
        <c:axId val="11526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1678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855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600"/>
                </a:pPr>
                <a:r>
                  <a:rPr lang="ja-JP" sz="1600"/>
                  <a:t>（人</a:t>
                </a:r>
                <a:r>
                  <a:rPr lang="en-US" sz="1600"/>
                  <a:t>/</a:t>
                </a:r>
                <a:r>
                  <a:rPr lang="en-US" altLang="ja-JP" sz="1600"/>
                  <a:t>10</a:t>
                </a:r>
                <a:r>
                  <a:rPr lang="ja-JP" sz="1600"/>
                  <a:t>万人）</a:t>
                </a:r>
              </a:p>
            </c:rich>
          </c:tx>
          <c:layout>
            <c:manualLayout>
              <c:xMode val="edge"/>
              <c:yMode val="edge"/>
              <c:x val="1.1399070194395938E-2"/>
              <c:y val="5.4753972939566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152641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800" b="0"/>
              <a:t>平成２９年　市町別出火率</a:t>
            </a:r>
            <a:r>
              <a:rPr lang="ja-JP" altLang="en-US" sz="2000" b="0"/>
              <a:t>（人口</a:t>
            </a:r>
            <a:r>
              <a:rPr lang="en-US" altLang="ja-JP" sz="2000" b="0"/>
              <a:t>1</a:t>
            </a:r>
            <a:r>
              <a:rPr lang="ja-JP" altLang="en-US" sz="2000" b="0"/>
              <a:t>万人当たり件数）</a:t>
            </a:r>
          </a:p>
        </c:rich>
      </c:tx>
      <c:layout>
        <c:manualLayout>
          <c:xMode val="edge"/>
          <c:yMode val="edge"/>
          <c:x val="0.29129863048724219"/>
          <c:y val="2.65517283731126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25400">
          <a:noFill/>
        </a:ln>
      </c:spPr>
    </c:floor>
    <c:sideWall>
      <c:thickness val="0"/>
      <c:spPr>
        <a:noFill/>
        <a:ln w="12700">
          <a:noFill/>
          <a:prstDash val="solid"/>
        </a:ln>
        <a:effectLst>
          <a:outerShdw sx="1000" sy="1000" algn="ctr" rotWithShape="0">
            <a:schemeClr val="bg1"/>
          </a:outerShdw>
        </a:effectLst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 w="25400">
          <a:noFill/>
        </a:ln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6.0737420326304012E-2"/>
          <c:y val="6.1681820372545361E-2"/>
          <c:w val="0.87025254632920446"/>
          <c:h val="0.7493218327115832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'6'!$AT$3:$AT$21</c:f>
              <c:strCache>
                <c:ptCount val="19"/>
                <c:pt idx="0">
                  <c:v>美 祢 市</c:v>
                </c:pt>
                <c:pt idx="1">
                  <c:v>周防大島町</c:v>
                </c:pt>
                <c:pt idx="2">
                  <c:v>長 門 市</c:v>
                </c:pt>
                <c:pt idx="3">
                  <c:v>阿 武 町</c:v>
                </c:pt>
                <c:pt idx="4">
                  <c:v>柳 井 市</c:v>
                </c:pt>
                <c:pt idx="5">
                  <c:v>萩    市</c:v>
                </c:pt>
                <c:pt idx="6">
                  <c:v>岩 国 市</c:v>
                </c:pt>
                <c:pt idx="7">
                  <c:v>下 松 市</c:v>
                </c:pt>
                <c:pt idx="8">
                  <c:v>平 生 町</c:v>
                </c:pt>
                <c:pt idx="9">
                  <c:v>周 南 市</c:v>
                </c:pt>
                <c:pt idx="10">
                  <c:v>上 関 町</c:v>
                </c:pt>
                <c:pt idx="11">
                  <c:v>防 府 市</c:v>
                </c:pt>
                <c:pt idx="12">
                  <c:v>和 木 町</c:v>
                </c:pt>
                <c:pt idx="13">
                  <c:v>宇 部 市</c:v>
                </c:pt>
                <c:pt idx="14">
                  <c:v>山陽小野田市</c:v>
                </c:pt>
                <c:pt idx="15">
                  <c:v>山 口 市</c:v>
                </c:pt>
                <c:pt idx="16">
                  <c:v>下 関 市</c:v>
                </c:pt>
                <c:pt idx="17">
                  <c:v>光    市</c:v>
                </c:pt>
                <c:pt idx="18">
                  <c:v>田布施町</c:v>
                </c:pt>
              </c:strCache>
            </c:strRef>
          </c:cat>
          <c:val>
            <c:numRef>
              <c:f>'6'!$AU$3:$AU$21</c:f>
              <c:numCache>
                <c:formatCode>0.00</c:formatCode>
                <c:ptCount val="19"/>
                <c:pt idx="0">
                  <c:v>9.0455028119715255</c:v>
                </c:pt>
                <c:pt idx="1">
                  <c:v>7.0463887257780389</c:v>
                </c:pt>
                <c:pt idx="2">
                  <c:v>6.8060006238833903</c:v>
                </c:pt>
                <c:pt idx="3">
                  <c:v>5.7670126874279122</c:v>
                </c:pt>
                <c:pt idx="4">
                  <c:v>4.8941637097760919</c:v>
                </c:pt>
                <c:pt idx="5">
                  <c:v>4.6678708420433095</c:v>
                </c:pt>
                <c:pt idx="6">
                  <c:v>4.6663215533017874</c:v>
                </c:pt>
                <c:pt idx="7">
                  <c:v>4.2222300411667426</c:v>
                </c:pt>
                <c:pt idx="8">
                  <c:v>4.0713296962788048</c:v>
                </c:pt>
                <c:pt idx="9">
                  <c:v>3.7712820301839698</c:v>
                </c:pt>
                <c:pt idx="10">
                  <c:v>3.4470872113064459</c:v>
                </c:pt>
                <c:pt idx="11">
                  <c:v>3.3413010512247152</c:v>
                </c:pt>
                <c:pt idx="12">
                  <c:v>3.0688967316249807</c:v>
                </c:pt>
                <c:pt idx="13">
                  <c:v>3.0450669914738122</c:v>
                </c:pt>
                <c:pt idx="14">
                  <c:v>2.9791304075136806</c:v>
                </c:pt>
                <c:pt idx="15">
                  <c:v>2.8542959749237125</c:v>
                </c:pt>
                <c:pt idx="16">
                  <c:v>2.7958263903644638</c:v>
                </c:pt>
                <c:pt idx="17">
                  <c:v>1.5363048028728901</c:v>
                </c:pt>
                <c:pt idx="18">
                  <c:v>1.2889089385834891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890624"/>
        <c:axId val="116892416"/>
        <c:axId val="0"/>
      </c:bar3DChart>
      <c:catAx>
        <c:axId val="116890624"/>
        <c:scaling>
          <c:orientation val="minMax"/>
        </c:scaling>
        <c:delete val="0"/>
        <c:axPos val="b"/>
        <c:numFmt formatCode="0_ 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89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89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89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5433070866141736" l="0.64" r="0.49" t="0.15748031496062992" header="0.31496062992125984" footer="0.3149606299212598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ja-JP" sz="2000">
                <a:latin typeface="+mj-ea"/>
                <a:ea typeface="+mj-ea"/>
              </a:rPr>
              <a:t>平成</a:t>
            </a:r>
            <a:r>
              <a:rPr lang="ja-JP" altLang="en-US" sz="2000">
                <a:latin typeface="+mj-ea"/>
                <a:ea typeface="+mj-ea"/>
              </a:rPr>
              <a:t>２９</a:t>
            </a:r>
            <a:r>
              <a:rPr lang="ja-JP" sz="2000">
                <a:latin typeface="+mj-ea"/>
                <a:ea typeface="+mj-ea"/>
              </a:rPr>
              <a:t>年　市町別１件当たり損害額</a:t>
            </a:r>
          </a:p>
        </c:rich>
      </c:tx>
      <c:layout>
        <c:manualLayout>
          <c:xMode val="edge"/>
          <c:yMode val="edge"/>
          <c:x val="0.28198157814542846"/>
          <c:y val="2.0460839393711527E-2"/>
        </c:manualLayout>
      </c:layout>
      <c:overlay val="0"/>
    </c:title>
    <c:autoTitleDeleted val="0"/>
    <c:view3D>
      <c:rotX val="15"/>
      <c:hPercent val="50"/>
      <c:rotY val="20"/>
      <c:depthPercent val="10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8.9966734659560316E-2"/>
          <c:y val="0.10723763133211953"/>
          <c:w val="0.86782227502110865"/>
          <c:h val="0.733949269203085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'7'!$AU$3:$AU$21</c:f>
              <c:strCache>
                <c:ptCount val="19"/>
                <c:pt idx="0">
                  <c:v>長 門 市</c:v>
                </c:pt>
                <c:pt idx="1">
                  <c:v>阿 武 町</c:v>
                </c:pt>
                <c:pt idx="2">
                  <c:v>宇 部 市</c:v>
                </c:pt>
                <c:pt idx="3">
                  <c:v>田布施町</c:v>
                </c:pt>
                <c:pt idx="4">
                  <c:v>下 松 市</c:v>
                </c:pt>
                <c:pt idx="5">
                  <c:v>美 祢 市</c:v>
                </c:pt>
                <c:pt idx="6">
                  <c:v>上 関 町</c:v>
                </c:pt>
                <c:pt idx="7">
                  <c:v>萩    市</c:v>
                </c:pt>
                <c:pt idx="8">
                  <c:v>防 府 市</c:v>
                </c:pt>
                <c:pt idx="9">
                  <c:v>山 口 市</c:v>
                </c:pt>
                <c:pt idx="10">
                  <c:v>山陽小野田市</c:v>
                </c:pt>
                <c:pt idx="11">
                  <c:v>周 南 市</c:v>
                </c:pt>
                <c:pt idx="12">
                  <c:v>岩 国 市</c:v>
                </c:pt>
                <c:pt idx="13">
                  <c:v>下 関 市</c:v>
                </c:pt>
                <c:pt idx="14">
                  <c:v>周防大島町</c:v>
                </c:pt>
                <c:pt idx="15">
                  <c:v>和 木 町</c:v>
                </c:pt>
                <c:pt idx="16">
                  <c:v>柳 井 市</c:v>
                </c:pt>
                <c:pt idx="17">
                  <c:v>光   市</c:v>
                </c:pt>
                <c:pt idx="18">
                  <c:v>平 生 町</c:v>
                </c:pt>
              </c:strCache>
            </c:strRef>
          </c:cat>
          <c:val>
            <c:numRef>
              <c:f>'7'!$AV$3:$AV$21</c:f>
              <c:numCache>
                <c:formatCode>#,##0_);[Red]\(#,##0\)</c:formatCode>
                <c:ptCount val="19"/>
                <c:pt idx="0">
                  <c:v>8602.2916666666661</c:v>
                </c:pt>
                <c:pt idx="1">
                  <c:v>6922</c:v>
                </c:pt>
                <c:pt idx="2">
                  <c:v>4259.6078431372553</c:v>
                </c:pt>
                <c:pt idx="3">
                  <c:v>2610.5</c:v>
                </c:pt>
                <c:pt idx="4">
                  <c:v>2342.125</c:v>
                </c:pt>
                <c:pt idx="5">
                  <c:v>2298.521739130435</c:v>
                </c:pt>
                <c:pt idx="6">
                  <c:v>2222</c:v>
                </c:pt>
                <c:pt idx="7">
                  <c:v>1859.6521739130435</c:v>
                </c:pt>
                <c:pt idx="8">
                  <c:v>1263.4102564102564</c:v>
                </c:pt>
                <c:pt idx="9">
                  <c:v>1109.7636363636364</c:v>
                </c:pt>
                <c:pt idx="10">
                  <c:v>1073.421052631579</c:v>
                </c:pt>
                <c:pt idx="11">
                  <c:v>1015.7454545454545</c:v>
                </c:pt>
                <c:pt idx="12">
                  <c:v>860.328125</c:v>
                </c:pt>
                <c:pt idx="13">
                  <c:v>805.68</c:v>
                </c:pt>
                <c:pt idx="14">
                  <c:v>649.5</c:v>
                </c:pt>
                <c:pt idx="15">
                  <c:v>508</c:v>
                </c:pt>
                <c:pt idx="16">
                  <c:v>389.0625</c:v>
                </c:pt>
                <c:pt idx="17">
                  <c:v>106.75</c:v>
                </c:pt>
                <c:pt idx="18">
                  <c:v>30.6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959488"/>
        <c:axId val="116969472"/>
        <c:axId val="0"/>
      </c:bar3DChart>
      <c:catAx>
        <c:axId val="11695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wordArtVertRtl"/>
          <a:lstStyle/>
          <a:p>
            <a:pPr>
              <a:defRPr sz="900" baseline="0"/>
            </a:pPr>
            <a:endParaRPr lang="ja-JP"/>
          </a:p>
        </c:txPr>
        <c:crossAx val="11696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9694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（千円／件）</a:t>
                </a:r>
              </a:p>
            </c:rich>
          </c:tx>
          <c:layout>
            <c:manualLayout>
              <c:xMode val="edge"/>
              <c:yMode val="edge"/>
              <c:x val="1.3067523862887925E-2"/>
              <c:y val="6.4902801201691535E-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6959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rgbClr val="000000"/>
      </a:solidFill>
    </a:ln>
  </c:spPr>
  <c:printSettings>
    <c:headerFooter alignWithMargins="0"/>
    <c:pageMargins b="0.15748031496062992" l="0.9055118110236221" r="0.70866141732283472" t="0.35433070866141736" header="0.31496062992125984" footer="0.3149606299212598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/>
              <a:t>火災件数の推移（平成２０年～平成２９年）</a:t>
            </a:r>
          </a:p>
        </c:rich>
      </c:tx>
      <c:layout>
        <c:manualLayout>
          <c:xMode val="edge"/>
          <c:yMode val="edge"/>
          <c:x val="0.28488851772316337"/>
          <c:y val="2.707002332673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962079235045113E-2"/>
          <c:y val="0.10472926787637402"/>
          <c:w val="0.8564521859010048"/>
          <c:h val="0.72215066773520575"/>
        </c:manualLayout>
      </c:layout>
      <c:lineChart>
        <c:grouping val="standard"/>
        <c:varyColors val="0"/>
        <c:ser>
          <c:idx val="0"/>
          <c:order val="0"/>
          <c:tx>
            <c:v>出火件数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3360053440213762E-3"/>
                  <c:y val="1.7397562565825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026052104208435E-2"/>
                  <c:y val="-2.8662456356353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3714094856379427E-2"/>
                  <c:y val="3.1928935023410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694054776219105E-2"/>
                  <c:y val="3.491348613270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044088176352658E-2"/>
                  <c:y val="-2.1665284151145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6700066800267203E-2"/>
                  <c:y val="-3.169249544443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382097528390212E-2"/>
                  <c:y val="-2.4322292951336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046092184368736E-2"/>
                  <c:y val="-2.3721517294414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722110888443948E-2"/>
                  <c:y val="-3.1010150183643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3380093520374082E-3"/>
                  <c:y val="-8.153033418593375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6595810516088798E-2"/>
                  <c:y val="-3.0022122313145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('9'!$A$7:$B$15,'9'!$A$17:$B$17)</c:f>
              <c:strCache>
                <c:ptCount val="10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  <c:pt idx="5">
                  <c:v>平成２５年</c:v>
                </c:pt>
                <c:pt idx="6">
                  <c:v>平成２６年</c:v>
                </c:pt>
                <c:pt idx="7">
                  <c:v>平成２７年</c:v>
                </c:pt>
                <c:pt idx="8">
                  <c:v>平成２８年</c:v>
                </c:pt>
                <c:pt idx="9">
                  <c:v>平成２９年</c:v>
                </c:pt>
              </c:strCache>
            </c:strRef>
          </c:cat>
          <c:val>
            <c:numRef>
              <c:f>('9'!$I$7:$I$15,'9'!$I$17)</c:f>
              <c:numCache>
                <c:formatCode>#,##0_);[Red]\(#,##0\)</c:formatCode>
                <c:ptCount val="10"/>
                <c:pt idx="0">
                  <c:v>614</c:v>
                </c:pt>
                <c:pt idx="1">
                  <c:v>604</c:v>
                </c:pt>
                <c:pt idx="2">
                  <c:v>634</c:v>
                </c:pt>
                <c:pt idx="3">
                  <c:v>613</c:v>
                </c:pt>
                <c:pt idx="4">
                  <c:v>566</c:v>
                </c:pt>
                <c:pt idx="5">
                  <c:v>616</c:v>
                </c:pt>
                <c:pt idx="6">
                  <c:v>500</c:v>
                </c:pt>
                <c:pt idx="7">
                  <c:v>422</c:v>
                </c:pt>
                <c:pt idx="8">
                  <c:v>434</c:v>
                </c:pt>
                <c:pt idx="9">
                  <c:v>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92224"/>
        <c:axId val="126857984"/>
      </c:lineChart>
      <c:catAx>
        <c:axId val="125492224"/>
        <c:scaling>
          <c:orientation val="minMax"/>
        </c:scaling>
        <c:delete val="1"/>
        <c:axPos val="b"/>
        <c:numFmt formatCode="0_ " sourceLinked="0"/>
        <c:majorTickMark val="in"/>
        <c:minorTickMark val="none"/>
        <c:tickLblPos val="nextTo"/>
        <c:crossAx val="12685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857984"/>
        <c:scaling>
          <c:orientation val="minMax"/>
          <c:max val="70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1180483752662235E-4"/>
              <c:y val="6.36942506080545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492224"/>
        <c:crosses val="autoZero"/>
        <c:crossBetween val="midCat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89" r="0.9" t="0.78740157480314965" header="0.51181102362204722" footer="0.5118110236220472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b="1"/>
              <a:t>平成２９年　火災種別火災発生割合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13120770007086"/>
          <c:y val="0.18292294117418562"/>
          <c:w val="0.51111272554924392"/>
          <c:h val="0.72630164189732083"/>
        </c:manualLayout>
      </c:layout>
      <c:pieChart>
        <c:varyColors val="1"/>
        <c:ser>
          <c:idx val="0"/>
          <c:order val="0"/>
          <c:tx>
            <c:v>火災種別火災件数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0865463387653081E-2"/>
                  <c:y val="2.15207680537730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2793005745057212E-2"/>
                  <c:y val="-9.867841409691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7731041572089773E-2"/>
                  <c:y val="2.63592601585594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5.9238271160438942E-2"/>
                  <c:y val="6.48279317508218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9246515656715872E-2"/>
                  <c:y val="-6.04553285464867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4919563980943734E-2"/>
                  <c:y val="-1.2359930779577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ln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'9'!$C$4:$H$5</c:f>
              <c:strCache>
                <c:ptCount val="6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</c:strCache>
            </c:strRef>
          </c:cat>
          <c:val>
            <c:numRef>
              <c:f>'9'!$C$17:$H$17</c:f>
              <c:numCache>
                <c:formatCode>#,##0_);[Red]\(#,##0\)</c:formatCode>
                <c:ptCount val="6"/>
                <c:pt idx="0">
                  <c:v>259</c:v>
                </c:pt>
                <c:pt idx="1">
                  <c:v>19</c:v>
                </c:pt>
                <c:pt idx="2">
                  <c:v>48</c:v>
                </c:pt>
                <c:pt idx="3">
                  <c:v>4</c:v>
                </c:pt>
                <c:pt idx="4">
                  <c:v>0</c:v>
                </c:pt>
                <c:pt idx="5">
                  <c:v>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783972126900861"/>
          <c:y val="5.2221950310711189E-2"/>
          <c:w val="0.1527849811273701"/>
          <c:h val="0.35776532960904206"/>
        </c:manualLayout>
      </c:layout>
      <c:overlay val="0"/>
      <c:spPr>
        <a:ln>
          <a:solidFill>
            <a:srgbClr val="000000"/>
          </a:solidFill>
        </a:ln>
      </c:sp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59055118110236227" t="0.98425196850393704" header="0.51181102362204722" footer="0.5118110236220472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平成２９年</a:t>
            </a:r>
            <a:r>
              <a:rPr lang="ja-JP" altLang="en-US" baseline="0"/>
              <a:t> </a:t>
            </a:r>
            <a:r>
              <a:rPr lang="ja-JP" altLang="en-US"/>
              <a:t>火災種別火災損害割合</a:t>
            </a:r>
          </a:p>
        </c:rich>
      </c:tx>
      <c:layout>
        <c:manualLayout>
          <c:xMode val="edge"/>
          <c:yMode val="edge"/>
          <c:x val="0.30244278665001068"/>
          <c:y val="1.2554927809165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64041892593696"/>
          <c:y val="0.24062300122089259"/>
          <c:w val="0.42893272845354857"/>
          <c:h val="0.67393290527949545"/>
        </c:manualLayout>
      </c:layout>
      <c:pieChart>
        <c:varyColors val="1"/>
        <c:ser>
          <c:idx val="0"/>
          <c:order val="0"/>
          <c:tx>
            <c:v>火災種別火災損害割合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70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3446283515983817E-2"/>
                  <c:y val="-2.8905256602965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7158258633275018E-2"/>
                  <c:y val="0.154546680729750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20725483109172166"/>
                  <c:y val="0.12123719605342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22982414698162729"/>
                  <c:y val="1.666710265867929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9740886441853735E-2"/>
                  <c:y val="-6.1710696041633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2343451692800502E-2"/>
                  <c:y val="-6.20508680508972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503651421089123"/>
                  <c:y val="-4.33534487999348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'8'!$C$23:$E$29</c:f>
              <c:strCache>
                <c:ptCount val="7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  <c:pt idx="6">
                  <c:v>爆発</c:v>
                </c:pt>
              </c:strCache>
            </c:strRef>
          </c:cat>
          <c:val>
            <c:numRef>
              <c:f>'8'!$G$23:$G$29</c:f>
              <c:numCache>
                <c:formatCode>#,##0_ </c:formatCode>
                <c:ptCount val="7"/>
                <c:pt idx="0">
                  <c:v>838262</c:v>
                </c:pt>
                <c:pt idx="1">
                  <c:v>15</c:v>
                </c:pt>
                <c:pt idx="2">
                  <c:v>65418</c:v>
                </c:pt>
                <c:pt idx="3">
                  <c:v>5807</c:v>
                </c:pt>
                <c:pt idx="4">
                  <c:v>0</c:v>
                </c:pt>
                <c:pt idx="5">
                  <c:v>4340</c:v>
                </c:pt>
                <c:pt idx="6">
                  <c:v>1089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4691707378625"/>
          <c:y val="0.11147728002926188"/>
          <c:w val="0.15203632957274205"/>
          <c:h val="0.44196303560208916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9" l="0.98425196850393704" r="0.78740157480314965" t="0.88" header="0.51181102362204722" footer="0.5118110236220472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1"/>
  <sheetViews>
    <sheetView zoomScale="89" workbookViewId="0"/>
  </sheetViews>
  <pageMargins left="0.74803149606299213" right="0.61" top="0.71" bottom="0.61" header="0.51181102362204722" footer="0.69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31750</xdr:rowOff>
    </xdr:from>
    <xdr:to>
      <xdr:col>22</xdr:col>
      <xdr:colOff>746125</xdr:colOff>
      <xdr:row>65</xdr:row>
      <xdr:rowOff>158750</xdr:rowOff>
    </xdr:to>
    <xdr:graphicFrame macro="">
      <xdr:nvGraphicFramePr>
        <xdr:cNvPr id="1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0.07934</cdr:x>
      <cdr:y>0.52449</cdr:y>
    </cdr:from>
    <cdr:to>
      <cdr:x>0.92856</cdr:x>
      <cdr:y>0.52462</cdr:y>
    </cdr:to>
    <cdr:sp macro="" textlink="">
      <cdr:nvSpPr>
        <cdr:cNvPr id="198658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243689" y="5209875"/>
          <a:ext cx="13311887" cy="129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0.87442</cdr:x>
      <cdr:y>0.4655</cdr:y>
    </cdr:from>
    <cdr:to>
      <cdr:x>0.98762</cdr:x>
      <cdr:y>0.51981</cdr:y>
    </cdr:to>
    <cdr:sp macro="" textlink="">
      <cdr:nvSpPr>
        <cdr:cNvPr id="198659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06865" y="4623905"/>
          <a:ext cx="1774458" cy="5394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県平均 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57</a:t>
          </a:r>
          <a:endParaRPr lang="ja-JP" altLang="en-US" sz="1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0</xdr:row>
      <xdr:rowOff>120651</xdr:rowOff>
    </xdr:from>
    <xdr:to>
      <xdr:col>24</xdr:col>
      <xdr:colOff>95250</xdr:colOff>
      <xdr:row>36</xdr:row>
      <xdr:rowOff>79375</xdr:rowOff>
    </xdr:to>
    <xdr:graphicFrame macro="">
      <xdr:nvGraphicFramePr>
        <xdr:cNvPr id="63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104775</xdr:rowOff>
    </xdr:from>
    <xdr:to>
      <xdr:col>17</xdr:col>
      <xdr:colOff>28575</xdr:colOff>
      <xdr:row>44</xdr:row>
      <xdr:rowOff>47625</xdr:rowOff>
    </xdr:to>
    <xdr:graphicFrame macro="">
      <xdr:nvGraphicFramePr>
        <xdr:cNvPr id="74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38101</xdr:colOff>
      <xdr:row>37</xdr:row>
      <xdr:rowOff>88447</xdr:rowOff>
    </xdr:from>
    <xdr:to>
      <xdr:col>16</xdr:col>
      <xdr:colOff>28576</xdr:colOff>
      <xdr:row>40</xdr:row>
      <xdr:rowOff>21772</xdr:rowOff>
    </xdr:to>
    <xdr:sp macro="" textlink="">
      <xdr:nvSpPr>
        <xdr:cNvPr id="2" name="正方形/長方形 1"/>
        <xdr:cNvSpPr/>
      </xdr:nvSpPr>
      <xdr:spPr bwMode="auto">
        <a:xfrm>
          <a:off x="38101" y="6633483"/>
          <a:ext cx="10794546" cy="464003"/>
        </a:xfrm>
        <a:prstGeom prst="rect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/>
            <a:t>　</a:t>
          </a:r>
          <a:r>
            <a:rPr kumimoji="1" lang="ja-JP" altLang="en-US" sz="1200">
              <a:latin typeface="+mj-ea"/>
              <a:ea typeface="+mj-ea"/>
            </a:rPr>
            <a:t>　　　　　</a:t>
          </a:r>
          <a:r>
            <a:rPr kumimoji="1" lang="ja-JP" altLang="en-US" sz="1200" baseline="0">
              <a:latin typeface="+mj-ea"/>
              <a:ea typeface="+mj-ea"/>
            </a:rPr>
            <a:t>    </a:t>
          </a:r>
          <a:r>
            <a:rPr kumimoji="1" lang="ja-JP" altLang="en-US" sz="1200">
              <a:latin typeface="+mj-ea"/>
              <a:ea typeface="+mj-ea"/>
            </a:rPr>
            <a:t>Ｈ２０　　   　     Ｈ２１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   　     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1200">
              <a:latin typeface="+mj-ea"/>
              <a:ea typeface="+mj-ea"/>
            </a:rPr>
            <a:t>Ｈ２２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 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         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   </a:t>
          </a:r>
          <a:r>
            <a:rPr kumimoji="1" lang="ja-JP" altLang="en-US" sz="1200">
              <a:latin typeface="+mj-ea"/>
              <a:ea typeface="+mj-ea"/>
            </a:rPr>
            <a:t>Ｈ２３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  　      </a:t>
          </a:r>
          <a:r>
            <a:rPr kumimoji="1" lang="ja-JP" altLang="en-US" sz="1200">
              <a:latin typeface="+mj-ea"/>
              <a:ea typeface="+mj-ea"/>
            </a:rPr>
            <a:t>Ｈ２４               Ｈ２５　　　　    Ｈ２６　　　　 　 Ｈ２７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        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Ｈ２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８        　           Ｈ２９</a:t>
          </a:r>
          <a:r>
            <a:rPr kumimoji="1" lang="ja-JP" altLang="en-US" sz="1200">
              <a:latin typeface="+mj-ea"/>
              <a:ea typeface="+mj-ea"/>
            </a:rPr>
            <a:t>　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13</xdr:col>
      <xdr:colOff>762000</xdr:colOff>
      <xdr:row>38</xdr:row>
      <xdr:rowOff>28575</xdr:rowOff>
    </xdr:to>
    <xdr:graphicFrame macro="">
      <xdr:nvGraphicFramePr>
        <xdr:cNvPr id="83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0</xdr:row>
      <xdr:rowOff>130176</xdr:rowOff>
    </xdr:from>
    <xdr:to>
      <xdr:col>13</xdr:col>
      <xdr:colOff>571499</xdr:colOff>
      <xdr:row>33</xdr:row>
      <xdr:rowOff>143378</xdr:rowOff>
    </xdr:to>
    <xdr:graphicFrame macro="">
      <xdr:nvGraphicFramePr>
        <xdr:cNvPr id="9417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14</xdr:col>
      <xdr:colOff>552450</xdr:colOff>
      <xdr:row>37</xdr:row>
      <xdr:rowOff>66675</xdr:rowOff>
    </xdr:to>
    <xdr:graphicFrame macro="">
      <xdr:nvGraphicFramePr>
        <xdr:cNvPr id="10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53764" cy="6250112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609600</xdr:colOff>
      <xdr:row>38</xdr:row>
      <xdr:rowOff>104775</xdr:rowOff>
    </xdr:to>
    <xdr:graphicFrame macro="">
      <xdr:nvGraphicFramePr>
        <xdr:cNvPr id="1248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0.051</cdr:x>
      <cdr:y>0.86317</cdr:y>
    </cdr:from>
    <cdr:to>
      <cdr:x>0.97481</cdr:x>
      <cdr:y>0.92683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520751" y="5714078"/>
          <a:ext cx="9432873" cy="4214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latin typeface="+mj-ea"/>
              <a:ea typeface="+mj-ea"/>
            </a:rPr>
            <a:t>Ｈ２０  　   　　  Ｈ２１　　　      Ｈ２２   　　        Ｈ２３  　　     Ｈ２４    　        Ｈ２５   　　　 Ｈ２６　　　　　  　Ｈ２７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　　　Ｈ２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８　　　        Ｈ２９</a:t>
          </a:r>
          <a:r>
            <a:rPr kumimoji="1" lang="ja-JP" altLang="en-US" sz="1100">
              <a:latin typeface="+mj-ea"/>
              <a:ea typeface="+mj-ea"/>
            </a:rPr>
            <a:t>　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14</xdr:col>
      <xdr:colOff>542925</xdr:colOff>
      <xdr:row>38</xdr:row>
      <xdr:rowOff>133350</xdr:rowOff>
    </xdr:to>
    <xdr:graphicFrame macro="">
      <xdr:nvGraphicFramePr>
        <xdr:cNvPr id="1351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0.61865</cdr:x>
      <cdr:y>0.20922</cdr:y>
    </cdr:from>
    <cdr:to>
      <cdr:x>0.9115</cdr:x>
      <cdr:y>0.26071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88027" y="2407991"/>
          <a:ext cx="4728098" cy="5926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21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都道府県中　少ない方から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番目</a:t>
          </a:r>
        </a:p>
      </cdr:txBody>
    </cdr:sp>
  </cdr:relSizeAnchor>
  <cdr:relSizeAnchor xmlns:cdr="http://schemas.openxmlformats.org/drawingml/2006/chartDrawing">
    <cdr:from>
      <cdr:x>0.62946</cdr:x>
      <cdr:y>0.59396</cdr:y>
    </cdr:from>
    <cdr:to>
      <cdr:x>0.76242</cdr:x>
      <cdr:y>0.64099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62621" y="6836092"/>
          <a:ext cx="2146623" cy="5412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山口県５００件</a:t>
          </a:r>
        </a:p>
      </cdr:txBody>
    </cdr:sp>
  </cdr:relSizeAnchor>
  <cdr:relSizeAnchor xmlns:cdr="http://schemas.openxmlformats.org/drawingml/2006/chartDrawing">
    <cdr:from>
      <cdr:x>0.58019</cdr:x>
      <cdr:y>0.88699</cdr:y>
    </cdr:from>
    <cdr:to>
      <cdr:x>0.58019</cdr:x>
      <cdr:y>0.88699</cdr:y>
    </cdr:to>
    <cdr:sp macro="" textlink="">
      <cdr:nvSpPr>
        <cdr:cNvPr id="1024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62689" y="5308871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0.55064</cdr:x>
      <cdr:y>0.64138</cdr:y>
    </cdr:from>
    <cdr:to>
      <cdr:x>0.69715</cdr:x>
      <cdr:y>0.79862</cdr:y>
    </cdr:to>
    <cdr:sp macro="" textlink="">
      <cdr:nvSpPr>
        <cdr:cNvPr id="1024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890000" y="7381884"/>
          <a:ext cx="2365400" cy="18097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0.06996</cdr:x>
      <cdr:y>0.82931</cdr:y>
    </cdr:from>
    <cdr:to>
      <cdr:x>0.79792</cdr:x>
      <cdr:y>0.98132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705685" y="5442533"/>
          <a:ext cx="7342940" cy="997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Ｈ２０   Ｈ２１　  Ｈ２２    Ｈ２３    Ｈ２４  　 Ｈ２５　 　Ｈ２６　　Ｈ２７　　 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Ｈ</a:t>
          </a:r>
          <a:r>
            <a:rPr kumimoji="1" lang="ja-JP" altLang="en-US" sz="1100">
              <a:effectLst/>
              <a:latin typeface="+mn-ea"/>
              <a:ea typeface="+mn-ea"/>
              <a:cs typeface="+mn-cs"/>
            </a:rPr>
            <a:t>２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８</a:t>
          </a:r>
          <a:r>
            <a:rPr kumimoji="1" lang="en-US" altLang="ja-JP" sz="1100">
              <a:effectLst/>
              <a:latin typeface="+mn-ea"/>
              <a:ea typeface="+mn-ea"/>
              <a:cs typeface="+mn-cs"/>
            </a:rPr>
            <a:t>       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Ｈ２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９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1050">
            <a:latin typeface="+mn-ea"/>
            <a:ea typeface="+mn-ea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13</xdr:col>
      <xdr:colOff>628650</xdr:colOff>
      <xdr:row>39</xdr:row>
      <xdr:rowOff>66675</xdr:rowOff>
    </xdr:to>
    <xdr:graphicFrame macro="">
      <xdr:nvGraphicFramePr>
        <xdr:cNvPr id="1453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0.13226</cdr:x>
      <cdr:y>0.89398</cdr:y>
    </cdr:from>
    <cdr:to>
      <cdr:x>0.89378</cdr:x>
      <cdr:y>0.96721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257257" y="6011703"/>
          <a:ext cx="7238971" cy="4924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300"/>
            </a:lnSpc>
          </a:pPr>
          <a:r>
            <a:rPr kumimoji="1" lang="ja-JP" altLang="en-US" sz="1100">
              <a:latin typeface="+mj-ea"/>
              <a:ea typeface="+mj-ea"/>
            </a:rPr>
            <a:t>　１月</a:t>
          </a:r>
          <a:r>
            <a:rPr kumimoji="1" lang="ja-JP" altLang="en-US" sz="1100" baseline="0">
              <a:latin typeface="+mj-ea"/>
              <a:ea typeface="+mj-ea"/>
            </a:rPr>
            <a:t>      </a:t>
          </a:r>
          <a:r>
            <a:rPr kumimoji="1" lang="ja-JP" altLang="en-US" sz="1100">
              <a:latin typeface="+mj-ea"/>
              <a:ea typeface="+mj-ea"/>
            </a:rPr>
            <a:t>２月      ３月       ４月      ５月      ６月      ７月　     ８月   　  ９月　    １０月     １１月　  </a:t>
          </a:r>
          <a:r>
            <a:rPr kumimoji="1" lang="ja-JP" altLang="en-US" sz="1100" baseline="0">
              <a:latin typeface="+mj-ea"/>
              <a:ea typeface="+mj-ea"/>
            </a:rPr>
            <a:t> </a:t>
          </a:r>
          <a:r>
            <a:rPr kumimoji="1" lang="ja-JP" altLang="en-US" sz="1100">
              <a:latin typeface="+mj-ea"/>
              <a:ea typeface="+mj-ea"/>
            </a:rPr>
            <a:t>１２月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30</xdr:col>
      <xdr:colOff>419100</xdr:colOff>
      <xdr:row>84</xdr:row>
      <xdr:rowOff>152400</xdr:rowOff>
    </xdr:to>
    <xdr:graphicFrame macro="">
      <xdr:nvGraphicFramePr>
        <xdr:cNvPr id="1556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14</xdr:col>
      <xdr:colOff>400050</xdr:colOff>
      <xdr:row>38</xdr:row>
      <xdr:rowOff>9525</xdr:rowOff>
    </xdr:to>
    <xdr:graphicFrame macro="">
      <xdr:nvGraphicFramePr>
        <xdr:cNvPr id="1658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0.72648</cdr:x>
      <cdr:y>0.09258</cdr:y>
    </cdr:from>
    <cdr:to>
      <cdr:x>0.7344</cdr:x>
      <cdr:y>0.12112</cdr:y>
    </cdr:to>
    <cdr:sp macro="" textlink="">
      <cdr:nvSpPr>
        <cdr:cNvPr id="26214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8261" y="557854"/>
          <a:ext cx="76048" cy="170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0.82599</cdr:x>
      <cdr:y>0.06169</cdr:y>
    </cdr:from>
    <cdr:to>
      <cdr:x>0.96923</cdr:x>
      <cdr:y>0.18281</cdr:y>
    </cdr:to>
    <cdr:sp macro="" textlink="">
      <cdr:nvSpPr>
        <cdr:cNvPr id="2621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2287" y="376032"/>
          <a:ext cx="1418913" cy="738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建物火災件数</a:t>
          </a:r>
        </a:p>
        <a:p xmlns:a="http://schemas.openxmlformats.org/drawingml/2006/main"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合計２５９件</a:t>
          </a:r>
          <a:endParaRPr lang="ja-JP" altLang="en-US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485775</xdr:colOff>
      <xdr:row>37</xdr:row>
      <xdr:rowOff>123825</xdr:rowOff>
    </xdr:to>
    <xdr:graphicFrame macro="">
      <xdr:nvGraphicFramePr>
        <xdr:cNvPr id="1760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0</xdr:colOff>
      <xdr:row>34</xdr:row>
      <xdr:rowOff>161925</xdr:rowOff>
    </xdr:to>
    <xdr:graphicFrame macro="">
      <xdr:nvGraphicFramePr>
        <xdr:cNvPr id="1863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0</xdr:row>
      <xdr:rowOff>95251</xdr:rowOff>
    </xdr:from>
    <xdr:to>
      <xdr:col>24</xdr:col>
      <xdr:colOff>158749</xdr:colOff>
      <xdr:row>63</xdr:row>
      <xdr:rowOff>95249</xdr:rowOff>
    </xdr:to>
    <xdr:graphicFrame macro="">
      <xdr:nvGraphicFramePr>
        <xdr:cNvPr id="225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0.60106</cdr:x>
      <cdr:y>0.154</cdr:y>
    </cdr:from>
    <cdr:to>
      <cdr:x>0.89931</cdr:x>
      <cdr:y>0.21214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58517" y="1731818"/>
          <a:ext cx="4792639" cy="653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全国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47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都道府県中　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16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番目に高い</a:t>
          </a:r>
        </a:p>
      </cdr:txBody>
    </cdr:sp>
  </cdr:relSizeAnchor>
  <cdr:relSizeAnchor xmlns:cdr="http://schemas.openxmlformats.org/drawingml/2006/chartDrawing">
    <cdr:from>
      <cdr:x>0.41347</cdr:x>
      <cdr:y>0.32465</cdr:y>
    </cdr:from>
    <cdr:to>
      <cdr:x>0.53292</cdr:x>
      <cdr:y>0.36482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27935" y="3571563"/>
          <a:ext cx="1943675" cy="44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　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3.51</a:t>
          </a:r>
        </a:p>
      </cdr:txBody>
    </cdr:sp>
  </cdr:relSizeAnchor>
  <cdr:relSizeAnchor xmlns:cdr="http://schemas.openxmlformats.org/drawingml/2006/chartDrawing">
    <cdr:from>
      <cdr:x>0.35225</cdr:x>
      <cdr:y>0.36075</cdr:y>
    </cdr:from>
    <cdr:to>
      <cdr:x>0.41171</cdr:x>
      <cdr:y>0.43045</cdr:y>
    </cdr:to>
    <cdr:sp macro="" textlink="">
      <cdr:nvSpPr>
        <cdr:cNvPr id="1331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731698" y="3968748"/>
          <a:ext cx="967550" cy="7668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15876</xdr:rowOff>
    </xdr:from>
    <xdr:to>
      <xdr:col>32</xdr:col>
      <xdr:colOff>585108</xdr:colOff>
      <xdr:row>59</xdr:row>
      <xdr:rowOff>127000</xdr:rowOff>
    </xdr:to>
    <xdr:graphicFrame macro="">
      <xdr:nvGraphicFramePr>
        <xdr:cNvPr id="3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0.58679</cdr:x>
      <cdr:y>0.19661</cdr:y>
    </cdr:from>
    <cdr:to>
      <cdr:x>0.90135</cdr:x>
      <cdr:y>0.25166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9532" y="2010351"/>
          <a:ext cx="5097793" cy="5628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都道府県中　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番目</a:t>
          </a:r>
        </a:p>
      </cdr:txBody>
    </cdr:sp>
  </cdr:relSizeAnchor>
  <cdr:relSizeAnchor xmlns:cdr="http://schemas.openxmlformats.org/drawingml/2006/chartDrawing">
    <cdr:from>
      <cdr:x>0.48783</cdr:x>
      <cdr:y>0.49271</cdr:y>
    </cdr:from>
    <cdr:to>
      <cdr:x>0.58583</cdr:x>
      <cdr:y>0.53537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86335" y="5129929"/>
          <a:ext cx="1564196" cy="4441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0.42388</cdr:x>
      <cdr:y>0.53692</cdr:y>
    </cdr:from>
    <cdr:to>
      <cdr:x>0.48593</cdr:x>
      <cdr:y>0.63823</cdr:y>
    </cdr:to>
    <cdr:sp macro="" textlink="">
      <cdr:nvSpPr>
        <cdr:cNvPr id="153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765642" y="5590267"/>
          <a:ext cx="990428" cy="10547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127001</xdr:rowOff>
    </xdr:from>
    <xdr:to>
      <xdr:col>24</xdr:col>
      <xdr:colOff>301625</xdr:colOff>
      <xdr:row>62</xdr:row>
      <xdr:rowOff>15875</xdr:rowOff>
    </xdr:to>
    <xdr:graphicFrame macro="">
      <xdr:nvGraphicFramePr>
        <xdr:cNvPr id="42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0.59049</cdr:x>
      <cdr:y>0.15744</cdr:y>
    </cdr:from>
    <cdr:to>
      <cdr:x>0.88623</cdr:x>
      <cdr:y>0.21337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20820" y="1692061"/>
          <a:ext cx="4718346" cy="601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+mn-ea"/>
            </a:rPr>
            <a:t> 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全国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47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都道府県中　高い方から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4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番目</a:t>
          </a:r>
          <a:endParaRPr lang="ja-JP" altLang="en-US" sz="2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0.20775</cdr:x>
      <cdr:y>0.36478</cdr:y>
    </cdr:from>
    <cdr:to>
      <cdr:x>0.31144</cdr:x>
      <cdr:y>0.4121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4510" y="3920424"/>
          <a:ext cx="1654309" cy="5085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1.97</a:t>
          </a:r>
        </a:p>
      </cdr:txBody>
    </cdr:sp>
  </cdr:relSizeAnchor>
  <cdr:relSizeAnchor xmlns:cdr="http://schemas.openxmlformats.org/drawingml/2006/chartDrawing">
    <cdr:from>
      <cdr:x>0.15527</cdr:x>
      <cdr:y>0.387</cdr:y>
    </cdr:from>
    <cdr:to>
      <cdr:x>0.20398</cdr:x>
      <cdr:y>0.44385</cdr:y>
    </cdr:to>
    <cdr:sp macro="" textlink="">
      <cdr:nvSpPr>
        <cdr:cNvPr id="1741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477277" y="4159249"/>
          <a:ext cx="777097" cy="611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0</xdr:row>
      <xdr:rowOff>81643</xdr:rowOff>
    </xdr:from>
    <xdr:to>
      <xdr:col>31</xdr:col>
      <xdr:colOff>136072</xdr:colOff>
      <xdr:row>55</xdr:row>
      <xdr:rowOff>95250</xdr:rowOff>
    </xdr:to>
    <xdr:graphicFrame macro="">
      <xdr:nvGraphicFramePr>
        <xdr:cNvPr id="53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ウェーブ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9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2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8"/>
  <sheetViews>
    <sheetView view="pageBreakPreview" zoomScaleNormal="100" zoomScaleSheetLayoutView="100" workbookViewId="0">
      <selection activeCell="C22" sqref="C22"/>
    </sheetView>
  </sheetViews>
  <sheetFormatPr defaultRowHeight="13.5" outlineLevelCol="1"/>
  <cols>
    <col min="1" max="1" width="8.75" bestFit="1" customWidth="1"/>
    <col min="2" max="2" width="9.75" customWidth="1"/>
    <col min="3" max="3" width="42.5" customWidth="1"/>
    <col min="8" max="8" width="9" customWidth="1"/>
    <col min="9" max="9" width="2.5" customWidth="1"/>
    <col min="10" max="10" width="3.625" hidden="1" customWidth="1" outlineLevel="1"/>
    <col min="11" max="11" width="3.625" customWidth="1" collapsed="1"/>
    <col min="12" max="12" width="4.5" customWidth="1"/>
  </cols>
  <sheetData>
    <row r="1" spans="1:10" ht="25.5" customHeight="1">
      <c r="A1" s="857" t="s">
        <v>692</v>
      </c>
      <c r="B1" s="857"/>
      <c r="C1" s="857"/>
      <c r="D1" s="857"/>
      <c r="E1" s="857"/>
    </row>
    <row r="2" spans="1:10" s="3" customFormat="1" ht="34.5" customHeight="1">
      <c r="A2" s="4" t="s">
        <v>253</v>
      </c>
      <c r="B2" s="4"/>
      <c r="C2" s="4" t="s">
        <v>257</v>
      </c>
      <c r="D2" s="4" t="s">
        <v>255</v>
      </c>
      <c r="E2" s="4" t="s">
        <v>256</v>
      </c>
    </row>
    <row r="3" spans="1:10" s="3" customFormat="1" ht="20.25" customHeight="1">
      <c r="A3" s="7">
        <v>1</v>
      </c>
      <c r="B3" s="6" t="str">
        <f>$J$3</f>
        <v>平成２９年</v>
      </c>
      <c r="C3" s="6" t="s">
        <v>429</v>
      </c>
      <c r="D3" s="7"/>
      <c r="E3" s="7" t="s">
        <v>258</v>
      </c>
      <c r="J3" s="3" t="s">
        <v>734</v>
      </c>
    </row>
    <row r="4" spans="1:10" s="3" customFormat="1" ht="20.25" customHeight="1">
      <c r="A4" s="4">
        <v>2</v>
      </c>
      <c r="B4" s="8" t="str">
        <f>$J$3</f>
        <v>平成２９年</v>
      </c>
      <c r="C4" s="3" t="s">
        <v>430</v>
      </c>
      <c r="D4" s="4"/>
      <c r="E4" s="4" t="s">
        <v>258</v>
      </c>
    </row>
    <row r="5" spans="1:10" s="3" customFormat="1" ht="20.25" customHeight="1">
      <c r="A5" s="7">
        <v>3</v>
      </c>
      <c r="B5" s="6" t="str">
        <f>$J$3</f>
        <v>平成２９年</v>
      </c>
      <c r="C5" s="6" t="s">
        <v>431</v>
      </c>
      <c r="D5" s="7"/>
      <c r="E5" s="7" t="s">
        <v>258</v>
      </c>
    </row>
    <row r="6" spans="1:10" s="3" customFormat="1" ht="20.25" customHeight="1">
      <c r="A6" s="4">
        <v>4</v>
      </c>
      <c r="B6" s="8" t="str">
        <f>$J$3</f>
        <v>平成２９年</v>
      </c>
      <c r="C6" s="3" t="s">
        <v>432</v>
      </c>
      <c r="D6" s="4"/>
      <c r="E6" s="4" t="s">
        <v>258</v>
      </c>
    </row>
    <row r="7" spans="1:10" s="3" customFormat="1" ht="20.25" customHeight="1">
      <c r="A7" s="7">
        <v>5</v>
      </c>
      <c r="B7" s="6" t="s">
        <v>291</v>
      </c>
      <c r="C7" s="6"/>
      <c r="D7" s="7" t="s">
        <v>258</v>
      </c>
      <c r="E7" s="7"/>
    </row>
    <row r="8" spans="1:10" s="3" customFormat="1" ht="20.25" customHeight="1">
      <c r="A8" s="4">
        <v>6</v>
      </c>
      <c r="B8" s="8" t="str">
        <f>$J$3</f>
        <v>平成２９年</v>
      </c>
      <c r="C8" s="3" t="s">
        <v>433</v>
      </c>
      <c r="D8" s="4"/>
      <c r="E8" s="4" t="s">
        <v>258</v>
      </c>
    </row>
    <row r="9" spans="1:10" s="3" customFormat="1" ht="20.25" customHeight="1">
      <c r="A9" s="7">
        <v>7</v>
      </c>
      <c r="B9" s="6" t="str">
        <f>$J$3</f>
        <v>平成２９年</v>
      </c>
      <c r="C9" s="6" t="s">
        <v>434</v>
      </c>
      <c r="D9" s="7"/>
      <c r="E9" s="7" t="s">
        <v>258</v>
      </c>
    </row>
    <row r="10" spans="1:10" s="3" customFormat="1" ht="20.25" customHeight="1">
      <c r="A10" s="4">
        <v>8</v>
      </c>
      <c r="B10" s="8" t="str">
        <f>$J$3</f>
        <v>平成２９年</v>
      </c>
      <c r="C10" s="3" t="s">
        <v>435</v>
      </c>
      <c r="D10" s="4" t="s">
        <v>258</v>
      </c>
      <c r="E10" s="4"/>
    </row>
    <row r="11" spans="1:10" s="3" customFormat="1" ht="20.25" customHeight="1">
      <c r="A11" s="7">
        <v>9</v>
      </c>
      <c r="B11" s="6" t="s">
        <v>293</v>
      </c>
      <c r="C11" s="6"/>
      <c r="D11" s="7" t="s">
        <v>258</v>
      </c>
      <c r="E11" s="7"/>
    </row>
    <row r="12" spans="1:10" s="3" customFormat="1" ht="20.25" customHeight="1">
      <c r="A12" s="4">
        <v>10</v>
      </c>
      <c r="B12" s="3" t="s">
        <v>268</v>
      </c>
      <c r="D12" s="4" t="s">
        <v>258</v>
      </c>
      <c r="E12" s="4"/>
    </row>
    <row r="13" spans="1:10" s="3" customFormat="1" ht="20.25" customHeight="1">
      <c r="A13" s="7">
        <v>11</v>
      </c>
      <c r="B13" s="6" t="s">
        <v>254</v>
      </c>
      <c r="C13" s="6"/>
      <c r="D13" s="7" t="s">
        <v>258</v>
      </c>
      <c r="E13" s="7"/>
    </row>
    <row r="14" spans="1:10" s="3" customFormat="1" ht="20.25" customHeight="1">
      <c r="A14" s="4">
        <v>12</v>
      </c>
      <c r="B14" s="3" t="s">
        <v>288</v>
      </c>
      <c r="D14" s="4" t="s">
        <v>258</v>
      </c>
      <c r="E14" s="4"/>
    </row>
    <row r="15" spans="1:10" s="3" customFormat="1" ht="20.25" customHeight="1">
      <c r="A15" s="7">
        <v>13</v>
      </c>
      <c r="B15" s="6" t="s">
        <v>289</v>
      </c>
      <c r="C15" s="6"/>
      <c r="D15" s="7" t="s">
        <v>258</v>
      </c>
      <c r="E15" s="7"/>
    </row>
    <row r="16" spans="1:10" s="3" customFormat="1" ht="20.25" customHeight="1">
      <c r="A16" s="4">
        <v>14</v>
      </c>
      <c r="B16" s="8" t="str">
        <f>$J$3</f>
        <v>平成２９年</v>
      </c>
      <c r="C16" s="3" t="s">
        <v>436</v>
      </c>
      <c r="D16" s="4" t="s">
        <v>258</v>
      </c>
      <c r="E16" s="4"/>
    </row>
    <row r="17" spans="1:8" s="3" customFormat="1" ht="20.25" customHeight="1">
      <c r="A17" s="7">
        <v>15</v>
      </c>
      <c r="B17" s="6" t="str">
        <f>$J$3</f>
        <v>平成２９年</v>
      </c>
      <c r="C17" s="6" t="s">
        <v>437</v>
      </c>
      <c r="D17" s="7" t="s">
        <v>258</v>
      </c>
      <c r="E17" s="7"/>
    </row>
    <row r="18" spans="1:8" s="3" customFormat="1" ht="20.25" customHeight="1">
      <c r="A18" s="4">
        <v>16</v>
      </c>
      <c r="B18" s="8" t="str">
        <f>$J$3</f>
        <v>平成２９年</v>
      </c>
      <c r="C18" s="3" t="s">
        <v>438</v>
      </c>
      <c r="D18" s="4" t="s">
        <v>258</v>
      </c>
      <c r="E18" s="4"/>
    </row>
    <row r="19" spans="1:8" s="3" customFormat="1" ht="20.25" customHeight="1">
      <c r="A19" s="7">
        <v>17</v>
      </c>
      <c r="B19" s="6" t="str">
        <f>$J$3</f>
        <v>平成２９年</v>
      </c>
      <c r="C19" s="6" t="s">
        <v>439</v>
      </c>
      <c r="D19" s="7" t="s">
        <v>258</v>
      </c>
      <c r="E19" s="7"/>
      <c r="F19" s="8"/>
      <c r="G19" s="8"/>
      <c r="H19" s="8"/>
    </row>
    <row r="20" spans="1:8" s="3" customFormat="1" ht="20.25" customHeight="1">
      <c r="A20" s="4">
        <v>18</v>
      </c>
      <c r="B20" s="8" t="s">
        <v>290</v>
      </c>
      <c r="D20" s="9" t="s">
        <v>258</v>
      </c>
      <c r="E20" s="9"/>
      <c r="F20" s="8"/>
      <c r="G20" s="8"/>
      <c r="H20" s="8"/>
    </row>
    <row r="21" spans="1:8" s="3" customFormat="1" ht="20.25" customHeight="1">
      <c r="A21" s="7">
        <v>19</v>
      </c>
      <c r="B21" s="6" t="s">
        <v>417</v>
      </c>
      <c r="C21" s="6"/>
      <c r="D21" s="7" t="s">
        <v>258</v>
      </c>
      <c r="E21" s="7"/>
      <c r="F21" s="8"/>
      <c r="G21" s="8"/>
      <c r="H21" s="8"/>
    </row>
    <row r="22" spans="1:8" s="3" customFormat="1" ht="20.25" customHeight="1">
      <c r="A22" s="4">
        <v>20</v>
      </c>
      <c r="B22" s="3" t="s">
        <v>418</v>
      </c>
      <c r="D22" s="4" t="s">
        <v>258</v>
      </c>
      <c r="E22" s="4"/>
      <c r="F22" s="8"/>
      <c r="G22" s="8"/>
      <c r="H22" s="8"/>
    </row>
    <row r="23" spans="1:8" s="3" customFormat="1" ht="20.25" customHeight="1">
      <c r="A23" s="7">
        <v>21</v>
      </c>
      <c r="B23" s="6" t="s">
        <v>0</v>
      </c>
      <c r="C23" s="6"/>
      <c r="D23" s="7"/>
      <c r="E23" s="7" t="s">
        <v>1</v>
      </c>
      <c r="F23" s="8"/>
      <c r="G23" s="8"/>
      <c r="H23" s="8"/>
    </row>
    <row r="24" spans="1:8" s="3" customFormat="1" ht="20.25" customHeight="1">
      <c r="A24" s="9">
        <v>22</v>
      </c>
      <c r="B24" s="8" t="str">
        <f>$J$3</f>
        <v>平成２９年</v>
      </c>
      <c r="C24" s="8" t="s">
        <v>440</v>
      </c>
      <c r="D24" s="9"/>
      <c r="E24" s="9" t="s">
        <v>2</v>
      </c>
      <c r="F24" s="8"/>
      <c r="G24" s="8"/>
      <c r="H24" s="8"/>
    </row>
    <row r="25" spans="1:8" s="3" customFormat="1" ht="20.25" customHeight="1">
      <c r="A25" s="7">
        <v>23</v>
      </c>
      <c r="B25" s="6" t="str">
        <f>$J$3</f>
        <v>平成２９年</v>
      </c>
      <c r="C25" s="6" t="s">
        <v>441</v>
      </c>
      <c r="D25" s="7"/>
      <c r="E25" s="7" t="s">
        <v>1</v>
      </c>
      <c r="F25" s="8"/>
      <c r="G25" s="8"/>
      <c r="H25" s="8"/>
    </row>
    <row r="26" spans="1:8" s="3" customFormat="1" ht="20.25" customHeight="1">
      <c r="A26" s="9">
        <v>24</v>
      </c>
      <c r="B26" s="8" t="str">
        <f>$J$3</f>
        <v>平成２９年</v>
      </c>
      <c r="C26" s="8" t="s">
        <v>732</v>
      </c>
      <c r="D26" s="9"/>
      <c r="E26" s="9" t="s">
        <v>2</v>
      </c>
      <c r="F26" s="8"/>
      <c r="G26" s="8"/>
      <c r="H26" s="8"/>
    </row>
    <row r="27" spans="1:8" s="3" customFormat="1" ht="20.25" customHeight="1">
      <c r="A27" s="7">
        <v>25</v>
      </c>
      <c r="B27" s="6" t="s">
        <v>3</v>
      </c>
      <c r="C27" s="6"/>
      <c r="D27" s="6"/>
      <c r="E27" s="7" t="s">
        <v>1</v>
      </c>
      <c r="F27" s="8"/>
      <c r="G27" s="8"/>
      <c r="H27" s="8"/>
    </row>
    <row r="28" spans="1:8" s="3" customFormat="1" ht="20.25" customHeight="1">
      <c r="A28" s="9">
        <v>26</v>
      </c>
      <c r="B28" s="8" t="s">
        <v>4</v>
      </c>
      <c r="D28" s="8"/>
      <c r="E28" s="9" t="s">
        <v>2</v>
      </c>
      <c r="F28" s="8"/>
      <c r="G28" s="8"/>
      <c r="H28" s="8"/>
    </row>
    <row r="29" spans="1:8" s="3" customFormat="1" ht="20.25" customHeight="1">
      <c r="A29" s="7">
        <v>27</v>
      </c>
      <c r="B29" s="6" t="s">
        <v>5</v>
      </c>
      <c r="C29" s="6"/>
      <c r="D29" s="6"/>
      <c r="E29" s="7" t="s">
        <v>1</v>
      </c>
    </row>
    <row r="30" spans="1:8" s="3" customFormat="1" ht="20.25" customHeight="1">
      <c r="A30" s="9">
        <v>28</v>
      </c>
      <c r="B30" s="8" t="s">
        <v>6</v>
      </c>
      <c r="D30" s="8"/>
      <c r="E30" s="9" t="s">
        <v>2</v>
      </c>
    </row>
    <row r="31" spans="1:8" s="3" customFormat="1" ht="20.25" customHeight="1">
      <c r="A31" s="7">
        <v>29</v>
      </c>
      <c r="B31" s="6" t="str">
        <f>$J$3</f>
        <v>平成２９年</v>
      </c>
      <c r="C31" s="6" t="s">
        <v>443</v>
      </c>
      <c r="D31" s="6"/>
      <c r="E31" s="7" t="s">
        <v>1</v>
      </c>
    </row>
    <row r="32" spans="1:8" s="3" customFormat="1" ht="20.25" customHeight="1">
      <c r="A32" s="9">
        <v>30</v>
      </c>
      <c r="B32" s="8" t="str">
        <f>$J$3</f>
        <v>平成２９年</v>
      </c>
      <c r="C32" s="8" t="s">
        <v>442</v>
      </c>
      <c r="D32" s="8"/>
      <c r="E32" s="9" t="s">
        <v>2</v>
      </c>
    </row>
    <row r="33" spans="1:5" s="3" customFormat="1" ht="20.25" customHeight="1">
      <c r="A33" s="7">
        <v>31</v>
      </c>
      <c r="B33" s="6" t="s">
        <v>292</v>
      </c>
      <c r="C33" s="6"/>
      <c r="D33" s="6"/>
      <c r="E33" s="7" t="s">
        <v>1</v>
      </c>
    </row>
    <row r="34" spans="1:5" s="3" customFormat="1" ht="20.25" customHeight="1">
      <c r="A34" s="9">
        <v>32</v>
      </c>
      <c r="B34" s="8" t="str">
        <f>$J$3</f>
        <v>平成２９年</v>
      </c>
      <c r="C34" s="8" t="s">
        <v>444</v>
      </c>
      <c r="D34" s="8"/>
      <c r="E34" s="9" t="s">
        <v>2</v>
      </c>
    </row>
    <row r="35" spans="1:5" s="3" customFormat="1" ht="15" customHeight="1">
      <c r="A35" s="8"/>
      <c r="B35" s="8"/>
      <c r="C35" s="8"/>
      <c r="D35" s="8"/>
      <c r="E35" s="8"/>
    </row>
    <row r="36" spans="1:5" s="3" customFormat="1">
      <c r="A36" s="8"/>
      <c r="B36" s="8"/>
      <c r="C36" s="8"/>
      <c r="D36" s="8"/>
      <c r="E36" s="8"/>
    </row>
    <row r="37" spans="1:5" s="3" customFormat="1">
      <c r="A37" s="8"/>
      <c r="B37" s="8"/>
      <c r="C37" s="8"/>
      <c r="D37" s="8"/>
      <c r="E37" s="8"/>
    </row>
    <row r="38" spans="1:5">
      <c r="C38" s="54"/>
    </row>
  </sheetData>
  <mergeCells count="1">
    <mergeCell ref="A1:E1"/>
  </mergeCells>
  <phoneticPr fontId="9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W53"/>
  <sheetViews>
    <sheetView view="pageBreakPreview" zoomScale="85" zoomScaleNormal="100" zoomScaleSheetLayoutView="85" workbookViewId="0">
      <pane ySplit="5" topLeftCell="A13" activePane="bottomLeft" state="frozen"/>
      <selection activeCell="AN3" sqref="AN3"/>
      <selection pane="bottomLeft" activeCell="F15" sqref="F15"/>
    </sheetView>
  </sheetViews>
  <sheetFormatPr defaultRowHeight="11.25"/>
  <cols>
    <col min="1" max="1" width="3.75" style="1" customWidth="1"/>
    <col min="2" max="2" width="7.625" style="1" customWidth="1"/>
    <col min="3" max="8" width="5.125" style="10" customWidth="1"/>
    <col min="9" max="9" width="5.375" style="10" customWidth="1"/>
    <col min="10" max="12" width="5.125" style="10" customWidth="1"/>
    <col min="13" max="13" width="5.375" style="10" customWidth="1"/>
    <col min="14" max="16" width="5.125" style="10" customWidth="1"/>
    <col min="17" max="18" width="5.375" style="10" customWidth="1"/>
    <col min="19" max="21" width="5.125" style="10" customWidth="1"/>
    <col min="22" max="22" width="5.375" style="10" customWidth="1"/>
    <col min="23" max="26" width="5.125" style="10" customWidth="1"/>
    <col min="27" max="27" width="8.375" style="10" customWidth="1"/>
    <col min="28" max="28" width="8.25" style="10" customWidth="1"/>
    <col min="29" max="31" width="9.125" style="10" customWidth="1"/>
    <col min="32" max="36" width="7.25" style="10" customWidth="1"/>
    <col min="37" max="37" width="9.5" style="10" customWidth="1"/>
    <col min="38" max="38" width="10" style="10" customWidth="1"/>
    <col min="39" max="43" width="9" style="10"/>
    <col min="44" max="16384" width="9" style="1"/>
  </cols>
  <sheetData>
    <row r="1" spans="1:43" ht="20.100000000000001" customHeight="1">
      <c r="A1" s="10"/>
      <c r="B1" s="10"/>
      <c r="E1" s="132"/>
      <c r="F1" s="132"/>
      <c r="V1" s="545" t="s">
        <v>261</v>
      </c>
      <c r="W1" s="546" t="s">
        <v>113</v>
      </c>
    </row>
    <row r="2" spans="1:43" ht="20.100000000000001" customHeight="1" thickBot="1">
      <c r="A2" s="10"/>
      <c r="B2" s="10"/>
      <c r="C2" s="10" t="s">
        <v>547</v>
      </c>
      <c r="E2" s="140"/>
      <c r="AG2" s="549"/>
      <c r="AH2" s="549"/>
      <c r="AI2" s="549"/>
      <c r="AJ2" s="549"/>
      <c r="AK2" s="549"/>
      <c r="AL2" s="549"/>
    </row>
    <row r="3" spans="1:43" ht="42" customHeight="1">
      <c r="A3" s="992"/>
      <c r="B3" s="993"/>
      <c r="C3" s="965" t="s">
        <v>114</v>
      </c>
      <c r="D3" s="966"/>
      <c r="E3" s="966"/>
      <c r="F3" s="966"/>
      <c r="G3" s="966"/>
      <c r="H3" s="966"/>
      <c r="I3" s="968"/>
      <c r="J3" s="979" t="s">
        <v>115</v>
      </c>
      <c r="K3" s="966"/>
      <c r="L3" s="966"/>
      <c r="M3" s="967"/>
      <c r="N3" s="960" t="s">
        <v>116</v>
      </c>
      <c r="O3" s="961"/>
      <c r="P3" s="961"/>
      <c r="Q3" s="962"/>
      <c r="R3" s="1003" t="s">
        <v>104</v>
      </c>
      <c r="S3" s="960" t="s">
        <v>117</v>
      </c>
      <c r="T3" s="961"/>
      <c r="U3" s="961"/>
      <c r="V3" s="962"/>
      <c r="W3" s="960" t="s">
        <v>118</v>
      </c>
      <c r="X3" s="961"/>
      <c r="Y3" s="961"/>
      <c r="Z3" s="962"/>
      <c r="AA3" s="979" t="s">
        <v>119</v>
      </c>
      <c r="AB3" s="967"/>
      <c r="AC3" s="965" t="s">
        <v>604</v>
      </c>
      <c r="AD3" s="966"/>
      <c r="AE3" s="966"/>
      <c r="AF3" s="966"/>
      <c r="AG3" s="966"/>
      <c r="AH3" s="966"/>
      <c r="AI3" s="966"/>
      <c r="AJ3" s="967"/>
      <c r="AK3" s="967"/>
      <c r="AL3" s="968"/>
    </row>
    <row r="4" spans="1:43" ht="27" customHeight="1" thickBot="1">
      <c r="A4" s="994"/>
      <c r="B4" s="995"/>
      <c r="C4" s="998" t="s">
        <v>91</v>
      </c>
      <c r="D4" s="954" t="s">
        <v>92</v>
      </c>
      <c r="E4" s="954" t="s">
        <v>93</v>
      </c>
      <c r="F4" s="954" t="s">
        <v>94</v>
      </c>
      <c r="G4" s="954" t="s">
        <v>95</v>
      </c>
      <c r="H4" s="1000" t="s">
        <v>96</v>
      </c>
      <c r="I4" s="958" t="s">
        <v>120</v>
      </c>
      <c r="J4" s="1006" t="s">
        <v>99</v>
      </c>
      <c r="K4" s="956" t="s">
        <v>100</v>
      </c>
      <c r="L4" s="980" t="s">
        <v>121</v>
      </c>
      <c r="M4" s="958" t="s">
        <v>120</v>
      </c>
      <c r="N4" s="932" t="s">
        <v>122</v>
      </c>
      <c r="O4" s="956" t="s">
        <v>123</v>
      </c>
      <c r="P4" s="963" t="s">
        <v>124</v>
      </c>
      <c r="Q4" s="969" t="s">
        <v>120</v>
      </c>
      <c r="R4" s="1004"/>
      <c r="S4" s="932" t="s">
        <v>125</v>
      </c>
      <c r="T4" s="956" t="s">
        <v>126</v>
      </c>
      <c r="U4" s="963" t="s">
        <v>96</v>
      </c>
      <c r="V4" s="969" t="s">
        <v>120</v>
      </c>
      <c r="W4" s="932" t="s">
        <v>125</v>
      </c>
      <c r="X4" s="956" t="s">
        <v>126</v>
      </c>
      <c r="Y4" s="963" t="s">
        <v>96</v>
      </c>
      <c r="Z4" s="969" t="s">
        <v>120</v>
      </c>
      <c r="AA4" s="977" t="s">
        <v>127</v>
      </c>
      <c r="AB4" s="975" t="s">
        <v>128</v>
      </c>
      <c r="AC4" s="971" t="s">
        <v>603</v>
      </c>
      <c r="AD4" s="972"/>
      <c r="AE4" s="973"/>
      <c r="AF4" s="956" t="s">
        <v>92</v>
      </c>
      <c r="AG4" s="954" t="s">
        <v>93</v>
      </c>
      <c r="AH4" s="954" t="s">
        <v>94</v>
      </c>
      <c r="AI4" s="954" t="s">
        <v>95</v>
      </c>
      <c r="AJ4" s="956" t="s">
        <v>96</v>
      </c>
      <c r="AK4" s="963" t="s">
        <v>266</v>
      </c>
      <c r="AL4" s="958" t="s">
        <v>120</v>
      </c>
    </row>
    <row r="5" spans="1:43" ht="56.25" customHeight="1" thickBot="1">
      <c r="A5" s="996"/>
      <c r="B5" s="997"/>
      <c r="C5" s="999"/>
      <c r="D5" s="955"/>
      <c r="E5" s="955"/>
      <c r="F5" s="955"/>
      <c r="G5" s="955"/>
      <c r="H5" s="1001"/>
      <c r="I5" s="959"/>
      <c r="J5" s="974"/>
      <c r="K5" s="957"/>
      <c r="L5" s="981"/>
      <c r="M5" s="959"/>
      <c r="N5" s="934"/>
      <c r="O5" s="957"/>
      <c r="P5" s="964"/>
      <c r="Q5" s="970"/>
      <c r="R5" s="1005"/>
      <c r="S5" s="934"/>
      <c r="T5" s="957"/>
      <c r="U5" s="964"/>
      <c r="V5" s="970"/>
      <c r="W5" s="934"/>
      <c r="X5" s="957"/>
      <c r="Y5" s="964"/>
      <c r="Z5" s="970"/>
      <c r="AA5" s="978"/>
      <c r="AB5" s="976"/>
      <c r="AC5" s="793" t="s">
        <v>91</v>
      </c>
      <c r="AD5" s="276" t="s">
        <v>586</v>
      </c>
      <c r="AE5" s="794" t="s">
        <v>120</v>
      </c>
      <c r="AF5" s="974"/>
      <c r="AG5" s="955"/>
      <c r="AH5" s="955"/>
      <c r="AI5" s="955"/>
      <c r="AJ5" s="957"/>
      <c r="AK5" s="964"/>
      <c r="AL5" s="959"/>
    </row>
    <row r="6" spans="1:43" s="2" customFormat="1" ht="34.5" customHeight="1">
      <c r="A6" s="984" t="s">
        <v>419</v>
      </c>
      <c r="B6" s="985"/>
      <c r="C6" s="11">
        <v>378</v>
      </c>
      <c r="D6" s="12">
        <v>54</v>
      </c>
      <c r="E6" s="12">
        <v>61</v>
      </c>
      <c r="F6" s="12">
        <v>4</v>
      </c>
      <c r="G6" s="12">
        <v>0</v>
      </c>
      <c r="H6" s="16">
        <v>175</v>
      </c>
      <c r="I6" s="150">
        <f t="shared" ref="I6:I15" si="0">SUM(C6:H6)</f>
        <v>672</v>
      </c>
      <c r="J6" s="15">
        <v>171</v>
      </c>
      <c r="K6" s="12">
        <v>37</v>
      </c>
      <c r="L6" s="104">
        <v>388</v>
      </c>
      <c r="M6" s="154">
        <f t="shared" ref="M6:M15" si="1">SUM(J6:L6)</f>
        <v>596</v>
      </c>
      <c r="N6" s="11">
        <v>115</v>
      </c>
      <c r="O6" s="12">
        <v>25</v>
      </c>
      <c r="P6" s="104">
        <v>247</v>
      </c>
      <c r="Q6" s="153">
        <f t="shared" ref="Q6:Q15" si="2">SUM(N6:P6)</f>
        <v>387</v>
      </c>
      <c r="R6" s="18">
        <v>940</v>
      </c>
      <c r="S6" s="11">
        <v>0</v>
      </c>
      <c r="T6" s="12">
        <v>0</v>
      </c>
      <c r="U6" s="104">
        <v>32</v>
      </c>
      <c r="V6" s="153">
        <f t="shared" ref="V6:V15" si="3">SUM(S6:U6)</f>
        <v>32</v>
      </c>
      <c r="W6" s="11">
        <v>1</v>
      </c>
      <c r="X6" s="12">
        <v>0</v>
      </c>
      <c r="Y6" s="104">
        <v>110</v>
      </c>
      <c r="Z6" s="153">
        <f t="shared" ref="Z6:Z15" si="4">SUM(W6:Y6)</f>
        <v>111</v>
      </c>
      <c r="AA6" s="25">
        <v>20505</v>
      </c>
      <c r="AB6" s="26">
        <v>1467</v>
      </c>
      <c r="AC6" s="11">
        <v>904044</v>
      </c>
      <c r="AD6" s="16">
        <v>321386</v>
      </c>
      <c r="AE6" s="150">
        <f t="shared" ref="AE6:AE15" si="5">SUM(AC6:AD6)</f>
        <v>1225430</v>
      </c>
      <c r="AF6" s="15">
        <v>9528</v>
      </c>
      <c r="AG6" s="12">
        <v>73101</v>
      </c>
      <c r="AH6" s="12">
        <v>2386</v>
      </c>
      <c r="AI6" s="12">
        <v>0</v>
      </c>
      <c r="AJ6" s="12">
        <v>39878</v>
      </c>
      <c r="AK6" s="16">
        <v>1645</v>
      </c>
      <c r="AL6" s="150">
        <f t="shared" ref="AL6:AL15" si="6">SUM(AE6:AK6)</f>
        <v>1351968</v>
      </c>
      <c r="AM6" s="269"/>
      <c r="AN6" s="269"/>
      <c r="AO6" s="269"/>
      <c r="AP6" s="269"/>
      <c r="AQ6" s="269"/>
    </row>
    <row r="7" spans="1:43" s="2" customFormat="1" ht="34.5" customHeight="1">
      <c r="A7" s="984" t="s">
        <v>428</v>
      </c>
      <c r="B7" s="985"/>
      <c r="C7" s="13">
        <v>311</v>
      </c>
      <c r="D7" s="14">
        <v>41</v>
      </c>
      <c r="E7" s="14">
        <v>59</v>
      </c>
      <c r="F7" s="14">
        <v>4</v>
      </c>
      <c r="G7" s="14">
        <v>0</v>
      </c>
      <c r="H7" s="30">
        <v>199</v>
      </c>
      <c r="I7" s="150">
        <f t="shared" si="0"/>
        <v>614</v>
      </c>
      <c r="J7" s="17">
        <v>115</v>
      </c>
      <c r="K7" s="14">
        <v>34</v>
      </c>
      <c r="L7" s="149">
        <v>319</v>
      </c>
      <c r="M7" s="154">
        <f t="shared" si="1"/>
        <v>468</v>
      </c>
      <c r="N7" s="13">
        <v>78</v>
      </c>
      <c r="O7" s="14">
        <v>27</v>
      </c>
      <c r="P7" s="149">
        <v>212</v>
      </c>
      <c r="Q7" s="153">
        <f t="shared" si="2"/>
        <v>317</v>
      </c>
      <c r="R7" s="19">
        <v>720</v>
      </c>
      <c r="S7" s="11">
        <v>0</v>
      </c>
      <c r="T7" s="12">
        <v>0</v>
      </c>
      <c r="U7" s="149">
        <v>23</v>
      </c>
      <c r="V7" s="153">
        <f t="shared" si="3"/>
        <v>23</v>
      </c>
      <c r="W7" s="13">
        <v>2</v>
      </c>
      <c r="X7" s="14">
        <v>2</v>
      </c>
      <c r="Y7" s="149">
        <v>71</v>
      </c>
      <c r="Z7" s="153">
        <f t="shared" si="4"/>
        <v>75</v>
      </c>
      <c r="AA7" s="27">
        <v>20327</v>
      </c>
      <c r="AB7" s="28">
        <v>263</v>
      </c>
      <c r="AC7" s="13">
        <v>741044</v>
      </c>
      <c r="AD7" s="30">
        <v>300533</v>
      </c>
      <c r="AE7" s="150">
        <f t="shared" si="5"/>
        <v>1041577</v>
      </c>
      <c r="AF7" s="17">
        <v>687</v>
      </c>
      <c r="AG7" s="14">
        <v>45134</v>
      </c>
      <c r="AH7" s="14">
        <v>90</v>
      </c>
      <c r="AI7" s="14">
        <v>0</v>
      </c>
      <c r="AJ7" s="14">
        <v>8961</v>
      </c>
      <c r="AK7" s="30">
        <v>4056</v>
      </c>
      <c r="AL7" s="150">
        <f t="shared" si="6"/>
        <v>1100505</v>
      </c>
      <c r="AM7" s="269"/>
      <c r="AN7" s="269"/>
      <c r="AO7" s="269"/>
      <c r="AP7" s="269"/>
      <c r="AQ7" s="269"/>
    </row>
    <row r="8" spans="1:43" s="2" customFormat="1" ht="34.5" customHeight="1">
      <c r="A8" s="984" t="s">
        <v>521</v>
      </c>
      <c r="B8" s="985"/>
      <c r="C8" s="13">
        <v>297</v>
      </c>
      <c r="D8" s="14">
        <v>51</v>
      </c>
      <c r="E8" s="14">
        <v>55</v>
      </c>
      <c r="F8" s="14">
        <v>3</v>
      </c>
      <c r="G8" s="14">
        <v>0</v>
      </c>
      <c r="H8" s="30">
        <v>198</v>
      </c>
      <c r="I8" s="150">
        <f t="shared" si="0"/>
        <v>604</v>
      </c>
      <c r="J8" s="17">
        <v>115</v>
      </c>
      <c r="K8" s="14">
        <v>33</v>
      </c>
      <c r="L8" s="149">
        <v>303</v>
      </c>
      <c r="M8" s="154">
        <f t="shared" si="1"/>
        <v>451</v>
      </c>
      <c r="N8" s="13">
        <v>86</v>
      </c>
      <c r="O8" s="14">
        <v>18</v>
      </c>
      <c r="P8" s="149">
        <v>215</v>
      </c>
      <c r="Q8" s="153">
        <f t="shared" si="2"/>
        <v>319</v>
      </c>
      <c r="R8" s="19">
        <v>742</v>
      </c>
      <c r="S8" s="13">
        <v>0</v>
      </c>
      <c r="T8" s="14">
        <v>0</v>
      </c>
      <c r="U8" s="149">
        <v>31</v>
      </c>
      <c r="V8" s="153">
        <f t="shared" si="3"/>
        <v>31</v>
      </c>
      <c r="W8" s="13">
        <v>4</v>
      </c>
      <c r="X8" s="14">
        <v>2</v>
      </c>
      <c r="Y8" s="149">
        <v>81</v>
      </c>
      <c r="Z8" s="153">
        <f t="shared" si="4"/>
        <v>87</v>
      </c>
      <c r="AA8" s="27">
        <v>18952</v>
      </c>
      <c r="AB8" s="28">
        <v>540</v>
      </c>
      <c r="AC8" s="13">
        <v>754697</v>
      </c>
      <c r="AD8" s="30">
        <v>251067</v>
      </c>
      <c r="AE8" s="150">
        <f t="shared" si="5"/>
        <v>1005764</v>
      </c>
      <c r="AF8" s="17">
        <v>1868</v>
      </c>
      <c r="AG8" s="14">
        <v>37636</v>
      </c>
      <c r="AH8" s="14">
        <v>2331</v>
      </c>
      <c r="AI8" s="14">
        <v>0</v>
      </c>
      <c r="AJ8" s="14">
        <v>73510</v>
      </c>
      <c r="AK8" s="30">
        <v>205727</v>
      </c>
      <c r="AL8" s="150">
        <f t="shared" si="6"/>
        <v>1326836</v>
      </c>
      <c r="AM8" s="269"/>
      <c r="AN8" s="269"/>
      <c r="AO8" s="269"/>
      <c r="AP8" s="269"/>
      <c r="AQ8" s="269"/>
    </row>
    <row r="9" spans="1:43" s="2" customFormat="1" ht="34.5" customHeight="1">
      <c r="A9" s="984" t="s">
        <v>517</v>
      </c>
      <c r="B9" s="985"/>
      <c r="C9" s="11">
        <v>333</v>
      </c>
      <c r="D9" s="12">
        <v>42</v>
      </c>
      <c r="E9" s="12">
        <v>57</v>
      </c>
      <c r="F9" s="12">
        <v>2</v>
      </c>
      <c r="G9" s="12">
        <v>0</v>
      </c>
      <c r="H9" s="16">
        <v>200</v>
      </c>
      <c r="I9" s="150">
        <f t="shared" si="0"/>
        <v>634</v>
      </c>
      <c r="J9" s="15">
        <v>148</v>
      </c>
      <c r="K9" s="12">
        <v>48</v>
      </c>
      <c r="L9" s="104">
        <v>342</v>
      </c>
      <c r="M9" s="154">
        <f t="shared" si="1"/>
        <v>538</v>
      </c>
      <c r="N9" s="11">
        <v>79</v>
      </c>
      <c r="O9" s="12">
        <v>30</v>
      </c>
      <c r="P9" s="104">
        <v>187</v>
      </c>
      <c r="Q9" s="153">
        <f t="shared" si="2"/>
        <v>296</v>
      </c>
      <c r="R9" s="18">
        <v>696</v>
      </c>
      <c r="S9" s="11">
        <v>0</v>
      </c>
      <c r="T9" s="12">
        <v>0</v>
      </c>
      <c r="U9" s="104">
        <v>34</v>
      </c>
      <c r="V9" s="153">
        <f t="shared" si="3"/>
        <v>34</v>
      </c>
      <c r="W9" s="11">
        <v>2</v>
      </c>
      <c r="X9" s="12">
        <v>4</v>
      </c>
      <c r="Y9" s="104">
        <v>70</v>
      </c>
      <c r="Z9" s="153">
        <f t="shared" si="4"/>
        <v>76</v>
      </c>
      <c r="AA9" s="25">
        <v>17329</v>
      </c>
      <c r="AB9" s="26">
        <v>974</v>
      </c>
      <c r="AC9" s="11">
        <v>625244</v>
      </c>
      <c r="AD9" s="16">
        <v>214810</v>
      </c>
      <c r="AE9" s="150">
        <f t="shared" si="5"/>
        <v>840054</v>
      </c>
      <c r="AF9" s="15">
        <v>7162</v>
      </c>
      <c r="AG9" s="12">
        <v>59155</v>
      </c>
      <c r="AH9" s="12">
        <v>77</v>
      </c>
      <c r="AI9" s="12">
        <v>0</v>
      </c>
      <c r="AJ9" s="12">
        <v>17131</v>
      </c>
      <c r="AK9" s="16">
        <v>1738</v>
      </c>
      <c r="AL9" s="150">
        <f t="shared" si="6"/>
        <v>925317</v>
      </c>
      <c r="AM9" s="269"/>
      <c r="AN9" s="269"/>
      <c r="AO9" s="269"/>
      <c r="AP9" s="269"/>
      <c r="AQ9" s="269"/>
    </row>
    <row r="10" spans="1:43" s="2" customFormat="1" ht="34.5" customHeight="1">
      <c r="A10" s="984" t="s">
        <v>529</v>
      </c>
      <c r="B10" s="985"/>
      <c r="C10" s="11">
        <v>296</v>
      </c>
      <c r="D10" s="12">
        <v>58</v>
      </c>
      <c r="E10" s="12">
        <v>56</v>
      </c>
      <c r="F10" s="12">
        <v>3</v>
      </c>
      <c r="G10" s="154">
        <v>0</v>
      </c>
      <c r="H10" s="16">
        <v>200</v>
      </c>
      <c r="I10" s="150">
        <f t="shared" si="0"/>
        <v>613</v>
      </c>
      <c r="J10" s="15">
        <v>159</v>
      </c>
      <c r="K10" s="12">
        <v>26</v>
      </c>
      <c r="L10" s="104">
        <v>287</v>
      </c>
      <c r="M10" s="154">
        <f t="shared" si="1"/>
        <v>472</v>
      </c>
      <c r="N10" s="11">
        <v>92</v>
      </c>
      <c r="O10" s="12">
        <v>28</v>
      </c>
      <c r="P10" s="104">
        <v>158</v>
      </c>
      <c r="Q10" s="153">
        <f t="shared" si="2"/>
        <v>278</v>
      </c>
      <c r="R10" s="18">
        <v>618</v>
      </c>
      <c r="S10" s="11">
        <v>0</v>
      </c>
      <c r="T10" s="12">
        <v>0</v>
      </c>
      <c r="U10" s="104">
        <v>27</v>
      </c>
      <c r="V10" s="153">
        <f t="shared" si="3"/>
        <v>27</v>
      </c>
      <c r="W10" s="11">
        <v>3</v>
      </c>
      <c r="X10" s="12">
        <v>2</v>
      </c>
      <c r="Y10" s="104">
        <v>90</v>
      </c>
      <c r="Z10" s="153">
        <f t="shared" si="4"/>
        <v>95</v>
      </c>
      <c r="AA10" s="25">
        <v>19385</v>
      </c>
      <c r="AB10" s="26">
        <v>968</v>
      </c>
      <c r="AC10" s="221">
        <v>673796</v>
      </c>
      <c r="AD10" s="26">
        <v>316627</v>
      </c>
      <c r="AE10" s="155">
        <f t="shared" si="5"/>
        <v>990423</v>
      </c>
      <c r="AF10" s="25">
        <v>2978</v>
      </c>
      <c r="AG10" s="222">
        <v>35899</v>
      </c>
      <c r="AH10" s="222">
        <v>10069</v>
      </c>
      <c r="AI10" s="222">
        <v>0</v>
      </c>
      <c r="AJ10" s="222">
        <v>8857</v>
      </c>
      <c r="AK10" s="26">
        <v>1375174</v>
      </c>
      <c r="AL10" s="155">
        <f t="shared" si="6"/>
        <v>2423400</v>
      </c>
      <c r="AM10" s="269"/>
      <c r="AN10" s="269"/>
      <c r="AO10" s="269"/>
      <c r="AP10" s="269"/>
      <c r="AQ10" s="269"/>
    </row>
    <row r="11" spans="1:43" s="2" customFormat="1" ht="34.5" customHeight="1">
      <c r="A11" s="984" t="s">
        <v>538</v>
      </c>
      <c r="B11" s="985"/>
      <c r="C11" s="11">
        <v>296</v>
      </c>
      <c r="D11" s="12">
        <v>21</v>
      </c>
      <c r="E11" s="12">
        <v>52</v>
      </c>
      <c r="F11" s="12">
        <v>0</v>
      </c>
      <c r="G11" s="154">
        <v>0</v>
      </c>
      <c r="H11" s="16">
        <v>197</v>
      </c>
      <c r="I11" s="150">
        <f t="shared" si="0"/>
        <v>566</v>
      </c>
      <c r="J11" s="15">
        <v>171</v>
      </c>
      <c r="K11" s="12">
        <v>38</v>
      </c>
      <c r="L11" s="104">
        <v>285</v>
      </c>
      <c r="M11" s="154">
        <f t="shared" si="1"/>
        <v>494</v>
      </c>
      <c r="N11" s="11">
        <v>124</v>
      </c>
      <c r="O11" s="12">
        <v>14</v>
      </c>
      <c r="P11" s="104">
        <v>180</v>
      </c>
      <c r="Q11" s="153">
        <f t="shared" si="2"/>
        <v>318</v>
      </c>
      <c r="R11" s="18">
        <v>677</v>
      </c>
      <c r="S11" s="11">
        <v>0</v>
      </c>
      <c r="T11" s="12">
        <v>0</v>
      </c>
      <c r="U11" s="104">
        <v>34</v>
      </c>
      <c r="V11" s="153">
        <f t="shared" si="3"/>
        <v>34</v>
      </c>
      <c r="W11" s="11">
        <v>4</v>
      </c>
      <c r="X11" s="12">
        <v>0</v>
      </c>
      <c r="Y11" s="104">
        <v>97</v>
      </c>
      <c r="Z11" s="153">
        <f t="shared" si="4"/>
        <v>101</v>
      </c>
      <c r="AA11" s="25">
        <v>20775</v>
      </c>
      <c r="AB11" s="26">
        <v>55</v>
      </c>
      <c r="AC11" s="221">
        <v>772527</v>
      </c>
      <c r="AD11" s="26">
        <v>278674</v>
      </c>
      <c r="AE11" s="155">
        <f t="shared" si="5"/>
        <v>1051201</v>
      </c>
      <c r="AF11" s="25">
        <v>114</v>
      </c>
      <c r="AG11" s="222">
        <v>30266</v>
      </c>
      <c r="AH11" s="222">
        <v>0</v>
      </c>
      <c r="AI11" s="222">
        <v>0</v>
      </c>
      <c r="AJ11" s="222">
        <v>25168</v>
      </c>
      <c r="AK11" s="26">
        <v>1130108</v>
      </c>
      <c r="AL11" s="155">
        <f t="shared" si="6"/>
        <v>2236857</v>
      </c>
      <c r="AM11" s="269"/>
      <c r="AN11" s="269"/>
      <c r="AO11" s="269"/>
      <c r="AP11" s="269"/>
      <c r="AQ11" s="269"/>
    </row>
    <row r="12" spans="1:43" s="2" customFormat="1" ht="34.5" customHeight="1">
      <c r="A12" s="984" t="s">
        <v>552</v>
      </c>
      <c r="B12" s="985"/>
      <c r="C12" s="11">
        <v>292</v>
      </c>
      <c r="D12" s="12">
        <v>32</v>
      </c>
      <c r="E12" s="12">
        <v>60</v>
      </c>
      <c r="F12" s="12">
        <v>1</v>
      </c>
      <c r="G12" s="154">
        <v>0</v>
      </c>
      <c r="H12" s="16">
        <v>231</v>
      </c>
      <c r="I12" s="150">
        <f t="shared" si="0"/>
        <v>616</v>
      </c>
      <c r="J12" s="15">
        <v>191</v>
      </c>
      <c r="K12" s="12">
        <v>31</v>
      </c>
      <c r="L12" s="104">
        <v>291</v>
      </c>
      <c r="M12" s="154">
        <f t="shared" si="1"/>
        <v>513</v>
      </c>
      <c r="N12" s="11">
        <v>100</v>
      </c>
      <c r="O12" s="12">
        <v>18</v>
      </c>
      <c r="P12" s="104">
        <v>153</v>
      </c>
      <c r="Q12" s="153">
        <f t="shared" si="2"/>
        <v>271</v>
      </c>
      <c r="R12" s="18">
        <v>530</v>
      </c>
      <c r="S12" s="11">
        <v>0</v>
      </c>
      <c r="T12" s="12">
        <v>0</v>
      </c>
      <c r="U12" s="104">
        <v>30</v>
      </c>
      <c r="V12" s="153">
        <f t="shared" si="3"/>
        <v>30</v>
      </c>
      <c r="W12" s="11">
        <v>6</v>
      </c>
      <c r="X12" s="12">
        <v>1</v>
      </c>
      <c r="Y12" s="104">
        <v>65</v>
      </c>
      <c r="Z12" s="153">
        <f t="shared" si="4"/>
        <v>72</v>
      </c>
      <c r="AA12" s="25">
        <v>22342</v>
      </c>
      <c r="AB12" s="26">
        <v>503</v>
      </c>
      <c r="AC12" s="221">
        <v>915989</v>
      </c>
      <c r="AD12" s="26">
        <v>217718</v>
      </c>
      <c r="AE12" s="155">
        <f t="shared" si="5"/>
        <v>1133707</v>
      </c>
      <c r="AF12" s="25">
        <v>1231</v>
      </c>
      <c r="AG12" s="222">
        <v>26803</v>
      </c>
      <c r="AH12" s="222">
        <v>100</v>
      </c>
      <c r="AI12" s="222">
        <v>0</v>
      </c>
      <c r="AJ12" s="222">
        <v>89158</v>
      </c>
      <c r="AK12" s="26">
        <v>0</v>
      </c>
      <c r="AL12" s="155">
        <f t="shared" si="6"/>
        <v>1250999</v>
      </c>
      <c r="AM12" s="269"/>
      <c r="AN12" s="269"/>
      <c r="AO12" s="269"/>
      <c r="AP12" s="269"/>
      <c r="AQ12" s="269"/>
    </row>
    <row r="13" spans="1:43" s="2" customFormat="1" ht="34.5" customHeight="1">
      <c r="A13" s="984" t="s">
        <v>563</v>
      </c>
      <c r="B13" s="985"/>
      <c r="C13" s="11">
        <v>263</v>
      </c>
      <c r="D13" s="12">
        <v>25</v>
      </c>
      <c r="E13" s="12">
        <v>58</v>
      </c>
      <c r="F13" s="12">
        <v>4</v>
      </c>
      <c r="G13" s="154">
        <v>0</v>
      </c>
      <c r="H13" s="16">
        <v>150</v>
      </c>
      <c r="I13" s="150">
        <f t="shared" si="0"/>
        <v>500</v>
      </c>
      <c r="J13" s="15">
        <v>123</v>
      </c>
      <c r="K13" s="12">
        <v>30</v>
      </c>
      <c r="L13" s="104">
        <v>273</v>
      </c>
      <c r="M13" s="154">
        <f t="shared" si="1"/>
        <v>426</v>
      </c>
      <c r="N13" s="11">
        <v>75</v>
      </c>
      <c r="O13" s="12">
        <v>16</v>
      </c>
      <c r="P13" s="104">
        <v>130</v>
      </c>
      <c r="Q13" s="153">
        <f t="shared" si="2"/>
        <v>221</v>
      </c>
      <c r="R13" s="18">
        <v>478</v>
      </c>
      <c r="S13" s="11">
        <v>0</v>
      </c>
      <c r="T13" s="12">
        <v>0</v>
      </c>
      <c r="U13" s="104">
        <v>25</v>
      </c>
      <c r="V13" s="153">
        <f t="shared" si="3"/>
        <v>25</v>
      </c>
      <c r="W13" s="11">
        <v>1</v>
      </c>
      <c r="X13" s="12">
        <v>0</v>
      </c>
      <c r="Y13" s="104">
        <v>72</v>
      </c>
      <c r="Z13" s="153">
        <f t="shared" si="4"/>
        <v>73</v>
      </c>
      <c r="AA13" s="25">
        <v>13898</v>
      </c>
      <c r="AB13" s="26">
        <v>311</v>
      </c>
      <c r="AC13" s="221">
        <v>787338</v>
      </c>
      <c r="AD13" s="26">
        <v>154590</v>
      </c>
      <c r="AE13" s="155">
        <f t="shared" si="5"/>
        <v>941928</v>
      </c>
      <c r="AF13" s="25">
        <v>315</v>
      </c>
      <c r="AG13" s="222">
        <v>55216</v>
      </c>
      <c r="AH13" s="222">
        <v>1466</v>
      </c>
      <c r="AI13" s="222">
        <v>0</v>
      </c>
      <c r="AJ13" s="222">
        <v>11130</v>
      </c>
      <c r="AK13" s="26">
        <v>64156</v>
      </c>
      <c r="AL13" s="155">
        <f t="shared" si="6"/>
        <v>1074211</v>
      </c>
      <c r="AM13" s="269"/>
      <c r="AN13" s="269"/>
      <c r="AO13" s="269"/>
      <c r="AP13" s="269"/>
      <c r="AQ13" s="269"/>
    </row>
    <row r="14" spans="1:43" s="2" customFormat="1" ht="34.5" customHeight="1">
      <c r="A14" s="988" t="s">
        <v>601</v>
      </c>
      <c r="B14" s="989"/>
      <c r="C14" s="504">
        <v>227</v>
      </c>
      <c r="D14" s="12">
        <v>21</v>
      </c>
      <c r="E14" s="12">
        <v>50</v>
      </c>
      <c r="F14" s="12">
        <v>2</v>
      </c>
      <c r="G14" s="154">
        <v>0</v>
      </c>
      <c r="H14" s="16">
        <v>122</v>
      </c>
      <c r="I14" s="150">
        <f t="shared" si="0"/>
        <v>422</v>
      </c>
      <c r="J14" s="15">
        <v>130</v>
      </c>
      <c r="K14" s="12">
        <v>17</v>
      </c>
      <c r="L14" s="104">
        <v>245</v>
      </c>
      <c r="M14" s="154">
        <f t="shared" si="1"/>
        <v>392</v>
      </c>
      <c r="N14" s="11">
        <v>86</v>
      </c>
      <c r="O14" s="12">
        <v>9</v>
      </c>
      <c r="P14" s="104">
        <v>123</v>
      </c>
      <c r="Q14" s="153">
        <f t="shared" si="2"/>
        <v>218</v>
      </c>
      <c r="R14" s="18">
        <v>427</v>
      </c>
      <c r="S14" s="11">
        <v>0</v>
      </c>
      <c r="T14" s="12">
        <v>0</v>
      </c>
      <c r="U14" s="104">
        <v>20</v>
      </c>
      <c r="V14" s="153">
        <f t="shared" si="3"/>
        <v>20</v>
      </c>
      <c r="W14" s="11">
        <v>0</v>
      </c>
      <c r="X14" s="12">
        <v>2</v>
      </c>
      <c r="Y14" s="104">
        <v>66</v>
      </c>
      <c r="Z14" s="153">
        <f t="shared" si="4"/>
        <v>68</v>
      </c>
      <c r="AA14" s="25">
        <v>15733</v>
      </c>
      <c r="AB14" s="26">
        <v>15276</v>
      </c>
      <c r="AC14" s="221">
        <v>605768</v>
      </c>
      <c r="AD14" s="26">
        <v>232925</v>
      </c>
      <c r="AE14" s="155">
        <f t="shared" si="5"/>
        <v>838693</v>
      </c>
      <c r="AF14" s="25">
        <v>761</v>
      </c>
      <c r="AG14" s="505">
        <v>55267</v>
      </c>
      <c r="AH14" s="505">
        <v>2515</v>
      </c>
      <c r="AI14" s="222">
        <v>0</v>
      </c>
      <c r="AJ14" s="222">
        <v>55726</v>
      </c>
      <c r="AK14" s="506">
        <v>0</v>
      </c>
      <c r="AL14" s="155">
        <f t="shared" si="6"/>
        <v>952962</v>
      </c>
      <c r="AM14" s="269"/>
      <c r="AN14" s="269"/>
      <c r="AO14" s="269"/>
      <c r="AP14" s="269"/>
      <c r="AQ14" s="269"/>
    </row>
    <row r="15" spans="1:43" s="2" customFormat="1" ht="34.5" customHeight="1" thickBot="1">
      <c r="A15" s="988" t="s">
        <v>708</v>
      </c>
      <c r="B15" s="989"/>
      <c r="C15" s="795">
        <v>226</v>
      </c>
      <c r="D15" s="796">
        <v>17</v>
      </c>
      <c r="E15" s="797">
        <v>46</v>
      </c>
      <c r="F15" s="797">
        <v>2</v>
      </c>
      <c r="G15" s="798">
        <v>0</v>
      </c>
      <c r="H15" s="799">
        <v>143</v>
      </c>
      <c r="I15" s="800">
        <f t="shared" si="0"/>
        <v>434</v>
      </c>
      <c r="J15" s="801">
        <v>105</v>
      </c>
      <c r="K15" s="797">
        <v>37</v>
      </c>
      <c r="L15" s="802">
        <v>248</v>
      </c>
      <c r="M15" s="798">
        <f t="shared" si="1"/>
        <v>390</v>
      </c>
      <c r="N15" s="215">
        <v>69</v>
      </c>
      <c r="O15" s="797">
        <v>10</v>
      </c>
      <c r="P15" s="802">
        <v>137</v>
      </c>
      <c r="Q15" s="803">
        <f t="shared" si="2"/>
        <v>216</v>
      </c>
      <c r="R15" s="804">
        <v>480</v>
      </c>
      <c r="S15" s="215">
        <v>0</v>
      </c>
      <c r="T15" s="797">
        <v>0</v>
      </c>
      <c r="U15" s="802">
        <v>26</v>
      </c>
      <c r="V15" s="153">
        <f t="shared" si="3"/>
        <v>26</v>
      </c>
      <c r="W15" s="215">
        <v>5</v>
      </c>
      <c r="X15" s="797">
        <v>0</v>
      </c>
      <c r="Y15" s="802">
        <v>46</v>
      </c>
      <c r="Z15" s="153">
        <f t="shared" si="4"/>
        <v>51</v>
      </c>
      <c r="AA15" s="805">
        <v>14005</v>
      </c>
      <c r="AB15" s="806">
        <v>75</v>
      </c>
      <c r="AC15" s="807">
        <v>504672</v>
      </c>
      <c r="AD15" s="806">
        <v>148064</v>
      </c>
      <c r="AE15" s="155">
        <f t="shared" si="5"/>
        <v>652736</v>
      </c>
      <c r="AF15" s="805">
        <v>216</v>
      </c>
      <c r="AG15" s="808">
        <v>17282</v>
      </c>
      <c r="AH15" s="808">
        <v>1600</v>
      </c>
      <c r="AI15" s="809">
        <v>0</v>
      </c>
      <c r="AJ15" s="809">
        <v>27082</v>
      </c>
      <c r="AK15" s="806">
        <v>967</v>
      </c>
      <c r="AL15" s="155">
        <f t="shared" si="6"/>
        <v>699883</v>
      </c>
      <c r="AM15" s="269"/>
      <c r="AN15" s="269"/>
      <c r="AO15" s="269"/>
      <c r="AP15" s="269"/>
      <c r="AQ15" s="269"/>
    </row>
    <row r="16" spans="1:43" s="2" customFormat="1" ht="34.5" customHeight="1" thickTop="1" thickBot="1">
      <c r="A16" s="990" t="s">
        <v>129</v>
      </c>
      <c r="B16" s="991"/>
      <c r="C16" s="810">
        <f t="shared" ref="C16:AL16" si="7">SUM(C6:C15)/10</f>
        <v>291.89999999999998</v>
      </c>
      <c r="D16" s="811">
        <f t="shared" si="7"/>
        <v>36.200000000000003</v>
      </c>
      <c r="E16" s="811">
        <f t="shared" si="7"/>
        <v>55.4</v>
      </c>
      <c r="F16" s="811">
        <f t="shared" si="7"/>
        <v>2.5</v>
      </c>
      <c r="G16" s="811">
        <f t="shared" si="7"/>
        <v>0</v>
      </c>
      <c r="H16" s="812">
        <f t="shared" si="7"/>
        <v>181.5</v>
      </c>
      <c r="I16" s="813">
        <f t="shared" si="7"/>
        <v>567.5</v>
      </c>
      <c r="J16" s="814">
        <f t="shared" si="7"/>
        <v>142.80000000000001</v>
      </c>
      <c r="K16" s="811">
        <f t="shared" si="7"/>
        <v>33.1</v>
      </c>
      <c r="L16" s="815">
        <f t="shared" si="7"/>
        <v>298.10000000000002</v>
      </c>
      <c r="M16" s="816">
        <f t="shared" si="7"/>
        <v>474</v>
      </c>
      <c r="N16" s="810">
        <f t="shared" si="7"/>
        <v>90.4</v>
      </c>
      <c r="O16" s="811">
        <f t="shared" si="7"/>
        <v>19.5</v>
      </c>
      <c r="P16" s="815">
        <f t="shared" si="7"/>
        <v>174.2</v>
      </c>
      <c r="Q16" s="817">
        <f t="shared" si="7"/>
        <v>284.10000000000002</v>
      </c>
      <c r="R16" s="818">
        <f t="shared" si="7"/>
        <v>630.79999999999995</v>
      </c>
      <c r="S16" s="810">
        <f t="shared" si="7"/>
        <v>0</v>
      </c>
      <c r="T16" s="811">
        <f t="shared" si="7"/>
        <v>0</v>
      </c>
      <c r="U16" s="815">
        <f t="shared" si="7"/>
        <v>28.2</v>
      </c>
      <c r="V16" s="817">
        <f t="shared" si="7"/>
        <v>28.2</v>
      </c>
      <c r="W16" s="810">
        <f t="shared" si="7"/>
        <v>2.8</v>
      </c>
      <c r="X16" s="811">
        <f t="shared" si="7"/>
        <v>1.3</v>
      </c>
      <c r="Y16" s="815">
        <f t="shared" si="7"/>
        <v>76.8</v>
      </c>
      <c r="Z16" s="817">
        <f t="shared" si="7"/>
        <v>80.900000000000006</v>
      </c>
      <c r="AA16" s="819">
        <f t="shared" si="7"/>
        <v>18325.099999999999</v>
      </c>
      <c r="AB16" s="820">
        <f t="shared" si="7"/>
        <v>2043.2</v>
      </c>
      <c r="AC16" s="821">
        <f t="shared" si="7"/>
        <v>728511.9</v>
      </c>
      <c r="AD16" s="820">
        <f t="shared" si="7"/>
        <v>243639.4</v>
      </c>
      <c r="AE16" s="822">
        <f t="shared" si="7"/>
        <v>972151.3</v>
      </c>
      <c r="AF16" s="819">
        <f t="shared" si="7"/>
        <v>2486</v>
      </c>
      <c r="AG16" s="823">
        <f t="shared" si="7"/>
        <v>43575.9</v>
      </c>
      <c r="AH16" s="823">
        <f t="shared" si="7"/>
        <v>2063.4</v>
      </c>
      <c r="AI16" s="823">
        <f t="shared" si="7"/>
        <v>0</v>
      </c>
      <c r="AJ16" s="823">
        <f t="shared" si="7"/>
        <v>35660.1</v>
      </c>
      <c r="AK16" s="820">
        <f t="shared" si="7"/>
        <v>278357.09999999998</v>
      </c>
      <c r="AL16" s="822">
        <f t="shared" si="7"/>
        <v>1334293.8</v>
      </c>
      <c r="AM16" s="269"/>
      <c r="AN16" s="269"/>
      <c r="AO16" s="953" t="s">
        <v>605</v>
      </c>
      <c r="AP16" s="953"/>
      <c r="AQ16" s="953"/>
    </row>
    <row r="17" spans="1:48" s="2" customFormat="1" ht="34.5" customHeight="1" thickBot="1">
      <c r="A17" s="986" t="s">
        <v>734</v>
      </c>
      <c r="B17" s="987"/>
      <c r="C17" s="824">
        <f t="shared" ref="C17:H17" si="8">SUM(C18:C29)</f>
        <v>259</v>
      </c>
      <c r="D17" s="825">
        <f t="shared" si="8"/>
        <v>19</v>
      </c>
      <c r="E17" s="825">
        <f t="shared" si="8"/>
        <v>48</v>
      </c>
      <c r="F17" s="825">
        <f t="shared" si="8"/>
        <v>4</v>
      </c>
      <c r="G17" s="826">
        <f t="shared" si="8"/>
        <v>0</v>
      </c>
      <c r="H17" s="827">
        <f t="shared" si="8"/>
        <v>170</v>
      </c>
      <c r="I17" s="828">
        <f t="shared" ref="I17:AK17" si="9">(SUM(I18:I29))</f>
        <v>500</v>
      </c>
      <c r="J17" s="829">
        <f t="shared" si="9"/>
        <v>134</v>
      </c>
      <c r="K17" s="825">
        <f t="shared" si="9"/>
        <v>39</v>
      </c>
      <c r="L17" s="830">
        <f t="shared" si="9"/>
        <v>270</v>
      </c>
      <c r="M17" s="826">
        <f t="shared" si="9"/>
        <v>443</v>
      </c>
      <c r="N17" s="824">
        <f t="shared" si="9"/>
        <v>67</v>
      </c>
      <c r="O17" s="825">
        <f t="shared" si="9"/>
        <v>20</v>
      </c>
      <c r="P17" s="830">
        <f t="shared" si="9"/>
        <v>139</v>
      </c>
      <c r="Q17" s="831">
        <f t="shared" si="9"/>
        <v>226</v>
      </c>
      <c r="R17" s="832">
        <f t="shared" si="9"/>
        <v>500</v>
      </c>
      <c r="S17" s="824">
        <f t="shared" si="9"/>
        <v>0</v>
      </c>
      <c r="T17" s="825">
        <f t="shared" si="9"/>
        <v>0</v>
      </c>
      <c r="U17" s="830">
        <f t="shared" si="9"/>
        <v>28</v>
      </c>
      <c r="V17" s="831">
        <f t="shared" si="9"/>
        <v>28</v>
      </c>
      <c r="W17" s="824">
        <f t="shared" si="9"/>
        <v>3</v>
      </c>
      <c r="X17" s="825">
        <f t="shared" si="9"/>
        <v>1</v>
      </c>
      <c r="Y17" s="830">
        <f t="shared" si="9"/>
        <v>65</v>
      </c>
      <c r="Z17" s="831">
        <f t="shared" si="9"/>
        <v>69</v>
      </c>
      <c r="AA17" s="833">
        <f t="shared" si="9"/>
        <v>18435</v>
      </c>
      <c r="AB17" s="834">
        <f>(SUM(AB18:AB29))</f>
        <v>206</v>
      </c>
      <c r="AC17" s="835">
        <f t="shared" si="9"/>
        <v>631449</v>
      </c>
      <c r="AD17" s="834">
        <f t="shared" si="9"/>
        <v>206813</v>
      </c>
      <c r="AE17" s="470">
        <f t="shared" si="9"/>
        <v>838262</v>
      </c>
      <c r="AF17" s="833">
        <f t="shared" si="9"/>
        <v>15</v>
      </c>
      <c r="AG17" s="836">
        <f t="shared" si="9"/>
        <v>65418</v>
      </c>
      <c r="AH17" s="836">
        <f t="shared" si="9"/>
        <v>5807</v>
      </c>
      <c r="AI17" s="836">
        <f t="shared" si="9"/>
        <v>0</v>
      </c>
      <c r="AJ17" s="836">
        <f t="shared" si="9"/>
        <v>4340</v>
      </c>
      <c r="AK17" s="834">
        <f t="shared" si="9"/>
        <v>1089</v>
      </c>
      <c r="AL17" s="470">
        <f>SUM(AE17:AK17)</f>
        <v>914931</v>
      </c>
      <c r="AM17" s="269"/>
      <c r="AN17" s="269"/>
      <c r="AO17" s="269"/>
      <c r="AP17" s="209" t="s">
        <v>744</v>
      </c>
      <c r="AQ17" s="209" t="s">
        <v>707</v>
      </c>
      <c r="AR17" s="209" t="s">
        <v>595</v>
      </c>
      <c r="AS17" s="209" t="s">
        <v>566</v>
      </c>
      <c r="AT17" s="209" t="s">
        <v>556</v>
      </c>
      <c r="AU17" s="209" t="s">
        <v>541</v>
      </c>
      <c r="AV17" s="209" t="s">
        <v>530</v>
      </c>
    </row>
    <row r="18" spans="1:48" s="2" customFormat="1" ht="34.5" customHeight="1">
      <c r="A18" s="1002" t="s">
        <v>526</v>
      </c>
      <c r="B18" s="837" t="s">
        <v>130</v>
      </c>
      <c r="C18" s="471">
        <v>23</v>
      </c>
      <c r="D18" s="472">
        <v>2</v>
      </c>
      <c r="E18" s="472">
        <v>4</v>
      </c>
      <c r="F18" s="472">
        <v>0</v>
      </c>
      <c r="G18" s="472">
        <v>0</v>
      </c>
      <c r="H18" s="473">
        <v>3</v>
      </c>
      <c r="I18" s="474">
        <f>SUM(C18:H18)</f>
        <v>32</v>
      </c>
      <c r="J18" s="475">
        <v>8</v>
      </c>
      <c r="K18" s="472">
        <v>5</v>
      </c>
      <c r="L18" s="838">
        <v>24</v>
      </c>
      <c r="M18" s="476">
        <f>SUM(J18:L18)</f>
        <v>37</v>
      </c>
      <c r="N18" s="471">
        <v>7</v>
      </c>
      <c r="O18" s="472">
        <v>7</v>
      </c>
      <c r="P18" s="838">
        <v>13</v>
      </c>
      <c r="Q18" s="477">
        <f>SUM(N18:P18)</f>
        <v>27</v>
      </c>
      <c r="R18" s="839">
        <v>57</v>
      </c>
      <c r="S18" s="471">
        <v>0</v>
      </c>
      <c r="T18" s="472">
        <v>0</v>
      </c>
      <c r="U18" s="838">
        <v>4</v>
      </c>
      <c r="V18" s="477">
        <f>SUM(S18:U18)</f>
        <v>4</v>
      </c>
      <c r="W18" s="471">
        <v>0</v>
      </c>
      <c r="X18" s="472">
        <v>0</v>
      </c>
      <c r="Y18" s="838">
        <v>8</v>
      </c>
      <c r="Z18" s="477">
        <f>SUM(W18:Y18)</f>
        <v>8</v>
      </c>
      <c r="AA18" s="840">
        <v>1550</v>
      </c>
      <c r="AB18" s="838">
        <v>5</v>
      </c>
      <c r="AC18" s="475">
        <v>92804</v>
      </c>
      <c r="AD18" s="473">
        <v>12030</v>
      </c>
      <c r="AE18" s="478">
        <f>SUM(AC18:AD18)</f>
        <v>104834</v>
      </c>
      <c r="AF18" s="475">
        <v>0</v>
      </c>
      <c r="AG18" s="472">
        <v>529</v>
      </c>
      <c r="AH18" s="472">
        <v>0</v>
      </c>
      <c r="AI18" s="472">
        <v>0</v>
      </c>
      <c r="AJ18" s="472">
        <v>424</v>
      </c>
      <c r="AK18" s="473">
        <v>0</v>
      </c>
      <c r="AL18" s="479">
        <f t="shared" ref="AL18:AL29" si="10">SUM(AE18:AK18)</f>
        <v>105787</v>
      </c>
      <c r="AM18" s="269"/>
      <c r="AN18" s="269"/>
      <c r="AO18" s="269" t="s">
        <v>130</v>
      </c>
      <c r="AP18" s="841">
        <v>2</v>
      </c>
      <c r="AQ18" s="841">
        <v>1</v>
      </c>
      <c r="AR18" s="841">
        <v>2</v>
      </c>
      <c r="AS18" s="841">
        <v>1</v>
      </c>
      <c r="AT18" s="841">
        <v>2</v>
      </c>
      <c r="AU18" s="841">
        <v>2</v>
      </c>
      <c r="AV18" s="842">
        <v>3</v>
      </c>
    </row>
    <row r="19" spans="1:48" s="2" customFormat="1" ht="34.5" customHeight="1">
      <c r="A19" s="1002"/>
      <c r="B19" s="843" t="s">
        <v>131</v>
      </c>
      <c r="C19" s="480">
        <v>19</v>
      </c>
      <c r="D19" s="481">
        <v>4</v>
      </c>
      <c r="E19" s="481">
        <v>2</v>
      </c>
      <c r="F19" s="481">
        <v>0</v>
      </c>
      <c r="G19" s="481">
        <v>0</v>
      </c>
      <c r="H19" s="482">
        <v>14</v>
      </c>
      <c r="I19" s="150">
        <f t="shared" ref="I19:I29" si="11">SUM(C19:H19)</f>
        <v>39</v>
      </c>
      <c r="J19" s="483">
        <v>11</v>
      </c>
      <c r="K19" s="481">
        <v>9</v>
      </c>
      <c r="L19" s="484">
        <v>17</v>
      </c>
      <c r="M19" s="154">
        <f t="shared" ref="M19:M29" si="12">SUM(J19:L19)</f>
        <v>37</v>
      </c>
      <c r="N19" s="480">
        <v>4</v>
      </c>
      <c r="O19" s="481">
        <v>3</v>
      </c>
      <c r="P19" s="484">
        <v>14</v>
      </c>
      <c r="Q19" s="153">
        <f t="shared" ref="Q19:Q29" si="13">SUM(N19:P19)</f>
        <v>21</v>
      </c>
      <c r="R19" s="844">
        <v>55</v>
      </c>
      <c r="S19" s="480">
        <v>0</v>
      </c>
      <c r="T19" s="481">
        <v>0</v>
      </c>
      <c r="U19" s="484">
        <v>7</v>
      </c>
      <c r="V19" s="153">
        <f t="shared" ref="V19:V29" si="14">SUM(S19:U19)</f>
        <v>7</v>
      </c>
      <c r="W19" s="480">
        <v>0</v>
      </c>
      <c r="X19" s="481">
        <v>0</v>
      </c>
      <c r="Y19" s="484">
        <v>1</v>
      </c>
      <c r="Z19" s="153">
        <f t="shared" ref="Z19:Z29" si="15">SUM(W19:Y19)</f>
        <v>1</v>
      </c>
      <c r="AA19" s="483">
        <v>2874</v>
      </c>
      <c r="AB19" s="482">
        <v>44</v>
      </c>
      <c r="AC19" s="480">
        <v>53581</v>
      </c>
      <c r="AD19" s="482">
        <v>22165</v>
      </c>
      <c r="AE19" s="155">
        <f t="shared" ref="AE19:AE29" si="16">SUM(AC19:AD19)</f>
        <v>75746</v>
      </c>
      <c r="AF19" s="483">
        <v>0</v>
      </c>
      <c r="AG19" s="481">
        <v>1403</v>
      </c>
      <c r="AH19" s="481">
        <v>0</v>
      </c>
      <c r="AI19" s="481">
        <v>0</v>
      </c>
      <c r="AJ19" s="481">
        <v>701</v>
      </c>
      <c r="AK19" s="482">
        <v>0</v>
      </c>
      <c r="AL19" s="155">
        <f t="shared" si="10"/>
        <v>77850</v>
      </c>
      <c r="AM19" s="269"/>
      <c r="AN19" s="269"/>
      <c r="AO19" s="269" t="s">
        <v>250</v>
      </c>
      <c r="AP19" s="842">
        <v>4</v>
      </c>
      <c r="AQ19" s="842">
        <v>2</v>
      </c>
      <c r="AR19" s="842">
        <v>4</v>
      </c>
      <c r="AS19" s="842">
        <v>3</v>
      </c>
      <c r="AT19" s="842">
        <v>5</v>
      </c>
      <c r="AU19" s="842">
        <v>0</v>
      </c>
      <c r="AV19" s="842">
        <v>10</v>
      </c>
    </row>
    <row r="20" spans="1:48" s="2" customFormat="1" ht="34.5" customHeight="1">
      <c r="A20" s="1002"/>
      <c r="B20" s="843" t="s">
        <v>132</v>
      </c>
      <c r="C20" s="480">
        <v>35</v>
      </c>
      <c r="D20" s="481">
        <v>1</v>
      </c>
      <c r="E20" s="481">
        <v>6</v>
      </c>
      <c r="F20" s="481">
        <v>1</v>
      </c>
      <c r="G20" s="481">
        <v>0</v>
      </c>
      <c r="H20" s="482">
        <v>25</v>
      </c>
      <c r="I20" s="150">
        <f t="shared" si="11"/>
        <v>68</v>
      </c>
      <c r="J20" s="483">
        <v>20</v>
      </c>
      <c r="K20" s="481">
        <v>2</v>
      </c>
      <c r="L20" s="484">
        <v>34</v>
      </c>
      <c r="M20" s="154">
        <f t="shared" si="12"/>
        <v>56</v>
      </c>
      <c r="N20" s="480">
        <v>7</v>
      </c>
      <c r="O20" s="481">
        <v>1</v>
      </c>
      <c r="P20" s="484">
        <v>20</v>
      </c>
      <c r="Q20" s="153">
        <f t="shared" si="13"/>
        <v>28</v>
      </c>
      <c r="R20" s="844">
        <v>63</v>
      </c>
      <c r="S20" s="480">
        <v>0</v>
      </c>
      <c r="T20" s="481">
        <v>0</v>
      </c>
      <c r="U20" s="484">
        <v>5</v>
      </c>
      <c r="V20" s="153">
        <f t="shared" si="14"/>
        <v>5</v>
      </c>
      <c r="W20" s="480">
        <v>0</v>
      </c>
      <c r="X20" s="481">
        <v>0</v>
      </c>
      <c r="Y20" s="484">
        <v>7</v>
      </c>
      <c r="Z20" s="153">
        <f t="shared" si="15"/>
        <v>7</v>
      </c>
      <c r="AA20" s="483">
        <v>2297</v>
      </c>
      <c r="AB20" s="482">
        <v>6</v>
      </c>
      <c r="AC20" s="480">
        <v>56970</v>
      </c>
      <c r="AD20" s="482">
        <v>12335</v>
      </c>
      <c r="AE20" s="155">
        <f t="shared" si="16"/>
        <v>69305</v>
      </c>
      <c r="AF20" s="483">
        <v>0</v>
      </c>
      <c r="AG20" s="481">
        <v>20371</v>
      </c>
      <c r="AH20" s="481">
        <v>0</v>
      </c>
      <c r="AI20" s="481">
        <v>0</v>
      </c>
      <c r="AJ20" s="481">
        <v>1959</v>
      </c>
      <c r="AK20" s="482">
        <v>0</v>
      </c>
      <c r="AL20" s="155">
        <f t="shared" si="10"/>
        <v>91635</v>
      </c>
      <c r="AM20" s="269"/>
      <c r="AN20" s="269"/>
      <c r="AO20" s="269" t="s">
        <v>251</v>
      </c>
      <c r="AP20" s="842">
        <v>1</v>
      </c>
      <c r="AQ20" s="842">
        <v>3</v>
      </c>
      <c r="AR20" s="842">
        <v>5</v>
      </c>
      <c r="AS20" s="842">
        <v>7</v>
      </c>
      <c r="AT20" s="842">
        <v>5</v>
      </c>
      <c r="AU20" s="842">
        <v>1</v>
      </c>
      <c r="AV20" s="842">
        <v>7</v>
      </c>
    </row>
    <row r="21" spans="1:48" s="2" customFormat="1" ht="34.5" customHeight="1">
      <c r="A21" s="778">
        <v>29</v>
      </c>
      <c r="B21" s="843" t="s">
        <v>133</v>
      </c>
      <c r="C21" s="480">
        <v>21</v>
      </c>
      <c r="D21" s="481">
        <v>2</v>
      </c>
      <c r="E21" s="481">
        <v>6</v>
      </c>
      <c r="F21" s="481">
        <v>0</v>
      </c>
      <c r="G21" s="481">
        <v>0</v>
      </c>
      <c r="H21" s="482">
        <v>16</v>
      </c>
      <c r="I21" s="150">
        <f t="shared" si="11"/>
        <v>45</v>
      </c>
      <c r="J21" s="483">
        <v>7</v>
      </c>
      <c r="K21" s="481">
        <v>3</v>
      </c>
      <c r="L21" s="484">
        <v>25</v>
      </c>
      <c r="M21" s="154">
        <f t="shared" si="12"/>
        <v>35</v>
      </c>
      <c r="N21" s="480">
        <v>3</v>
      </c>
      <c r="O21" s="481">
        <v>2</v>
      </c>
      <c r="P21" s="484">
        <v>16</v>
      </c>
      <c r="Q21" s="153">
        <f t="shared" si="13"/>
        <v>21</v>
      </c>
      <c r="R21" s="844">
        <v>53</v>
      </c>
      <c r="S21" s="480">
        <v>0</v>
      </c>
      <c r="T21" s="481">
        <v>0</v>
      </c>
      <c r="U21" s="484">
        <v>4</v>
      </c>
      <c r="V21" s="153">
        <f t="shared" si="14"/>
        <v>4</v>
      </c>
      <c r="W21" s="480">
        <v>0</v>
      </c>
      <c r="X21" s="481">
        <v>0</v>
      </c>
      <c r="Y21" s="484">
        <v>3</v>
      </c>
      <c r="Z21" s="153">
        <f t="shared" si="15"/>
        <v>3</v>
      </c>
      <c r="AA21" s="483">
        <v>882</v>
      </c>
      <c r="AB21" s="482">
        <v>5</v>
      </c>
      <c r="AC21" s="480">
        <v>37752</v>
      </c>
      <c r="AD21" s="482">
        <v>7634</v>
      </c>
      <c r="AE21" s="155">
        <f t="shared" si="16"/>
        <v>45386</v>
      </c>
      <c r="AF21" s="483">
        <v>0</v>
      </c>
      <c r="AG21" s="481">
        <v>1056</v>
      </c>
      <c r="AH21" s="481">
        <v>0</v>
      </c>
      <c r="AI21" s="481">
        <v>0</v>
      </c>
      <c r="AJ21" s="481">
        <v>179</v>
      </c>
      <c r="AK21" s="482">
        <v>0</v>
      </c>
      <c r="AL21" s="155">
        <f t="shared" si="10"/>
        <v>46621</v>
      </c>
      <c r="AM21" s="269"/>
      <c r="AN21" s="269"/>
      <c r="AO21" s="269" t="s">
        <v>133</v>
      </c>
      <c r="AP21" s="842">
        <v>2</v>
      </c>
      <c r="AQ21" s="842">
        <v>2</v>
      </c>
      <c r="AR21" s="842">
        <v>1</v>
      </c>
      <c r="AS21" s="842">
        <v>3</v>
      </c>
      <c r="AT21" s="842">
        <v>0</v>
      </c>
      <c r="AU21" s="842">
        <v>3</v>
      </c>
      <c r="AV21" s="842">
        <v>18</v>
      </c>
    </row>
    <row r="22" spans="1:48" s="2" customFormat="1" ht="34.5" customHeight="1">
      <c r="A22" s="982" t="s">
        <v>592</v>
      </c>
      <c r="B22" s="843" t="s">
        <v>134</v>
      </c>
      <c r="C22" s="480">
        <v>17</v>
      </c>
      <c r="D22" s="481">
        <v>4</v>
      </c>
      <c r="E22" s="481">
        <v>9</v>
      </c>
      <c r="F22" s="481">
        <v>1</v>
      </c>
      <c r="G22" s="481">
        <v>0</v>
      </c>
      <c r="H22" s="482">
        <v>24</v>
      </c>
      <c r="I22" s="150">
        <f t="shared" si="11"/>
        <v>55</v>
      </c>
      <c r="J22" s="483">
        <v>24</v>
      </c>
      <c r="K22" s="481">
        <v>1</v>
      </c>
      <c r="L22" s="484">
        <v>30</v>
      </c>
      <c r="M22" s="154">
        <f t="shared" si="12"/>
        <v>55</v>
      </c>
      <c r="N22" s="480">
        <v>11</v>
      </c>
      <c r="O22" s="481">
        <v>0</v>
      </c>
      <c r="P22" s="484">
        <v>15</v>
      </c>
      <c r="Q22" s="153">
        <f t="shared" si="13"/>
        <v>26</v>
      </c>
      <c r="R22" s="844">
        <v>57</v>
      </c>
      <c r="S22" s="480">
        <v>0</v>
      </c>
      <c r="T22" s="481">
        <v>0</v>
      </c>
      <c r="U22" s="484">
        <v>4</v>
      </c>
      <c r="V22" s="153">
        <f t="shared" si="14"/>
        <v>4</v>
      </c>
      <c r="W22" s="480">
        <v>0</v>
      </c>
      <c r="X22" s="481">
        <v>0</v>
      </c>
      <c r="Y22" s="484">
        <v>6</v>
      </c>
      <c r="Z22" s="153">
        <f t="shared" si="15"/>
        <v>6</v>
      </c>
      <c r="AA22" s="483">
        <v>2308</v>
      </c>
      <c r="AB22" s="482">
        <v>44</v>
      </c>
      <c r="AC22" s="480">
        <v>48685</v>
      </c>
      <c r="AD22" s="482">
        <v>10838</v>
      </c>
      <c r="AE22" s="155">
        <f t="shared" si="16"/>
        <v>59523</v>
      </c>
      <c r="AF22" s="483">
        <v>0</v>
      </c>
      <c r="AG22" s="481">
        <v>9266</v>
      </c>
      <c r="AH22" s="481">
        <v>3050</v>
      </c>
      <c r="AI22" s="481">
        <v>0</v>
      </c>
      <c r="AJ22" s="481">
        <v>569</v>
      </c>
      <c r="AK22" s="482">
        <v>0</v>
      </c>
      <c r="AL22" s="155">
        <f t="shared" si="10"/>
        <v>72408</v>
      </c>
      <c r="AM22" s="269"/>
      <c r="AN22" s="269"/>
      <c r="AO22" s="269" t="s">
        <v>134</v>
      </c>
      <c r="AP22" s="842">
        <v>4</v>
      </c>
      <c r="AQ22" s="842">
        <v>1</v>
      </c>
      <c r="AR22" s="842">
        <v>1</v>
      </c>
      <c r="AS22" s="842">
        <v>6</v>
      </c>
      <c r="AT22" s="842">
        <v>10</v>
      </c>
      <c r="AU22" s="842">
        <v>1</v>
      </c>
      <c r="AV22" s="842">
        <v>6</v>
      </c>
    </row>
    <row r="23" spans="1:48" s="2" customFormat="1" ht="34.5" customHeight="1">
      <c r="A23" s="982"/>
      <c r="B23" s="843" t="s">
        <v>135</v>
      </c>
      <c r="C23" s="480">
        <v>26</v>
      </c>
      <c r="D23" s="481">
        <v>4</v>
      </c>
      <c r="E23" s="481">
        <v>0</v>
      </c>
      <c r="F23" s="481">
        <v>0</v>
      </c>
      <c r="G23" s="481">
        <v>0</v>
      </c>
      <c r="H23" s="482">
        <v>39</v>
      </c>
      <c r="I23" s="150">
        <f t="shared" si="11"/>
        <v>69</v>
      </c>
      <c r="J23" s="483">
        <v>13</v>
      </c>
      <c r="K23" s="481">
        <v>2</v>
      </c>
      <c r="L23" s="484">
        <v>27</v>
      </c>
      <c r="M23" s="154">
        <f t="shared" si="12"/>
        <v>42</v>
      </c>
      <c r="N23" s="480">
        <v>6</v>
      </c>
      <c r="O23" s="481">
        <v>0</v>
      </c>
      <c r="P23" s="484">
        <v>7</v>
      </c>
      <c r="Q23" s="153">
        <f t="shared" si="13"/>
        <v>13</v>
      </c>
      <c r="R23" s="844">
        <v>22</v>
      </c>
      <c r="S23" s="480">
        <v>0</v>
      </c>
      <c r="T23" s="481">
        <v>0</v>
      </c>
      <c r="U23" s="484">
        <v>0</v>
      </c>
      <c r="V23" s="153">
        <f t="shared" si="14"/>
        <v>0</v>
      </c>
      <c r="W23" s="480">
        <v>1</v>
      </c>
      <c r="X23" s="481">
        <v>0</v>
      </c>
      <c r="Y23" s="484">
        <v>1</v>
      </c>
      <c r="Z23" s="153">
        <f t="shared" si="15"/>
        <v>2</v>
      </c>
      <c r="AA23" s="483">
        <v>983</v>
      </c>
      <c r="AB23" s="482">
        <v>101</v>
      </c>
      <c r="AC23" s="480">
        <v>38478</v>
      </c>
      <c r="AD23" s="482">
        <v>4738</v>
      </c>
      <c r="AE23" s="155">
        <f t="shared" si="16"/>
        <v>43216</v>
      </c>
      <c r="AF23" s="483">
        <v>15</v>
      </c>
      <c r="AG23" s="481">
        <v>30</v>
      </c>
      <c r="AH23" s="481">
        <v>0</v>
      </c>
      <c r="AI23" s="481">
        <v>0</v>
      </c>
      <c r="AJ23" s="481">
        <v>22</v>
      </c>
      <c r="AK23" s="482">
        <v>0</v>
      </c>
      <c r="AL23" s="155">
        <f t="shared" si="10"/>
        <v>43283</v>
      </c>
      <c r="AM23" s="269"/>
      <c r="AN23" s="269"/>
      <c r="AO23" s="269" t="s">
        <v>135</v>
      </c>
      <c r="AP23" s="842">
        <v>4</v>
      </c>
      <c r="AQ23" s="842">
        <v>1</v>
      </c>
      <c r="AR23" s="842">
        <v>0</v>
      </c>
      <c r="AS23" s="842">
        <v>0</v>
      </c>
      <c r="AT23" s="842">
        <v>0</v>
      </c>
      <c r="AU23" s="842">
        <v>1</v>
      </c>
      <c r="AV23" s="842">
        <v>1</v>
      </c>
    </row>
    <row r="24" spans="1:48" s="2" customFormat="1" ht="34.5" customHeight="1">
      <c r="A24" s="982"/>
      <c r="B24" s="843" t="s">
        <v>136</v>
      </c>
      <c r="C24" s="480">
        <v>8</v>
      </c>
      <c r="D24" s="481">
        <v>0</v>
      </c>
      <c r="E24" s="481">
        <v>3</v>
      </c>
      <c r="F24" s="481">
        <v>0</v>
      </c>
      <c r="G24" s="481">
        <v>0</v>
      </c>
      <c r="H24" s="482">
        <v>10</v>
      </c>
      <c r="I24" s="150">
        <f t="shared" si="11"/>
        <v>21</v>
      </c>
      <c r="J24" s="483">
        <v>4</v>
      </c>
      <c r="K24" s="481">
        <v>2</v>
      </c>
      <c r="L24" s="484">
        <v>10</v>
      </c>
      <c r="M24" s="154">
        <f t="shared" si="12"/>
        <v>16</v>
      </c>
      <c r="N24" s="480">
        <v>4</v>
      </c>
      <c r="O24" s="481">
        <v>0</v>
      </c>
      <c r="P24" s="484">
        <v>2</v>
      </c>
      <c r="Q24" s="153">
        <f t="shared" si="13"/>
        <v>6</v>
      </c>
      <c r="R24" s="844">
        <v>13</v>
      </c>
      <c r="S24" s="480">
        <v>0</v>
      </c>
      <c r="T24" s="481">
        <v>0</v>
      </c>
      <c r="U24" s="484">
        <v>0</v>
      </c>
      <c r="V24" s="153">
        <f t="shared" si="14"/>
        <v>0</v>
      </c>
      <c r="W24" s="480">
        <v>0</v>
      </c>
      <c r="X24" s="481">
        <v>1</v>
      </c>
      <c r="Y24" s="484">
        <v>8</v>
      </c>
      <c r="Z24" s="153">
        <f t="shared" si="15"/>
        <v>9</v>
      </c>
      <c r="AA24" s="483">
        <v>1901</v>
      </c>
      <c r="AB24" s="482">
        <v>0</v>
      </c>
      <c r="AC24" s="480">
        <v>100609</v>
      </c>
      <c r="AD24" s="482">
        <v>98984</v>
      </c>
      <c r="AE24" s="155">
        <f t="shared" si="16"/>
        <v>199593</v>
      </c>
      <c r="AF24" s="483">
        <v>0</v>
      </c>
      <c r="AG24" s="481">
        <v>10599</v>
      </c>
      <c r="AH24" s="481">
        <v>0</v>
      </c>
      <c r="AI24" s="481">
        <v>0</v>
      </c>
      <c r="AJ24" s="481">
        <v>59</v>
      </c>
      <c r="AK24" s="482">
        <v>0</v>
      </c>
      <c r="AL24" s="155">
        <f t="shared" si="10"/>
        <v>210251</v>
      </c>
      <c r="AM24" s="269"/>
      <c r="AN24" s="269"/>
      <c r="AO24" s="269" t="s">
        <v>136</v>
      </c>
      <c r="AP24" s="842">
        <v>0</v>
      </c>
      <c r="AQ24" s="842">
        <v>0</v>
      </c>
      <c r="AR24" s="842">
        <v>0</v>
      </c>
      <c r="AS24" s="842">
        <v>1</v>
      </c>
      <c r="AT24" s="842">
        <v>1</v>
      </c>
      <c r="AU24" s="842">
        <v>0</v>
      </c>
      <c r="AV24" s="842">
        <v>2</v>
      </c>
    </row>
    <row r="25" spans="1:48" s="2" customFormat="1" ht="34.5" customHeight="1">
      <c r="A25" s="982"/>
      <c r="B25" s="843" t="s">
        <v>137</v>
      </c>
      <c r="C25" s="480">
        <v>24</v>
      </c>
      <c r="D25" s="481">
        <v>0</v>
      </c>
      <c r="E25" s="481">
        <v>4</v>
      </c>
      <c r="F25" s="481">
        <v>1</v>
      </c>
      <c r="G25" s="481">
        <v>0</v>
      </c>
      <c r="H25" s="482">
        <v>13</v>
      </c>
      <c r="I25" s="150">
        <f t="shared" si="11"/>
        <v>42</v>
      </c>
      <c r="J25" s="483">
        <v>15</v>
      </c>
      <c r="K25" s="481">
        <v>2</v>
      </c>
      <c r="L25" s="484">
        <v>27</v>
      </c>
      <c r="M25" s="154">
        <f t="shared" si="12"/>
        <v>44</v>
      </c>
      <c r="N25" s="480">
        <v>7</v>
      </c>
      <c r="O25" s="481">
        <v>2</v>
      </c>
      <c r="P25" s="484">
        <v>13</v>
      </c>
      <c r="Q25" s="153">
        <f t="shared" si="13"/>
        <v>22</v>
      </c>
      <c r="R25" s="844">
        <v>48</v>
      </c>
      <c r="S25" s="480">
        <v>0</v>
      </c>
      <c r="T25" s="481">
        <v>0</v>
      </c>
      <c r="U25" s="484">
        <v>0</v>
      </c>
      <c r="V25" s="153">
        <f t="shared" si="14"/>
        <v>0</v>
      </c>
      <c r="W25" s="480">
        <v>0</v>
      </c>
      <c r="X25" s="481">
        <v>0</v>
      </c>
      <c r="Y25" s="484">
        <v>10</v>
      </c>
      <c r="Z25" s="153">
        <f t="shared" si="15"/>
        <v>10</v>
      </c>
      <c r="AA25" s="483">
        <v>1211</v>
      </c>
      <c r="AB25" s="482">
        <v>0</v>
      </c>
      <c r="AC25" s="480">
        <v>75066</v>
      </c>
      <c r="AD25" s="482">
        <v>6788</v>
      </c>
      <c r="AE25" s="155">
        <f t="shared" si="16"/>
        <v>81854</v>
      </c>
      <c r="AF25" s="483">
        <v>0</v>
      </c>
      <c r="AG25" s="481">
        <v>1166</v>
      </c>
      <c r="AH25" s="481">
        <v>40</v>
      </c>
      <c r="AI25" s="481">
        <v>0</v>
      </c>
      <c r="AJ25" s="481">
        <v>129</v>
      </c>
      <c r="AK25" s="482">
        <v>0</v>
      </c>
      <c r="AL25" s="155">
        <f t="shared" si="10"/>
        <v>83189</v>
      </c>
      <c r="AM25" s="269"/>
      <c r="AN25" s="269"/>
      <c r="AO25" s="269" t="s">
        <v>137</v>
      </c>
      <c r="AP25" s="842">
        <v>0</v>
      </c>
      <c r="AQ25" s="842">
        <v>6</v>
      </c>
      <c r="AR25" s="842">
        <v>2</v>
      </c>
      <c r="AS25" s="842">
        <v>0</v>
      </c>
      <c r="AT25" s="842">
        <v>3</v>
      </c>
      <c r="AU25" s="842">
        <v>1</v>
      </c>
      <c r="AV25" s="842">
        <v>5</v>
      </c>
    </row>
    <row r="26" spans="1:48" s="2" customFormat="1" ht="34.5" customHeight="1">
      <c r="A26" s="982"/>
      <c r="B26" s="843" t="s">
        <v>138</v>
      </c>
      <c r="C26" s="480">
        <v>16</v>
      </c>
      <c r="D26" s="481">
        <v>1</v>
      </c>
      <c r="E26" s="481">
        <v>3</v>
      </c>
      <c r="F26" s="481">
        <v>0</v>
      </c>
      <c r="G26" s="481">
        <v>0</v>
      </c>
      <c r="H26" s="482">
        <v>12</v>
      </c>
      <c r="I26" s="150">
        <f t="shared" si="11"/>
        <v>32</v>
      </c>
      <c r="J26" s="483">
        <v>3</v>
      </c>
      <c r="K26" s="481">
        <v>3</v>
      </c>
      <c r="L26" s="484">
        <v>14</v>
      </c>
      <c r="M26" s="154">
        <f t="shared" si="12"/>
        <v>20</v>
      </c>
      <c r="N26" s="480">
        <v>3</v>
      </c>
      <c r="O26" s="481">
        <v>3</v>
      </c>
      <c r="P26" s="484">
        <v>5</v>
      </c>
      <c r="Q26" s="153">
        <f t="shared" si="13"/>
        <v>11</v>
      </c>
      <c r="R26" s="844">
        <v>24</v>
      </c>
      <c r="S26" s="480">
        <v>0</v>
      </c>
      <c r="T26" s="481">
        <v>0</v>
      </c>
      <c r="U26" s="484">
        <v>0</v>
      </c>
      <c r="V26" s="153">
        <f t="shared" si="14"/>
        <v>0</v>
      </c>
      <c r="W26" s="480">
        <v>2</v>
      </c>
      <c r="X26" s="481">
        <v>0</v>
      </c>
      <c r="Y26" s="484">
        <v>8</v>
      </c>
      <c r="Z26" s="153">
        <f t="shared" si="15"/>
        <v>10</v>
      </c>
      <c r="AA26" s="483">
        <v>1666</v>
      </c>
      <c r="AB26" s="482">
        <v>1</v>
      </c>
      <c r="AC26" s="480">
        <v>50865</v>
      </c>
      <c r="AD26" s="482">
        <v>12068</v>
      </c>
      <c r="AE26" s="155">
        <f t="shared" si="16"/>
        <v>62933</v>
      </c>
      <c r="AF26" s="483">
        <v>0</v>
      </c>
      <c r="AG26" s="481">
        <v>202</v>
      </c>
      <c r="AH26" s="481">
        <v>0</v>
      </c>
      <c r="AI26" s="481">
        <v>0</v>
      </c>
      <c r="AJ26" s="481">
        <v>1</v>
      </c>
      <c r="AK26" s="482">
        <v>94</v>
      </c>
      <c r="AL26" s="155">
        <f t="shared" si="10"/>
        <v>63230</v>
      </c>
      <c r="AM26" s="269"/>
      <c r="AN26" s="269"/>
      <c r="AO26" s="269" t="s">
        <v>138</v>
      </c>
      <c r="AP26" s="842">
        <v>1</v>
      </c>
      <c r="AQ26" s="842">
        <v>0</v>
      </c>
      <c r="AR26" s="842">
        <v>0</v>
      </c>
      <c r="AS26" s="842">
        <v>1</v>
      </c>
      <c r="AT26" s="842">
        <v>3</v>
      </c>
      <c r="AU26" s="842">
        <v>1</v>
      </c>
      <c r="AV26" s="842">
        <v>3</v>
      </c>
    </row>
    <row r="27" spans="1:48" s="2" customFormat="1" ht="34.5" customHeight="1">
      <c r="A27" s="982"/>
      <c r="B27" s="843" t="s">
        <v>139</v>
      </c>
      <c r="C27" s="480">
        <v>18</v>
      </c>
      <c r="D27" s="481">
        <v>0</v>
      </c>
      <c r="E27" s="481">
        <v>4</v>
      </c>
      <c r="F27" s="481">
        <v>0</v>
      </c>
      <c r="G27" s="481">
        <v>0</v>
      </c>
      <c r="H27" s="482">
        <v>4</v>
      </c>
      <c r="I27" s="150">
        <f t="shared" si="11"/>
        <v>26</v>
      </c>
      <c r="J27" s="483">
        <v>8</v>
      </c>
      <c r="K27" s="481">
        <v>2</v>
      </c>
      <c r="L27" s="484">
        <v>14</v>
      </c>
      <c r="M27" s="154">
        <f t="shared" si="12"/>
        <v>24</v>
      </c>
      <c r="N27" s="480">
        <v>2</v>
      </c>
      <c r="O27" s="481">
        <v>1</v>
      </c>
      <c r="P27" s="484">
        <v>6</v>
      </c>
      <c r="Q27" s="153">
        <f t="shared" si="13"/>
        <v>9</v>
      </c>
      <c r="R27" s="844">
        <v>25</v>
      </c>
      <c r="S27" s="480">
        <v>0</v>
      </c>
      <c r="T27" s="481">
        <v>0</v>
      </c>
      <c r="U27" s="484">
        <v>0</v>
      </c>
      <c r="V27" s="153">
        <f t="shared" si="14"/>
        <v>0</v>
      </c>
      <c r="W27" s="480">
        <v>0</v>
      </c>
      <c r="X27" s="481">
        <v>0</v>
      </c>
      <c r="Y27" s="484">
        <v>3</v>
      </c>
      <c r="Z27" s="153">
        <f t="shared" si="15"/>
        <v>3</v>
      </c>
      <c r="AA27" s="483">
        <v>633</v>
      </c>
      <c r="AB27" s="482">
        <v>0</v>
      </c>
      <c r="AC27" s="480">
        <v>20694</v>
      </c>
      <c r="AD27" s="482">
        <v>9539</v>
      </c>
      <c r="AE27" s="155">
        <f t="shared" si="16"/>
        <v>30233</v>
      </c>
      <c r="AF27" s="483">
        <v>0</v>
      </c>
      <c r="AG27" s="481">
        <v>17454</v>
      </c>
      <c r="AH27" s="481">
        <v>0</v>
      </c>
      <c r="AI27" s="481">
        <v>0</v>
      </c>
      <c r="AJ27" s="481">
        <v>196</v>
      </c>
      <c r="AK27" s="482">
        <v>0</v>
      </c>
      <c r="AL27" s="155">
        <f t="shared" si="10"/>
        <v>47883</v>
      </c>
      <c r="AM27" s="269"/>
      <c r="AN27" s="269"/>
      <c r="AO27" s="269" t="s">
        <v>139</v>
      </c>
      <c r="AP27" s="842">
        <v>0</v>
      </c>
      <c r="AQ27" s="842">
        <v>1</v>
      </c>
      <c r="AR27" s="842">
        <v>6</v>
      </c>
      <c r="AS27" s="842">
        <v>2</v>
      </c>
      <c r="AT27" s="842">
        <v>1</v>
      </c>
      <c r="AU27" s="842">
        <v>8</v>
      </c>
      <c r="AV27" s="842">
        <v>1</v>
      </c>
    </row>
    <row r="28" spans="1:48" s="2" customFormat="1" ht="34.5" customHeight="1">
      <c r="A28" s="982"/>
      <c r="B28" s="843" t="s">
        <v>140</v>
      </c>
      <c r="C28" s="480">
        <v>18</v>
      </c>
      <c r="D28" s="481">
        <v>1</v>
      </c>
      <c r="E28" s="481">
        <v>4</v>
      </c>
      <c r="F28" s="481">
        <v>0</v>
      </c>
      <c r="G28" s="481">
        <v>0</v>
      </c>
      <c r="H28" s="482">
        <v>3</v>
      </c>
      <c r="I28" s="150">
        <f t="shared" si="11"/>
        <v>26</v>
      </c>
      <c r="J28" s="483">
        <v>5</v>
      </c>
      <c r="K28" s="481">
        <v>6</v>
      </c>
      <c r="L28" s="484">
        <v>16</v>
      </c>
      <c r="M28" s="154">
        <f t="shared" si="12"/>
        <v>27</v>
      </c>
      <c r="N28" s="480">
        <v>2</v>
      </c>
      <c r="O28" s="481">
        <v>1</v>
      </c>
      <c r="P28" s="484">
        <v>9</v>
      </c>
      <c r="Q28" s="153">
        <f t="shared" si="13"/>
        <v>12</v>
      </c>
      <c r="R28" s="844">
        <v>21</v>
      </c>
      <c r="S28" s="480">
        <v>0</v>
      </c>
      <c r="T28" s="481">
        <v>0</v>
      </c>
      <c r="U28" s="484">
        <v>2</v>
      </c>
      <c r="V28" s="153">
        <f t="shared" si="14"/>
        <v>2</v>
      </c>
      <c r="W28" s="480">
        <v>0</v>
      </c>
      <c r="X28" s="481">
        <v>0</v>
      </c>
      <c r="Y28" s="484">
        <v>4</v>
      </c>
      <c r="Z28" s="153">
        <f t="shared" si="15"/>
        <v>4</v>
      </c>
      <c r="AA28" s="483">
        <v>445</v>
      </c>
      <c r="AB28" s="482">
        <v>0</v>
      </c>
      <c r="AC28" s="480">
        <v>9880</v>
      </c>
      <c r="AD28" s="482">
        <v>1375</v>
      </c>
      <c r="AE28" s="155">
        <f t="shared" si="16"/>
        <v>11255</v>
      </c>
      <c r="AF28" s="483">
        <v>0</v>
      </c>
      <c r="AG28" s="481">
        <v>2388</v>
      </c>
      <c r="AH28" s="481">
        <v>0</v>
      </c>
      <c r="AI28" s="481">
        <v>0</v>
      </c>
      <c r="AJ28" s="481">
        <v>85</v>
      </c>
      <c r="AK28" s="482">
        <v>995</v>
      </c>
      <c r="AL28" s="155">
        <f t="shared" si="10"/>
        <v>14723</v>
      </c>
      <c r="AM28" s="269"/>
      <c r="AN28" s="269"/>
      <c r="AO28" s="269" t="s">
        <v>140</v>
      </c>
      <c r="AP28" s="842">
        <v>1</v>
      </c>
      <c r="AQ28" s="842">
        <v>0</v>
      </c>
      <c r="AR28" s="842">
        <v>0</v>
      </c>
      <c r="AS28" s="842">
        <v>1</v>
      </c>
      <c r="AT28" s="842">
        <v>1</v>
      </c>
      <c r="AU28" s="842">
        <v>2</v>
      </c>
      <c r="AV28" s="842">
        <v>1</v>
      </c>
    </row>
    <row r="29" spans="1:48" s="2" customFormat="1" ht="34.5" customHeight="1" thickBot="1">
      <c r="A29" s="983"/>
      <c r="B29" s="845" t="s">
        <v>141</v>
      </c>
      <c r="C29" s="485">
        <v>34</v>
      </c>
      <c r="D29" s="486">
        <v>0</v>
      </c>
      <c r="E29" s="486">
        <v>3</v>
      </c>
      <c r="F29" s="486">
        <v>1</v>
      </c>
      <c r="G29" s="486">
        <v>0</v>
      </c>
      <c r="H29" s="487">
        <v>7</v>
      </c>
      <c r="I29" s="488">
        <f t="shared" si="11"/>
        <v>45</v>
      </c>
      <c r="J29" s="489">
        <v>16</v>
      </c>
      <c r="K29" s="486">
        <v>2</v>
      </c>
      <c r="L29" s="490">
        <v>32</v>
      </c>
      <c r="M29" s="491">
        <f t="shared" si="12"/>
        <v>50</v>
      </c>
      <c r="N29" s="485">
        <v>11</v>
      </c>
      <c r="O29" s="486">
        <v>0</v>
      </c>
      <c r="P29" s="490">
        <v>19</v>
      </c>
      <c r="Q29" s="492">
        <f t="shared" si="13"/>
        <v>30</v>
      </c>
      <c r="R29" s="846">
        <v>62</v>
      </c>
      <c r="S29" s="485">
        <v>0</v>
      </c>
      <c r="T29" s="486">
        <v>0</v>
      </c>
      <c r="U29" s="490">
        <v>2</v>
      </c>
      <c r="V29" s="492">
        <f t="shared" si="14"/>
        <v>2</v>
      </c>
      <c r="W29" s="485">
        <v>0</v>
      </c>
      <c r="X29" s="486">
        <v>0</v>
      </c>
      <c r="Y29" s="490">
        <v>6</v>
      </c>
      <c r="Z29" s="492">
        <f t="shared" si="15"/>
        <v>6</v>
      </c>
      <c r="AA29" s="489">
        <v>1685</v>
      </c>
      <c r="AB29" s="487">
        <v>0</v>
      </c>
      <c r="AC29" s="485">
        <v>46065</v>
      </c>
      <c r="AD29" s="487">
        <v>8319</v>
      </c>
      <c r="AE29" s="493">
        <f t="shared" si="16"/>
        <v>54384</v>
      </c>
      <c r="AF29" s="489">
        <v>0</v>
      </c>
      <c r="AG29" s="486">
        <v>954</v>
      </c>
      <c r="AH29" s="486">
        <v>2717</v>
      </c>
      <c r="AI29" s="486">
        <v>0</v>
      </c>
      <c r="AJ29" s="486">
        <v>16</v>
      </c>
      <c r="AK29" s="487">
        <v>0</v>
      </c>
      <c r="AL29" s="216">
        <f t="shared" si="10"/>
        <v>58071</v>
      </c>
      <c r="AM29" s="269"/>
      <c r="AN29" s="269"/>
      <c r="AO29" s="269" t="s">
        <v>141</v>
      </c>
      <c r="AP29" s="842">
        <v>0</v>
      </c>
      <c r="AQ29" s="842">
        <v>0</v>
      </c>
      <c r="AR29" s="842">
        <v>0</v>
      </c>
      <c r="AS29" s="842">
        <v>0</v>
      </c>
      <c r="AT29" s="842">
        <v>1</v>
      </c>
      <c r="AU29" s="842">
        <v>1</v>
      </c>
      <c r="AV29" s="842">
        <v>1</v>
      </c>
    </row>
    <row r="30" spans="1:48">
      <c r="AA30" s="41"/>
      <c r="AG30" s="31"/>
      <c r="AP30" s="224">
        <f t="shared" ref="AP30:AR30" si="17">SUM(AP18:AP29)</f>
        <v>19</v>
      </c>
      <c r="AQ30" s="224">
        <f t="shared" si="17"/>
        <v>17</v>
      </c>
      <c r="AR30" s="224">
        <f t="shared" si="17"/>
        <v>21</v>
      </c>
      <c r="AS30" s="224">
        <f>SUM(AS18:AS29)</f>
        <v>25</v>
      </c>
      <c r="AT30" s="224">
        <f t="shared" ref="AT30:AV30" si="18">SUM(AT18:AT29)</f>
        <v>32</v>
      </c>
      <c r="AU30" s="224">
        <f t="shared" si="18"/>
        <v>21</v>
      </c>
      <c r="AV30" s="224">
        <f t="shared" si="18"/>
        <v>58</v>
      </c>
    </row>
    <row r="31" spans="1:48" ht="20.100000000000001" customHeight="1" thickBot="1">
      <c r="AA31" s="41"/>
      <c r="AL31" s="278">
        <f>SUM(AL18:AL29)</f>
        <v>914931</v>
      </c>
      <c r="AO31" s="140"/>
      <c r="AP31" s="140"/>
      <c r="AQ31" s="140"/>
      <c r="AR31" s="152"/>
      <c r="AS31" s="152"/>
      <c r="AT31" s="152"/>
      <c r="AU31" s="152"/>
      <c r="AV31" s="152"/>
    </row>
    <row r="32" spans="1:48" ht="20.100000000000001" customHeight="1">
      <c r="AA32" s="41"/>
      <c r="AO32" s="1009"/>
      <c r="AP32" s="1010"/>
      <c r="AQ32" s="1013" t="s">
        <v>91</v>
      </c>
      <c r="AR32" s="1007" t="s">
        <v>92</v>
      </c>
      <c r="AS32" s="1007" t="s">
        <v>93</v>
      </c>
      <c r="AT32" s="1007" t="s">
        <v>94</v>
      </c>
      <c r="AU32" s="1007" t="s">
        <v>95</v>
      </c>
      <c r="AV32" s="1007" t="s">
        <v>96</v>
      </c>
    </row>
    <row r="33" spans="27:49" ht="20.100000000000001" customHeight="1" thickBot="1">
      <c r="AA33" s="41"/>
      <c r="AO33" s="996"/>
      <c r="AP33" s="997"/>
      <c r="AQ33" s="1014"/>
      <c r="AR33" s="1008"/>
      <c r="AS33" s="1008"/>
      <c r="AT33" s="1008"/>
      <c r="AU33" s="1008"/>
      <c r="AV33" s="1008"/>
    </row>
    <row r="34" spans="27:49" ht="13.5">
      <c r="AA34" s="41"/>
      <c r="AO34" s="1011" t="s">
        <v>428</v>
      </c>
      <c r="AP34" s="1012"/>
      <c r="AQ34" s="11">
        <f t="shared" ref="AQ34:AV34" si="19">C$7</f>
        <v>311</v>
      </c>
      <c r="AR34" s="11">
        <f t="shared" si="19"/>
        <v>41</v>
      </c>
      <c r="AS34" s="11">
        <f t="shared" si="19"/>
        <v>59</v>
      </c>
      <c r="AT34" s="11">
        <f t="shared" si="19"/>
        <v>4</v>
      </c>
      <c r="AU34" s="11">
        <f t="shared" si="19"/>
        <v>0</v>
      </c>
      <c r="AV34" s="150">
        <f t="shared" si="19"/>
        <v>199</v>
      </c>
      <c r="AW34" s="223">
        <f t="shared" ref="AW34:AW43" si="20">SUM(AQ34:AV34)</f>
        <v>614</v>
      </c>
    </row>
    <row r="35" spans="27:49" ht="13.5">
      <c r="AA35" s="41"/>
      <c r="AO35" s="1011" t="s">
        <v>521</v>
      </c>
      <c r="AP35" s="1012"/>
      <c r="AQ35" s="11">
        <f t="shared" ref="AQ35:AV35" si="21">C$8</f>
        <v>297</v>
      </c>
      <c r="AR35" s="11">
        <f t="shared" si="21"/>
        <v>51</v>
      </c>
      <c r="AS35" s="11">
        <f t="shared" si="21"/>
        <v>55</v>
      </c>
      <c r="AT35" s="11">
        <f t="shared" si="21"/>
        <v>3</v>
      </c>
      <c r="AU35" s="11">
        <f t="shared" si="21"/>
        <v>0</v>
      </c>
      <c r="AV35" s="150">
        <f t="shared" si="21"/>
        <v>198</v>
      </c>
      <c r="AW35" s="223">
        <f t="shared" si="20"/>
        <v>604</v>
      </c>
    </row>
    <row r="36" spans="27:49" ht="13.5">
      <c r="AA36" s="41"/>
      <c r="AO36" s="1011" t="s">
        <v>517</v>
      </c>
      <c r="AP36" s="1012"/>
      <c r="AQ36" s="11">
        <f t="shared" ref="AQ36:AV36" si="22">C$9</f>
        <v>333</v>
      </c>
      <c r="AR36" s="11">
        <f t="shared" si="22"/>
        <v>42</v>
      </c>
      <c r="AS36" s="11">
        <f t="shared" si="22"/>
        <v>57</v>
      </c>
      <c r="AT36" s="11">
        <f t="shared" si="22"/>
        <v>2</v>
      </c>
      <c r="AU36" s="11">
        <f t="shared" si="22"/>
        <v>0</v>
      </c>
      <c r="AV36" s="150">
        <f t="shared" si="22"/>
        <v>200</v>
      </c>
      <c r="AW36" s="223">
        <f t="shared" si="20"/>
        <v>634</v>
      </c>
    </row>
    <row r="37" spans="27:49" ht="13.5">
      <c r="AA37" s="41"/>
      <c r="AO37" s="1011" t="s">
        <v>529</v>
      </c>
      <c r="AP37" s="1012"/>
      <c r="AQ37" s="13">
        <f t="shared" ref="AQ37:AV37" si="23">C$10</f>
        <v>296</v>
      </c>
      <c r="AR37" s="13">
        <f t="shared" si="23"/>
        <v>58</v>
      </c>
      <c r="AS37" s="13">
        <f t="shared" si="23"/>
        <v>56</v>
      </c>
      <c r="AT37" s="13">
        <f t="shared" si="23"/>
        <v>3</v>
      </c>
      <c r="AU37" s="13">
        <f t="shared" si="23"/>
        <v>0</v>
      </c>
      <c r="AV37" s="151">
        <f t="shared" si="23"/>
        <v>200</v>
      </c>
      <c r="AW37" s="223">
        <f t="shared" si="20"/>
        <v>613</v>
      </c>
    </row>
    <row r="38" spans="27:49" ht="13.5">
      <c r="AA38" s="41"/>
      <c r="AO38" s="1011" t="s">
        <v>538</v>
      </c>
      <c r="AP38" s="1012"/>
      <c r="AQ38" s="13">
        <f t="shared" ref="AQ38:AV38" si="24">C$11</f>
        <v>296</v>
      </c>
      <c r="AR38" s="13">
        <f t="shared" si="24"/>
        <v>21</v>
      </c>
      <c r="AS38" s="13">
        <f t="shared" si="24"/>
        <v>52</v>
      </c>
      <c r="AT38" s="13">
        <f t="shared" si="24"/>
        <v>0</v>
      </c>
      <c r="AU38" s="13">
        <f t="shared" si="24"/>
        <v>0</v>
      </c>
      <c r="AV38" s="151">
        <f t="shared" si="24"/>
        <v>197</v>
      </c>
      <c r="AW38" s="223">
        <f t="shared" si="20"/>
        <v>566</v>
      </c>
    </row>
    <row r="39" spans="27:49" ht="13.5">
      <c r="AA39" s="41"/>
      <c r="AO39" s="1011" t="s">
        <v>552</v>
      </c>
      <c r="AP39" s="1012"/>
      <c r="AQ39" s="11">
        <f t="shared" ref="AQ39:AV39" si="25">C$12</f>
        <v>292</v>
      </c>
      <c r="AR39" s="11">
        <f t="shared" si="25"/>
        <v>32</v>
      </c>
      <c r="AS39" s="11">
        <f t="shared" si="25"/>
        <v>60</v>
      </c>
      <c r="AT39" s="11">
        <f t="shared" si="25"/>
        <v>1</v>
      </c>
      <c r="AU39" s="11">
        <f t="shared" si="25"/>
        <v>0</v>
      </c>
      <c r="AV39" s="150">
        <f t="shared" si="25"/>
        <v>231</v>
      </c>
      <c r="AW39" s="223">
        <f t="shared" si="20"/>
        <v>616</v>
      </c>
    </row>
    <row r="40" spans="27:49" ht="13.5">
      <c r="AA40" s="41"/>
      <c r="AO40" s="1011" t="s">
        <v>563</v>
      </c>
      <c r="AP40" s="1012"/>
      <c r="AQ40" s="13">
        <f t="shared" ref="AQ40:AV40" si="26">C$13</f>
        <v>263</v>
      </c>
      <c r="AR40" s="13">
        <f t="shared" si="26"/>
        <v>25</v>
      </c>
      <c r="AS40" s="13">
        <f t="shared" si="26"/>
        <v>58</v>
      </c>
      <c r="AT40" s="13">
        <f t="shared" si="26"/>
        <v>4</v>
      </c>
      <c r="AU40" s="13">
        <f t="shared" si="26"/>
        <v>0</v>
      </c>
      <c r="AV40" s="151">
        <f t="shared" si="26"/>
        <v>150</v>
      </c>
      <c r="AW40" s="223">
        <f t="shared" si="20"/>
        <v>500</v>
      </c>
    </row>
    <row r="41" spans="27:49" ht="13.5">
      <c r="AA41" s="41"/>
      <c r="AO41" s="1011" t="s">
        <v>601</v>
      </c>
      <c r="AP41" s="1012"/>
      <c r="AQ41" s="11">
        <f t="shared" ref="AQ41" si="27">C$14</f>
        <v>227</v>
      </c>
      <c r="AR41" s="11">
        <f t="shared" ref="AR41" si="28">D$14</f>
        <v>21</v>
      </c>
      <c r="AS41" s="11">
        <f t="shared" ref="AS41" si="29">E$14</f>
        <v>50</v>
      </c>
      <c r="AT41" s="11">
        <f t="shared" ref="AT41" si="30">F$14</f>
        <v>2</v>
      </c>
      <c r="AU41" s="11">
        <f t="shared" ref="AU41" si="31">G$14</f>
        <v>0</v>
      </c>
      <c r="AV41" s="150">
        <f t="shared" ref="AV41" si="32">H$14</f>
        <v>122</v>
      </c>
      <c r="AW41" s="223">
        <f t="shared" ref="AW41" si="33">SUM(AQ41:AV41)</f>
        <v>422</v>
      </c>
    </row>
    <row r="42" spans="27:49" ht="13.5">
      <c r="AA42" s="41"/>
      <c r="AO42" s="1011" t="s">
        <v>708</v>
      </c>
      <c r="AP42" s="1012"/>
      <c r="AQ42" s="11">
        <f>C$15</f>
        <v>226</v>
      </c>
      <c r="AR42" s="11">
        <f t="shared" ref="AR42:AV42" si="34">D$15</f>
        <v>17</v>
      </c>
      <c r="AS42" s="11">
        <f t="shared" si="34"/>
        <v>46</v>
      </c>
      <c r="AT42" s="11">
        <f t="shared" si="34"/>
        <v>2</v>
      </c>
      <c r="AU42" s="11">
        <f t="shared" si="34"/>
        <v>0</v>
      </c>
      <c r="AV42" s="11">
        <f t="shared" si="34"/>
        <v>143</v>
      </c>
      <c r="AW42" s="223"/>
    </row>
    <row r="43" spans="27:49" ht="14.25" thickBot="1">
      <c r="AA43" s="41"/>
      <c r="AO43" s="1015" t="s">
        <v>734</v>
      </c>
      <c r="AP43" s="1016"/>
      <c r="AQ43" s="215">
        <f>C$17</f>
        <v>259</v>
      </c>
      <c r="AR43" s="215">
        <f t="shared" ref="AR43:AV43" si="35">D$17</f>
        <v>19</v>
      </c>
      <c r="AS43" s="215">
        <f t="shared" si="35"/>
        <v>48</v>
      </c>
      <c r="AT43" s="215">
        <f t="shared" si="35"/>
        <v>4</v>
      </c>
      <c r="AU43" s="215">
        <f t="shared" si="35"/>
        <v>0</v>
      </c>
      <c r="AV43" s="215">
        <f t="shared" si="35"/>
        <v>170</v>
      </c>
      <c r="AW43" s="223">
        <f t="shared" si="20"/>
        <v>500</v>
      </c>
    </row>
    <row r="44" spans="27:49">
      <c r="AA44" s="41"/>
    </row>
    <row r="45" spans="27:49">
      <c r="AA45" s="41"/>
    </row>
    <row r="46" spans="27:49">
      <c r="AA46" s="41"/>
    </row>
    <row r="47" spans="27:49">
      <c r="AA47" s="41"/>
    </row>
    <row r="48" spans="27:49">
      <c r="AA48" s="41"/>
    </row>
    <row r="49" spans="27:27">
      <c r="AA49" s="41"/>
    </row>
    <row r="50" spans="27:27">
      <c r="AA50" s="41"/>
    </row>
    <row r="51" spans="27:27">
      <c r="AA51" s="41"/>
    </row>
    <row r="52" spans="27:27">
      <c r="AA52" s="41"/>
    </row>
    <row r="53" spans="27:27">
      <c r="AA53" s="41"/>
    </row>
  </sheetData>
  <mergeCells count="74">
    <mergeCell ref="AO43:AP43"/>
    <mergeCell ref="AO35:AP35"/>
    <mergeCell ref="AO36:AP36"/>
    <mergeCell ref="AO37:AP37"/>
    <mergeCell ref="AO38:AP38"/>
    <mergeCell ref="AO40:AP40"/>
    <mergeCell ref="AO41:AP41"/>
    <mergeCell ref="AO39:AP39"/>
    <mergeCell ref="AO42:AP42"/>
    <mergeCell ref="AV32:AV33"/>
    <mergeCell ref="AT32:AT33"/>
    <mergeCell ref="AO32:AP33"/>
    <mergeCell ref="AO34:AP34"/>
    <mergeCell ref="AQ32:AQ33"/>
    <mergeCell ref="AU32:AU33"/>
    <mergeCell ref="AR32:AR33"/>
    <mergeCell ref="AS32:AS33"/>
    <mergeCell ref="A18:A20"/>
    <mergeCell ref="M4:M5"/>
    <mergeCell ref="N4:N5"/>
    <mergeCell ref="O4:O5"/>
    <mergeCell ref="R3:R5"/>
    <mergeCell ref="Q4:Q5"/>
    <mergeCell ref="A6:B6"/>
    <mergeCell ref="A7:B7"/>
    <mergeCell ref="A10:B10"/>
    <mergeCell ref="A11:B11"/>
    <mergeCell ref="A9:B9"/>
    <mergeCell ref="J3:M3"/>
    <mergeCell ref="N3:Q3"/>
    <mergeCell ref="J4:J5"/>
    <mergeCell ref="A15:B15"/>
    <mergeCell ref="A22:A29"/>
    <mergeCell ref="G4:G5"/>
    <mergeCell ref="A13:B13"/>
    <mergeCell ref="A17:B17"/>
    <mergeCell ref="A14:B14"/>
    <mergeCell ref="A16:B16"/>
    <mergeCell ref="A8:B8"/>
    <mergeCell ref="A3:B5"/>
    <mergeCell ref="C3:I3"/>
    <mergeCell ref="C4:C5"/>
    <mergeCell ref="D4:D5"/>
    <mergeCell ref="E4:E5"/>
    <mergeCell ref="F4:F5"/>
    <mergeCell ref="I4:I5"/>
    <mergeCell ref="H4:H5"/>
    <mergeCell ref="A12:B12"/>
    <mergeCell ref="AH4:AH5"/>
    <mergeCell ref="AA3:AB3"/>
    <mergeCell ref="S4:S5"/>
    <mergeCell ref="P4:P5"/>
    <mergeCell ref="K4:K5"/>
    <mergeCell ref="L4:L5"/>
    <mergeCell ref="S3:V3"/>
    <mergeCell ref="T4:T5"/>
    <mergeCell ref="U4:U5"/>
    <mergeCell ref="V4:V5"/>
    <mergeCell ref="AO16:AQ16"/>
    <mergeCell ref="AI4:AI5"/>
    <mergeCell ref="AJ4:AJ5"/>
    <mergeCell ref="AL4:AL5"/>
    <mergeCell ref="W3:Z3"/>
    <mergeCell ref="AG4:AG5"/>
    <mergeCell ref="X4:X5"/>
    <mergeCell ref="Y4:Y5"/>
    <mergeCell ref="W4:W5"/>
    <mergeCell ref="AC3:AL3"/>
    <mergeCell ref="Z4:Z5"/>
    <mergeCell ref="AC4:AE4"/>
    <mergeCell ref="AF4:AF5"/>
    <mergeCell ref="AB4:AB5"/>
    <mergeCell ref="AA4:AA5"/>
    <mergeCell ref="AK4:AK5"/>
  </mergeCells>
  <phoneticPr fontId="9"/>
  <printOptions horizontalCentered="1"/>
  <pageMargins left="0.59055118110236227" right="0.59055118110236227" top="0.98425196850393704" bottom="0.98425196850393704" header="0.51181102362204722" footer="0.51181102362204722"/>
  <pageSetup paperSize="9" scale="72" fitToWidth="2" orientation="portrait" blackAndWhite="1" r:id="rId1"/>
  <headerFooter alignWithMargins="0"/>
  <colBreaks count="1" manualBreakCount="1">
    <brk id="22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A32"/>
  <sheetViews>
    <sheetView view="pageBreakPreview" zoomScale="85" zoomScaleNormal="75" zoomScaleSheetLayoutView="85" workbookViewId="0">
      <pane ySplit="4" topLeftCell="A8" activePane="bottomLeft" state="frozen"/>
      <selection activeCell="AN3" sqref="AN3"/>
      <selection pane="bottomLeft" activeCell="BA22" sqref="A3:BA22"/>
    </sheetView>
  </sheetViews>
  <sheetFormatPr defaultRowHeight="11.25"/>
  <cols>
    <col min="1" max="1" width="4.5" style="1" customWidth="1"/>
    <col min="2" max="2" width="7.25" style="1" customWidth="1"/>
    <col min="3" max="3" width="5.25" style="1" customWidth="1"/>
    <col min="4" max="13" width="4" style="1" customWidth="1"/>
    <col min="14" max="14" width="4.625" style="1" customWidth="1"/>
    <col min="15" max="26" width="4" style="1" customWidth="1"/>
    <col min="27" max="27" width="4.625" style="1" customWidth="1"/>
    <col min="28" max="29" width="4.375" style="1" customWidth="1"/>
    <col min="30" max="52" width="4" style="1" customWidth="1"/>
    <col min="53" max="53" width="4.5" style="1" customWidth="1"/>
    <col min="54" max="16384" width="9" style="1"/>
  </cols>
  <sheetData>
    <row r="1" spans="1:53" ht="23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408" t="s">
        <v>267</v>
      </c>
      <c r="AA1" s="409" t="s">
        <v>143</v>
      </c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3" ht="20.100000000000001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410"/>
      <c r="AV2" s="410"/>
      <c r="AW2" s="410"/>
      <c r="AX2" s="410"/>
      <c r="AY2" s="410"/>
      <c r="AZ2" s="410"/>
      <c r="BA2" s="410"/>
    </row>
    <row r="3" spans="1:53" s="10" customFormat="1" ht="45" customHeight="1">
      <c r="A3" s="992"/>
      <c r="B3" s="993"/>
      <c r="C3" s="1020" t="s">
        <v>89</v>
      </c>
      <c r="D3" s="1018" t="s">
        <v>144</v>
      </c>
      <c r="E3" s="1017"/>
      <c r="F3" s="1017"/>
      <c r="G3" s="1017"/>
      <c r="H3" s="1017"/>
      <c r="I3" s="1017"/>
      <c r="J3" s="1017"/>
      <c r="K3" s="1017"/>
      <c r="L3" s="1017"/>
      <c r="M3" s="1019"/>
      <c r="N3" s="1017" t="s">
        <v>145</v>
      </c>
      <c r="O3" s="1017"/>
      <c r="P3" s="1017"/>
      <c r="Q3" s="1017"/>
      <c r="R3" s="1017"/>
      <c r="S3" s="1017"/>
      <c r="T3" s="1018" t="s">
        <v>146</v>
      </c>
      <c r="U3" s="1017"/>
      <c r="V3" s="1017"/>
      <c r="W3" s="1017"/>
      <c r="X3" s="1017"/>
      <c r="Y3" s="1017"/>
      <c r="Z3" s="1019"/>
      <c r="AA3" s="1018" t="s">
        <v>147</v>
      </c>
      <c r="AB3" s="1017"/>
      <c r="AC3" s="1017"/>
      <c r="AD3" s="1017"/>
      <c r="AE3" s="1017"/>
      <c r="AF3" s="1019"/>
      <c r="AG3" s="1017" t="s">
        <v>148</v>
      </c>
      <c r="AH3" s="1017"/>
      <c r="AI3" s="1017"/>
      <c r="AJ3" s="1017"/>
      <c r="AK3" s="1017"/>
      <c r="AL3" s="1018" t="s">
        <v>149</v>
      </c>
      <c r="AM3" s="1017"/>
      <c r="AN3" s="1017"/>
      <c r="AO3" s="1017"/>
      <c r="AP3" s="1017"/>
      <c r="AQ3" s="1019"/>
      <c r="AR3" s="1017" t="s">
        <v>150</v>
      </c>
      <c r="AS3" s="1017"/>
      <c r="AT3" s="1017"/>
      <c r="AU3" s="1017"/>
      <c r="AV3" s="1017"/>
      <c r="AW3" s="1017"/>
      <c r="AX3" s="1018" t="s">
        <v>151</v>
      </c>
      <c r="AY3" s="1017"/>
      <c r="AZ3" s="1019"/>
      <c r="BA3" s="542" t="s">
        <v>96</v>
      </c>
    </row>
    <row r="4" spans="1:53" s="10" customFormat="1" ht="230.25" thickBot="1">
      <c r="A4" s="996"/>
      <c r="B4" s="997"/>
      <c r="C4" s="1021"/>
      <c r="D4" s="157" t="s">
        <v>120</v>
      </c>
      <c r="E4" s="156" t="s">
        <v>152</v>
      </c>
      <c r="F4" s="20" t="s">
        <v>153</v>
      </c>
      <c r="G4" s="20" t="s">
        <v>154</v>
      </c>
      <c r="H4" s="20" t="s">
        <v>155</v>
      </c>
      <c r="I4" s="20" t="s">
        <v>156</v>
      </c>
      <c r="J4" s="20" t="s">
        <v>157</v>
      </c>
      <c r="K4" s="20" t="s">
        <v>158</v>
      </c>
      <c r="L4" s="20" t="s">
        <v>159</v>
      </c>
      <c r="M4" s="21" t="s">
        <v>96</v>
      </c>
      <c r="N4" s="158" t="s">
        <v>120</v>
      </c>
      <c r="O4" s="105" t="s">
        <v>160</v>
      </c>
      <c r="P4" s="22" t="s">
        <v>161</v>
      </c>
      <c r="Q4" s="22" t="s">
        <v>162</v>
      </c>
      <c r="R4" s="22" t="s">
        <v>163</v>
      </c>
      <c r="S4" s="23" t="s">
        <v>96</v>
      </c>
      <c r="T4" s="158" t="s">
        <v>120</v>
      </c>
      <c r="U4" s="105" t="s">
        <v>164</v>
      </c>
      <c r="V4" s="22" t="s">
        <v>165</v>
      </c>
      <c r="W4" s="22" t="s">
        <v>166</v>
      </c>
      <c r="X4" s="22" t="s">
        <v>167</v>
      </c>
      <c r="Y4" s="22" t="s">
        <v>168</v>
      </c>
      <c r="Z4" s="21" t="s">
        <v>96</v>
      </c>
      <c r="AA4" s="158" t="s">
        <v>120</v>
      </c>
      <c r="AB4" s="266" t="s">
        <v>169</v>
      </c>
      <c r="AC4" s="22" t="s">
        <v>709</v>
      </c>
      <c r="AD4" s="22" t="s">
        <v>170</v>
      </c>
      <c r="AE4" s="22" t="s">
        <v>171</v>
      </c>
      <c r="AF4" s="21" t="s">
        <v>96</v>
      </c>
      <c r="AG4" s="158" t="s">
        <v>120</v>
      </c>
      <c r="AH4" s="105" t="s">
        <v>172</v>
      </c>
      <c r="AI4" s="22" t="s">
        <v>173</v>
      </c>
      <c r="AJ4" s="22" t="s">
        <v>174</v>
      </c>
      <c r="AK4" s="23" t="s">
        <v>96</v>
      </c>
      <c r="AL4" s="158" t="s">
        <v>120</v>
      </c>
      <c r="AM4" s="105" t="s">
        <v>175</v>
      </c>
      <c r="AN4" s="22" t="s">
        <v>176</v>
      </c>
      <c r="AO4" s="22" t="s">
        <v>177</v>
      </c>
      <c r="AP4" s="22" t="s">
        <v>178</v>
      </c>
      <c r="AQ4" s="21" t="s">
        <v>96</v>
      </c>
      <c r="AR4" s="158" t="s">
        <v>120</v>
      </c>
      <c r="AS4" s="105" t="s">
        <v>179</v>
      </c>
      <c r="AT4" s="22" t="s">
        <v>180</v>
      </c>
      <c r="AU4" s="22" t="s">
        <v>181</v>
      </c>
      <c r="AV4" s="22" t="s">
        <v>182</v>
      </c>
      <c r="AW4" s="23" t="s">
        <v>96</v>
      </c>
      <c r="AX4" s="158" t="s">
        <v>120</v>
      </c>
      <c r="AY4" s="159" t="s">
        <v>183</v>
      </c>
      <c r="AZ4" s="21" t="s">
        <v>96</v>
      </c>
      <c r="BA4" s="24" t="s">
        <v>447</v>
      </c>
    </row>
    <row r="5" spans="1:53" s="10" customFormat="1" ht="35.25" customHeight="1">
      <c r="A5" s="1027" t="s">
        <v>425</v>
      </c>
      <c r="B5" s="1028"/>
      <c r="C5" s="412">
        <f t="shared" ref="C5:C9" si="0">D5+N5+T5+AA5+AG5+AL5+AR5+AX5+BA5</f>
        <v>673</v>
      </c>
      <c r="D5" s="412">
        <f t="shared" ref="D5:D12" si="1">SUM(E5:M5)</f>
        <v>76</v>
      </c>
      <c r="E5" s="416">
        <v>15</v>
      </c>
      <c r="F5" s="417">
        <v>3</v>
      </c>
      <c r="G5" s="417">
        <v>9</v>
      </c>
      <c r="H5" s="417">
        <v>10</v>
      </c>
      <c r="I5" s="417">
        <v>18</v>
      </c>
      <c r="J5" s="417">
        <v>11</v>
      </c>
      <c r="K5" s="417">
        <v>0</v>
      </c>
      <c r="L5" s="417">
        <v>3</v>
      </c>
      <c r="M5" s="418">
        <v>7</v>
      </c>
      <c r="N5" s="412">
        <f t="shared" ref="N5:N13" si="2">SUM(O5:S5)</f>
        <v>110</v>
      </c>
      <c r="O5" s="416">
        <v>63</v>
      </c>
      <c r="P5" s="417">
        <v>6</v>
      </c>
      <c r="Q5" s="417">
        <v>23</v>
      </c>
      <c r="R5" s="417">
        <v>11</v>
      </c>
      <c r="S5" s="418">
        <v>7</v>
      </c>
      <c r="T5" s="412">
        <f t="shared" ref="T5:T13" si="3">SUM(U5:Z5)</f>
        <v>15</v>
      </c>
      <c r="U5" s="416">
        <v>2</v>
      </c>
      <c r="V5" s="417">
        <v>13</v>
      </c>
      <c r="W5" s="417">
        <v>0</v>
      </c>
      <c r="X5" s="417">
        <v>0</v>
      </c>
      <c r="Y5" s="417">
        <v>0</v>
      </c>
      <c r="Z5" s="418">
        <v>0</v>
      </c>
      <c r="AA5" s="412">
        <f t="shared" ref="AA5:AA13" si="4">SUM(AB5:AF5)</f>
        <v>286</v>
      </c>
      <c r="AB5" s="420">
        <v>140</v>
      </c>
      <c r="AC5" s="417">
        <v>115</v>
      </c>
      <c r="AD5" s="417">
        <v>15</v>
      </c>
      <c r="AE5" s="417">
        <v>15</v>
      </c>
      <c r="AF5" s="418">
        <v>1</v>
      </c>
      <c r="AG5" s="412">
        <f t="shared" ref="AG5:AG13" si="5">SUM(AH5:AK5)</f>
        <v>33</v>
      </c>
      <c r="AH5" s="416">
        <v>21</v>
      </c>
      <c r="AI5" s="417">
        <v>7</v>
      </c>
      <c r="AJ5" s="417">
        <v>5</v>
      </c>
      <c r="AK5" s="418">
        <v>0</v>
      </c>
      <c r="AL5" s="412">
        <f t="shared" ref="AL5:AL13" si="6">SUM(AM5:AQ5)</f>
        <v>23</v>
      </c>
      <c r="AM5" s="421">
        <v>1</v>
      </c>
      <c r="AN5" s="422">
        <v>4</v>
      </c>
      <c r="AO5" s="422">
        <v>4</v>
      </c>
      <c r="AP5" s="422">
        <v>10</v>
      </c>
      <c r="AQ5" s="423">
        <v>4</v>
      </c>
      <c r="AR5" s="412">
        <f t="shared" ref="AR5:AR13" si="7">SUM(AS5:AW5)</f>
        <v>8</v>
      </c>
      <c r="AS5" s="413">
        <v>6</v>
      </c>
      <c r="AT5" s="414">
        <v>0</v>
      </c>
      <c r="AU5" s="414">
        <v>0</v>
      </c>
      <c r="AV5" s="414">
        <v>0</v>
      </c>
      <c r="AW5" s="233">
        <v>2</v>
      </c>
      <c r="AX5" s="412">
        <f t="shared" ref="AX5:AX13" si="8">SUM(AY5:AZ5)</f>
        <v>3</v>
      </c>
      <c r="AY5" s="424">
        <v>3</v>
      </c>
      <c r="AZ5" s="418">
        <v>0</v>
      </c>
      <c r="BA5" s="425">
        <v>119</v>
      </c>
    </row>
    <row r="6" spans="1:53" s="10" customFormat="1" ht="35.25" customHeight="1">
      <c r="A6" s="984" t="s">
        <v>445</v>
      </c>
      <c r="B6" s="985"/>
      <c r="C6" s="425">
        <f t="shared" si="0"/>
        <v>614</v>
      </c>
      <c r="D6" s="425">
        <f t="shared" si="1"/>
        <v>56</v>
      </c>
      <c r="E6" s="413">
        <v>12</v>
      </c>
      <c r="F6" s="414">
        <v>7</v>
      </c>
      <c r="G6" s="414">
        <v>9</v>
      </c>
      <c r="H6" s="414">
        <v>2</v>
      </c>
      <c r="I6" s="414">
        <v>19</v>
      </c>
      <c r="J6" s="414">
        <v>6</v>
      </c>
      <c r="K6" s="414">
        <v>0</v>
      </c>
      <c r="L6" s="414">
        <v>1</v>
      </c>
      <c r="M6" s="233">
        <v>0</v>
      </c>
      <c r="N6" s="425">
        <f t="shared" si="2"/>
        <v>94</v>
      </c>
      <c r="O6" s="413">
        <v>54</v>
      </c>
      <c r="P6" s="414">
        <v>6</v>
      </c>
      <c r="Q6" s="414">
        <v>12</v>
      </c>
      <c r="R6" s="414">
        <v>12</v>
      </c>
      <c r="S6" s="233">
        <v>10</v>
      </c>
      <c r="T6" s="425">
        <f t="shared" si="3"/>
        <v>12</v>
      </c>
      <c r="U6" s="413">
        <v>2</v>
      </c>
      <c r="V6" s="414">
        <v>10</v>
      </c>
      <c r="W6" s="414">
        <v>0</v>
      </c>
      <c r="X6" s="414">
        <v>0</v>
      </c>
      <c r="Y6" s="414">
        <v>0</v>
      </c>
      <c r="Z6" s="233">
        <v>0</v>
      </c>
      <c r="AA6" s="425">
        <f t="shared" si="4"/>
        <v>276</v>
      </c>
      <c r="AB6" s="415">
        <v>155</v>
      </c>
      <c r="AC6" s="414">
        <v>94</v>
      </c>
      <c r="AD6" s="414">
        <v>15</v>
      </c>
      <c r="AE6" s="414">
        <v>12</v>
      </c>
      <c r="AF6" s="233">
        <v>0</v>
      </c>
      <c r="AG6" s="425">
        <f t="shared" si="5"/>
        <v>28</v>
      </c>
      <c r="AH6" s="413">
        <v>15</v>
      </c>
      <c r="AI6" s="414">
        <v>4</v>
      </c>
      <c r="AJ6" s="414">
        <v>8</v>
      </c>
      <c r="AK6" s="233">
        <v>1</v>
      </c>
      <c r="AL6" s="425">
        <f t="shared" si="6"/>
        <v>12</v>
      </c>
      <c r="AM6" s="413">
        <v>1</v>
      </c>
      <c r="AN6" s="414">
        <v>0</v>
      </c>
      <c r="AO6" s="414">
        <v>1</v>
      </c>
      <c r="AP6" s="414">
        <v>10</v>
      </c>
      <c r="AQ6" s="233">
        <v>0</v>
      </c>
      <c r="AR6" s="425">
        <f t="shared" si="7"/>
        <v>6</v>
      </c>
      <c r="AS6" s="413">
        <v>5</v>
      </c>
      <c r="AT6" s="414">
        <v>0</v>
      </c>
      <c r="AU6" s="414">
        <v>0</v>
      </c>
      <c r="AV6" s="414">
        <v>0</v>
      </c>
      <c r="AW6" s="233">
        <v>1</v>
      </c>
      <c r="AX6" s="425">
        <f t="shared" si="8"/>
        <v>2</v>
      </c>
      <c r="AY6" s="413">
        <v>2</v>
      </c>
      <c r="AZ6" s="233">
        <v>0</v>
      </c>
      <c r="BA6" s="412">
        <v>128</v>
      </c>
    </row>
    <row r="7" spans="1:53" s="10" customFormat="1" ht="35.25" customHeight="1">
      <c r="A7" s="984" t="s">
        <v>516</v>
      </c>
      <c r="B7" s="985"/>
      <c r="C7" s="412">
        <f t="shared" si="0"/>
        <v>604</v>
      </c>
      <c r="D7" s="412">
        <f t="shared" si="1"/>
        <v>65</v>
      </c>
      <c r="E7" s="415">
        <v>14</v>
      </c>
      <c r="F7" s="414">
        <v>2</v>
      </c>
      <c r="G7" s="414">
        <v>9</v>
      </c>
      <c r="H7" s="414">
        <v>6</v>
      </c>
      <c r="I7" s="414">
        <v>7</v>
      </c>
      <c r="J7" s="414">
        <v>14</v>
      </c>
      <c r="K7" s="414">
        <v>0</v>
      </c>
      <c r="L7" s="414">
        <v>3</v>
      </c>
      <c r="M7" s="233">
        <v>10</v>
      </c>
      <c r="N7" s="412">
        <f t="shared" si="2"/>
        <v>95</v>
      </c>
      <c r="O7" s="413">
        <v>61</v>
      </c>
      <c r="P7" s="414">
        <v>0</v>
      </c>
      <c r="Q7" s="414">
        <v>16</v>
      </c>
      <c r="R7" s="414">
        <v>7</v>
      </c>
      <c r="S7" s="233">
        <v>11</v>
      </c>
      <c r="T7" s="412">
        <f t="shared" si="3"/>
        <v>12</v>
      </c>
      <c r="U7" s="413">
        <v>1</v>
      </c>
      <c r="V7" s="414">
        <v>11</v>
      </c>
      <c r="W7" s="414">
        <v>0</v>
      </c>
      <c r="X7" s="414">
        <v>0</v>
      </c>
      <c r="Y7" s="414">
        <v>0</v>
      </c>
      <c r="Z7" s="233">
        <v>0</v>
      </c>
      <c r="AA7" s="412">
        <f t="shared" si="4"/>
        <v>274</v>
      </c>
      <c r="AB7" s="415">
        <v>138</v>
      </c>
      <c r="AC7" s="414">
        <v>101</v>
      </c>
      <c r="AD7" s="414">
        <v>20</v>
      </c>
      <c r="AE7" s="414">
        <v>15</v>
      </c>
      <c r="AF7" s="233">
        <v>0</v>
      </c>
      <c r="AG7" s="412">
        <f t="shared" si="5"/>
        <v>17</v>
      </c>
      <c r="AH7" s="413">
        <v>8</v>
      </c>
      <c r="AI7" s="414">
        <v>6</v>
      </c>
      <c r="AJ7" s="414">
        <v>3</v>
      </c>
      <c r="AK7" s="233">
        <v>0</v>
      </c>
      <c r="AL7" s="412">
        <f t="shared" si="6"/>
        <v>13</v>
      </c>
      <c r="AM7" s="413">
        <v>0</v>
      </c>
      <c r="AN7" s="414">
        <v>2</v>
      </c>
      <c r="AO7" s="414">
        <v>1</v>
      </c>
      <c r="AP7" s="414">
        <v>10</v>
      </c>
      <c r="AQ7" s="233">
        <v>0</v>
      </c>
      <c r="AR7" s="412">
        <f t="shared" si="7"/>
        <v>4</v>
      </c>
      <c r="AS7" s="415">
        <v>2</v>
      </c>
      <c r="AT7" s="414">
        <v>0</v>
      </c>
      <c r="AU7" s="414">
        <v>0</v>
      </c>
      <c r="AV7" s="414">
        <v>0</v>
      </c>
      <c r="AW7" s="233">
        <v>2</v>
      </c>
      <c r="AX7" s="412">
        <f t="shared" si="8"/>
        <v>1</v>
      </c>
      <c r="AY7" s="419">
        <v>0</v>
      </c>
      <c r="AZ7" s="233">
        <v>1</v>
      </c>
      <c r="BA7" s="412">
        <v>123</v>
      </c>
    </row>
    <row r="8" spans="1:53" s="10" customFormat="1" ht="35.25" customHeight="1">
      <c r="A8" s="984" t="s">
        <v>518</v>
      </c>
      <c r="B8" s="985"/>
      <c r="C8" s="412">
        <f t="shared" si="0"/>
        <v>634</v>
      </c>
      <c r="D8" s="412">
        <f t="shared" si="1"/>
        <v>68</v>
      </c>
      <c r="E8" s="413">
        <v>18</v>
      </c>
      <c r="F8" s="414">
        <v>2</v>
      </c>
      <c r="G8" s="414">
        <v>5</v>
      </c>
      <c r="H8" s="414">
        <v>7</v>
      </c>
      <c r="I8" s="414">
        <v>13</v>
      </c>
      <c r="J8" s="414">
        <v>11</v>
      </c>
      <c r="K8" s="414">
        <v>1</v>
      </c>
      <c r="L8" s="414">
        <v>2</v>
      </c>
      <c r="M8" s="233">
        <v>9</v>
      </c>
      <c r="N8" s="412">
        <f t="shared" si="2"/>
        <v>79</v>
      </c>
      <c r="O8" s="413">
        <v>42</v>
      </c>
      <c r="P8" s="414">
        <v>4</v>
      </c>
      <c r="Q8" s="414">
        <v>16</v>
      </c>
      <c r="R8" s="414">
        <v>9</v>
      </c>
      <c r="S8" s="233">
        <v>8</v>
      </c>
      <c r="T8" s="412">
        <f t="shared" si="3"/>
        <v>17</v>
      </c>
      <c r="U8" s="413">
        <v>1</v>
      </c>
      <c r="V8" s="414">
        <v>15</v>
      </c>
      <c r="W8" s="414">
        <v>0</v>
      </c>
      <c r="X8" s="414">
        <v>1</v>
      </c>
      <c r="Y8" s="414">
        <v>0</v>
      </c>
      <c r="Z8" s="233">
        <v>0</v>
      </c>
      <c r="AA8" s="412">
        <f t="shared" si="4"/>
        <v>287</v>
      </c>
      <c r="AB8" s="415">
        <v>144</v>
      </c>
      <c r="AC8" s="414">
        <v>109</v>
      </c>
      <c r="AD8" s="414">
        <v>20</v>
      </c>
      <c r="AE8" s="414">
        <v>13</v>
      </c>
      <c r="AF8" s="233">
        <v>1</v>
      </c>
      <c r="AG8" s="412">
        <f t="shared" si="5"/>
        <v>26</v>
      </c>
      <c r="AH8" s="413">
        <v>15</v>
      </c>
      <c r="AI8" s="414">
        <v>5</v>
      </c>
      <c r="AJ8" s="414">
        <v>6</v>
      </c>
      <c r="AK8" s="233">
        <v>0</v>
      </c>
      <c r="AL8" s="412">
        <f t="shared" si="6"/>
        <v>10</v>
      </c>
      <c r="AM8" s="413">
        <v>0</v>
      </c>
      <c r="AN8" s="414">
        <v>1</v>
      </c>
      <c r="AO8" s="414">
        <v>2</v>
      </c>
      <c r="AP8" s="414">
        <v>7</v>
      </c>
      <c r="AQ8" s="233">
        <v>0</v>
      </c>
      <c r="AR8" s="412">
        <f t="shared" si="7"/>
        <v>10</v>
      </c>
      <c r="AS8" s="413">
        <v>8</v>
      </c>
      <c r="AT8" s="414">
        <v>0</v>
      </c>
      <c r="AU8" s="414">
        <v>0</v>
      </c>
      <c r="AV8" s="414">
        <v>0</v>
      </c>
      <c r="AW8" s="232">
        <v>2</v>
      </c>
      <c r="AX8" s="412">
        <f t="shared" si="8"/>
        <v>0</v>
      </c>
      <c r="AY8" s="419">
        <v>0</v>
      </c>
      <c r="AZ8" s="233">
        <v>0</v>
      </c>
      <c r="BA8" s="426">
        <v>137</v>
      </c>
    </row>
    <row r="9" spans="1:53" s="10" customFormat="1" ht="35.25" customHeight="1">
      <c r="A9" s="984" t="s">
        <v>530</v>
      </c>
      <c r="B9" s="985"/>
      <c r="C9" s="412">
        <f t="shared" si="0"/>
        <v>613</v>
      </c>
      <c r="D9" s="412">
        <f t="shared" si="1"/>
        <v>63</v>
      </c>
      <c r="E9" s="413">
        <v>16</v>
      </c>
      <c r="F9" s="414">
        <v>3</v>
      </c>
      <c r="G9" s="414">
        <v>2</v>
      </c>
      <c r="H9" s="414">
        <v>7</v>
      </c>
      <c r="I9" s="414">
        <v>13</v>
      </c>
      <c r="J9" s="414">
        <v>7</v>
      </c>
      <c r="K9" s="414">
        <v>1</v>
      </c>
      <c r="L9" s="414">
        <v>4</v>
      </c>
      <c r="M9" s="233">
        <v>10</v>
      </c>
      <c r="N9" s="412">
        <f t="shared" si="2"/>
        <v>78</v>
      </c>
      <c r="O9" s="413">
        <v>37</v>
      </c>
      <c r="P9" s="414">
        <v>9</v>
      </c>
      <c r="Q9" s="414">
        <v>17</v>
      </c>
      <c r="R9" s="414">
        <v>12</v>
      </c>
      <c r="S9" s="233">
        <v>3</v>
      </c>
      <c r="T9" s="412">
        <f t="shared" si="3"/>
        <v>11</v>
      </c>
      <c r="U9" s="413">
        <v>2</v>
      </c>
      <c r="V9" s="414">
        <v>7</v>
      </c>
      <c r="W9" s="414">
        <v>0</v>
      </c>
      <c r="X9" s="414">
        <v>1</v>
      </c>
      <c r="Y9" s="414">
        <v>1</v>
      </c>
      <c r="Z9" s="233">
        <v>0</v>
      </c>
      <c r="AA9" s="412">
        <f t="shared" si="4"/>
        <v>302</v>
      </c>
      <c r="AB9" s="415">
        <v>157</v>
      </c>
      <c r="AC9" s="414">
        <v>104</v>
      </c>
      <c r="AD9" s="414">
        <v>16</v>
      </c>
      <c r="AE9" s="414">
        <v>24</v>
      </c>
      <c r="AF9" s="233">
        <v>1</v>
      </c>
      <c r="AG9" s="412">
        <f t="shared" si="5"/>
        <v>21</v>
      </c>
      <c r="AH9" s="413">
        <v>13</v>
      </c>
      <c r="AI9" s="414">
        <v>6</v>
      </c>
      <c r="AJ9" s="414">
        <v>2</v>
      </c>
      <c r="AK9" s="233">
        <v>0</v>
      </c>
      <c r="AL9" s="412">
        <f t="shared" si="6"/>
        <v>12</v>
      </c>
      <c r="AM9" s="413">
        <v>0</v>
      </c>
      <c r="AN9" s="414">
        <v>1</v>
      </c>
      <c r="AO9" s="414">
        <v>2</v>
      </c>
      <c r="AP9" s="414">
        <v>9</v>
      </c>
      <c r="AQ9" s="233">
        <v>0</v>
      </c>
      <c r="AR9" s="412">
        <f t="shared" si="7"/>
        <v>6</v>
      </c>
      <c r="AS9" s="413">
        <v>6</v>
      </c>
      <c r="AT9" s="414">
        <v>0</v>
      </c>
      <c r="AU9" s="414">
        <v>0</v>
      </c>
      <c r="AV9" s="414">
        <v>0</v>
      </c>
      <c r="AW9" s="232">
        <v>0</v>
      </c>
      <c r="AX9" s="412">
        <f t="shared" si="8"/>
        <v>0</v>
      </c>
      <c r="AY9" s="419">
        <v>0</v>
      </c>
      <c r="AZ9" s="233">
        <v>0</v>
      </c>
      <c r="BA9" s="426">
        <v>120</v>
      </c>
    </row>
    <row r="10" spans="1:53" s="10" customFormat="1" ht="35.25" customHeight="1">
      <c r="A10" s="984" t="s">
        <v>541</v>
      </c>
      <c r="B10" s="985"/>
      <c r="C10" s="412">
        <f>D10+N10+T10+AA10+AG10+AL10+AR10+AX10+BA10</f>
        <v>566</v>
      </c>
      <c r="D10" s="412">
        <f t="shared" si="1"/>
        <v>50</v>
      </c>
      <c r="E10" s="413">
        <v>11</v>
      </c>
      <c r="F10" s="414">
        <v>3</v>
      </c>
      <c r="G10" s="414">
        <v>6</v>
      </c>
      <c r="H10" s="414">
        <v>3</v>
      </c>
      <c r="I10" s="414">
        <v>8</v>
      </c>
      <c r="J10" s="414">
        <v>14</v>
      </c>
      <c r="K10" s="414">
        <v>1</v>
      </c>
      <c r="L10" s="414">
        <v>0</v>
      </c>
      <c r="M10" s="233">
        <v>4</v>
      </c>
      <c r="N10" s="412">
        <f t="shared" si="2"/>
        <v>76</v>
      </c>
      <c r="O10" s="413">
        <v>39</v>
      </c>
      <c r="P10" s="414">
        <v>3</v>
      </c>
      <c r="Q10" s="414">
        <v>13</v>
      </c>
      <c r="R10" s="414">
        <v>13</v>
      </c>
      <c r="S10" s="232">
        <v>8</v>
      </c>
      <c r="T10" s="412">
        <f t="shared" si="3"/>
        <v>12</v>
      </c>
      <c r="U10" s="413">
        <v>4</v>
      </c>
      <c r="V10" s="414">
        <v>8</v>
      </c>
      <c r="W10" s="414">
        <v>0</v>
      </c>
      <c r="X10" s="414">
        <v>0</v>
      </c>
      <c r="Y10" s="414">
        <v>0</v>
      </c>
      <c r="Z10" s="233">
        <v>0</v>
      </c>
      <c r="AA10" s="412">
        <f t="shared" si="4"/>
        <v>254</v>
      </c>
      <c r="AB10" s="415">
        <v>125</v>
      </c>
      <c r="AC10" s="414">
        <v>93</v>
      </c>
      <c r="AD10" s="414">
        <v>16</v>
      </c>
      <c r="AE10" s="414">
        <v>19</v>
      </c>
      <c r="AF10" s="233">
        <v>1</v>
      </c>
      <c r="AG10" s="412">
        <f t="shared" si="5"/>
        <v>38</v>
      </c>
      <c r="AH10" s="413">
        <v>21</v>
      </c>
      <c r="AI10" s="414">
        <v>8</v>
      </c>
      <c r="AJ10" s="414">
        <v>9</v>
      </c>
      <c r="AK10" s="232">
        <v>0</v>
      </c>
      <c r="AL10" s="412">
        <f t="shared" si="6"/>
        <v>18</v>
      </c>
      <c r="AM10" s="413">
        <v>1</v>
      </c>
      <c r="AN10" s="414">
        <v>0</v>
      </c>
      <c r="AO10" s="414">
        <v>2</v>
      </c>
      <c r="AP10" s="414">
        <v>13</v>
      </c>
      <c r="AQ10" s="233">
        <v>2</v>
      </c>
      <c r="AR10" s="412">
        <f t="shared" si="7"/>
        <v>4</v>
      </c>
      <c r="AS10" s="413">
        <v>3</v>
      </c>
      <c r="AT10" s="414">
        <v>0</v>
      </c>
      <c r="AU10" s="414">
        <v>0</v>
      </c>
      <c r="AV10" s="414">
        <v>0</v>
      </c>
      <c r="AW10" s="232">
        <v>1</v>
      </c>
      <c r="AX10" s="412">
        <f t="shared" si="8"/>
        <v>4</v>
      </c>
      <c r="AY10" s="419">
        <v>4</v>
      </c>
      <c r="AZ10" s="233">
        <v>0</v>
      </c>
      <c r="BA10" s="426">
        <v>110</v>
      </c>
    </row>
    <row r="11" spans="1:53" s="10" customFormat="1" ht="35.25" customHeight="1">
      <c r="A11" s="984" t="s">
        <v>556</v>
      </c>
      <c r="B11" s="985"/>
      <c r="C11" s="412">
        <f>D11+N11+T11+AA11+AG11+AL11+AR11+AX11+BA11</f>
        <v>616</v>
      </c>
      <c r="D11" s="412">
        <f t="shared" si="1"/>
        <v>72</v>
      </c>
      <c r="E11" s="413">
        <v>15</v>
      </c>
      <c r="F11" s="414">
        <v>6</v>
      </c>
      <c r="G11" s="414">
        <v>8</v>
      </c>
      <c r="H11" s="414">
        <v>8</v>
      </c>
      <c r="I11" s="414">
        <v>12</v>
      </c>
      <c r="J11" s="414">
        <v>11</v>
      </c>
      <c r="K11" s="414">
        <v>2</v>
      </c>
      <c r="L11" s="414">
        <v>3</v>
      </c>
      <c r="M11" s="233">
        <v>7</v>
      </c>
      <c r="N11" s="412">
        <f t="shared" si="2"/>
        <v>65</v>
      </c>
      <c r="O11" s="413">
        <v>27</v>
      </c>
      <c r="P11" s="414">
        <v>7</v>
      </c>
      <c r="Q11" s="414">
        <v>10</v>
      </c>
      <c r="R11" s="414">
        <v>10</v>
      </c>
      <c r="S11" s="232">
        <v>11</v>
      </c>
      <c r="T11" s="412">
        <f t="shared" si="3"/>
        <v>12</v>
      </c>
      <c r="U11" s="413">
        <v>3</v>
      </c>
      <c r="V11" s="414">
        <v>9</v>
      </c>
      <c r="W11" s="414">
        <v>0</v>
      </c>
      <c r="X11" s="414">
        <v>0</v>
      </c>
      <c r="Y11" s="414">
        <v>0</v>
      </c>
      <c r="Z11" s="233">
        <v>0</v>
      </c>
      <c r="AA11" s="412">
        <f t="shared" si="4"/>
        <v>278</v>
      </c>
      <c r="AB11" s="415">
        <v>156</v>
      </c>
      <c r="AC11" s="414">
        <v>85</v>
      </c>
      <c r="AD11" s="414">
        <v>20</v>
      </c>
      <c r="AE11" s="414">
        <v>17</v>
      </c>
      <c r="AF11" s="233">
        <v>0</v>
      </c>
      <c r="AG11" s="412">
        <f t="shared" si="5"/>
        <v>32</v>
      </c>
      <c r="AH11" s="413">
        <v>16</v>
      </c>
      <c r="AI11" s="414">
        <v>8</v>
      </c>
      <c r="AJ11" s="414">
        <v>8</v>
      </c>
      <c r="AK11" s="232">
        <v>0</v>
      </c>
      <c r="AL11" s="412">
        <f t="shared" si="6"/>
        <v>15</v>
      </c>
      <c r="AM11" s="413">
        <v>0</v>
      </c>
      <c r="AN11" s="414">
        <v>1</v>
      </c>
      <c r="AO11" s="414">
        <v>0</v>
      </c>
      <c r="AP11" s="414">
        <v>12</v>
      </c>
      <c r="AQ11" s="233">
        <v>2</v>
      </c>
      <c r="AR11" s="412">
        <f t="shared" si="7"/>
        <v>4</v>
      </c>
      <c r="AS11" s="413">
        <v>3</v>
      </c>
      <c r="AT11" s="414">
        <v>0</v>
      </c>
      <c r="AU11" s="414">
        <v>0</v>
      </c>
      <c r="AV11" s="414">
        <v>0</v>
      </c>
      <c r="AW11" s="232">
        <v>1</v>
      </c>
      <c r="AX11" s="412">
        <f t="shared" si="8"/>
        <v>6</v>
      </c>
      <c r="AY11" s="419">
        <v>6</v>
      </c>
      <c r="AZ11" s="233">
        <v>0</v>
      </c>
      <c r="BA11" s="426">
        <v>132</v>
      </c>
    </row>
    <row r="12" spans="1:53" s="10" customFormat="1" ht="35.25" customHeight="1">
      <c r="A12" s="984" t="s">
        <v>566</v>
      </c>
      <c r="B12" s="985"/>
      <c r="C12" s="412">
        <f>D12+N12+T12+AA12+AG12+AL12+AR12+AX12+BA12</f>
        <v>500</v>
      </c>
      <c r="D12" s="412">
        <f t="shared" si="1"/>
        <v>63</v>
      </c>
      <c r="E12" s="413">
        <v>19</v>
      </c>
      <c r="F12" s="414">
        <v>2</v>
      </c>
      <c r="G12" s="414">
        <v>10</v>
      </c>
      <c r="H12" s="414">
        <v>4</v>
      </c>
      <c r="I12" s="414">
        <v>14</v>
      </c>
      <c r="J12" s="414">
        <v>7</v>
      </c>
      <c r="K12" s="414">
        <v>0</v>
      </c>
      <c r="L12" s="414">
        <v>2</v>
      </c>
      <c r="M12" s="233">
        <v>5</v>
      </c>
      <c r="N12" s="412">
        <f t="shared" si="2"/>
        <v>69</v>
      </c>
      <c r="O12" s="413">
        <v>33</v>
      </c>
      <c r="P12" s="414">
        <v>7</v>
      </c>
      <c r="Q12" s="414">
        <v>17</v>
      </c>
      <c r="R12" s="414">
        <v>6</v>
      </c>
      <c r="S12" s="232">
        <v>6</v>
      </c>
      <c r="T12" s="412">
        <f t="shared" si="3"/>
        <v>12</v>
      </c>
      <c r="U12" s="413">
        <v>4</v>
      </c>
      <c r="V12" s="414">
        <v>8</v>
      </c>
      <c r="W12" s="414">
        <v>0</v>
      </c>
      <c r="X12" s="414">
        <v>0</v>
      </c>
      <c r="Y12" s="414">
        <v>0</v>
      </c>
      <c r="Z12" s="233">
        <v>0</v>
      </c>
      <c r="AA12" s="412">
        <f t="shared" si="4"/>
        <v>213</v>
      </c>
      <c r="AB12" s="415">
        <v>100</v>
      </c>
      <c r="AC12" s="414">
        <v>82</v>
      </c>
      <c r="AD12" s="414">
        <v>17</v>
      </c>
      <c r="AE12" s="414">
        <v>14</v>
      </c>
      <c r="AF12" s="233">
        <v>0</v>
      </c>
      <c r="AG12" s="412">
        <f t="shared" si="5"/>
        <v>31</v>
      </c>
      <c r="AH12" s="413">
        <v>15</v>
      </c>
      <c r="AI12" s="414">
        <v>10</v>
      </c>
      <c r="AJ12" s="414">
        <v>6</v>
      </c>
      <c r="AK12" s="232">
        <v>0</v>
      </c>
      <c r="AL12" s="412">
        <f t="shared" si="6"/>
        <v>14</v>
      </c>
      <c r="AM12" s="413">
        <v>1</v>
      </c>
      <c r="AN12" s="414">
        <v>0</v>
      </c>
      <c r="AO12" s="414">
        <v>7</v>
      </c>
      <c r="AP12" s="414">
        <v>5</v>
      </c>
      <c r="AQ12" s="233">
        <v>1</v>
      </c>
      <c r="AR12" s="412">
        <f t="shared" si="7"/>
        <v>3</v>
      </c>
      <c r="AS12" s="413">
        <v>2</v>
      </c>
      <c r="AT12" s="414">
        <v>0</v>
      </c>
      <c r="AU12" s="414">
        <v>0</v>
      </c>
      <c r="AV12" s="414">
        <v>0</v>
      </c>
      <c r="AW12" s="232">
        <v>1</v>
      </c>
      <c r="AX12" s="412">
        <f t="shared" si="8"/>
        <v>0</v>
      </c>
      <c r="AY12" s="419">
        <v>0</v>
      </c>
      <c r="AZ12" s="233">
        <v>0</v>
      </c>
      <c r="BA12" s="426">
        <v>95</v>
      </c>
    </row>
    <row r="13" spans="1:53" s="10" customFormat="1" ht="35.25" customHeight="1" thickBot="1">
      <c r="A13" s="984" t="s">
        <v>595</v>
      </c>
      <c r="B13" s="985"/>
      <c r="C13" s="427">
        <f>D13+N13+T13+AA13+AG13+AL13+AR13+AX13+BA13</f>
        <v>422</v>
      </c>
      <c r="D13" s="427">
        <f t="shared" ref="D13" si="9">SUM(E13:M13)</f>
        <v>32</v>
      </c>
      <c r="E13" s="428">
        <v>3</v>
      </c>
      <c r="F13" s="429">
        <v>2</v>
      </c>
      <c r="G13" s="429">
        <v>6</v>
      </c>
      <c r="H13" s="429">
        <v>3</v>
      </c>
      <c r="I13" s="429">
        <v>5</v>
      </c>
      <c r="J13" s="429">
        <v>9</v>
      </c>
      <c r="K13" s="429">
        <v>0</v>
      </c>
      <c r="L13" s="429">
        <v>0</v>
      </c>
      <c r="M13" s="239">
        <v>4</v>
      </c>
      <c r="N13" s="427">
        <f t="shared" si="2"/>
        <v>66</v>
      </c>
      <c r="O13" s="428">
        <v>31</v>
      </c>
      <c r="P13" s="429">
        <v>5</v>
      </c>
      <c r="Q13" s="429">
        <v>13</v>
      </c>
      <c r="R13" s="429">
        <v>6</v>
      </c>
      <c r="S13" s="238">
        <v>11</v>
      </c>
      <c r="T13" s="427">
        <f t="shared" si="3"/>
        <v>10</v>
      </c>
      <c r="U13" s="428">
        <v>0</v>
      </c>
      <c r="V13" s="429">
        <v>9</v>
      </c>
      <c r="W13" s="429">
        <v>0</v>
      </c>
      <c r="X13" s="429">
        <v>1</v>
      </c>
      <c r="Y13" s="429">
        <v>0</v>
      </c>
      <c r="Z13" s="239">
        <v>0</v>
      </c>
      <c r="AA13" s="427">
        <f t="shared" si="4"/>
        <v>163</v>
      </c>
      <c r="AB13" s="430">
        <v>88</v>
      </c>
      <c r="AC13" s="429">
        <v>51</v>
      </c>
      <c r="AD13" s="429">
        <v>12</v>
      </c>
      <c r="AE13" s="429">
        <v>11</v>
      </c>
      <c r="AF13" s="239">
        <v>1</v>
      </c>
      <c r="AG13" s="427">
        <f t="shared" si="5"/>
        <v>42</v>
      </c>
      <c r="AH13" s="428">
        <v>26</v>
      </c>
      <c r="AI13" s="429">
        <v>11</v>
      </c>
      <c r="AJ13" s="429">
        <v>5</v>
      </c>
      <c r="AK13" s="238">
        <v>0</v>
      </c>
      <c r="AL13" s="427">
        <f t="shared" si="6"/>
        <v>3</v>
      </c>
      <c r="AM13" s="428">
        <v>0</v>
      </c>
      <c r="AN13" s="429">
        <v>0</v>
      </c>
      <c r="AO13" s="429">
        <v>1</v>
      </c>
      <c r="AP13" s="429">
        <v>2</v>
      </c>
      <c r="AQ13" s="239">
        <v>0</v>
      </c>
      <c r="AR13" s="427">
        <f t="shared" si="7"/>
        <v>4</v>
      </c>
      <c r="AS13" s="428">
        <v>4</v>
      </c>
      <c r="AT13" s="429">
        <v>0</v>
      </c>
      <c r="AU13" s="429">
        <v>0</v>
      </c>
      <c r="AV13" s="429">
        <v>0</v>
      </c>
      <c r="AW13" s="238">
        <v>0</v>
      </c>
      <c r="AX13" s="427">
        <f t="shared" si="8"/>
        <v>1</v>
      </c>
      <c r="AY13" s="431">
        <v>1</v>
      </c>
      <c r="AZ13" s="239">
        <v>0</v>
      </c>
      <c r="BA13" s="432">
        <v>101</v>
      </c>
    </row>
    <row r="14" spans="1:53" s="10" customFormat="1" ht="36" customHeight="1" thickBot="1">
      <c r="A14" s="984" t="s">
        <v>707</v>
      </c>
      <c r="B14" s="985"/>
      <c r="C14" s="427">
        <f>D14+N14+T14+AA14+AG14+AL14+AR14+AX14+BA14</f>
        <v>434</v>
      </c>
      <c r="D14" s="427">
        <f t="shared" ref="D14" si="10">SUM(E14:M14)</f>
        <v>47</v>
      </c>
      <c r="E14" s="428">
        <v>7</v>
      </c>
      <c r="F14" s="429">
        <v>3</v>
      </c>
      <c r="G14" s="429">
        <v>6</v>
      </c>
      <c r="H14" s="429">
        <v>5</v>
      </c>
      <c r="I14" s="429">
        <v>9</v>
      </c>
      <c r="J14" s="429">
        <v>10</v>
      </c>
      <c r="K14" s="429">
        <v>0</v>
      </c>
      <c r="L14" s="429">
        <v>2</v>
      </c>
      <c r="M14" s="239">
        <v>5</v>
      </c>
      <c r="N14" s="427">
        <f t="shared" ref="N14" si="11">SUM(O14:S14)</f>
        <v>54</v>
      </c>
      <c r="O14" s="428">
        <v>23</v>
      </c>
      <c r="P14" s="429">
        <v>3</v>
      </c>
      <c r="Q14" s="429">
        <v>15</v>
      </c>
      <c r="R14" s="429">
        <v>5</v>
      </c>
      <c r="S14" s="238">
        <v>8</v>
      </c>
      <c r="T14" s="427">
        <f t="shared" ref="T14" si="12">SUM(U14:Z14)</f>
        <v>5</v>
      </c>
      <c r="U14" s="428">
        <v>1</v>
      </c>
      <c r="V14" s="429">
        <v>4</v>
      </c>
      <c r="W14" s="429">
        <v>0</v>
      </c>
      <c r="X14" s="429">
        <v>0</v>
      </c>
      <c r="Y14" s="429">
        <v>0</v>
      </c>
      <c r="Z14" s="239">
        <v>0</v>
      </c>
      <c r="AA14" s="427">
        <f t="shared" ref="AA14" si="13">SUM(AB14:AF14)</f>
        <v>189</v>
      </c>
      <c r="AB14" s="430">
        <v>95</v>
      </c>
      <c r="AC14" s="429">
        <v>80</v>
      </c>
      <c r="AD14" s="429">
        <v>10</v>
      </c>
      <c r="AE14" s="429">
        <v>4</v>
      </c>
      <c r="AF14" s="239">
        <v>0</v>
      </c>
      <c r="AG14" s="427">
        <f t="shared" ref="AG14" si="14">SUM(AH14:AK14)</f>
        <v>30</v>
      </c>
      <c r="AH14" s="428">
        <v>14</v>
      </c>
      <c r="AI14" s="429">
        <v>11</v>
      </c>
      <c r="AJ14" s="429">
        <v>5</v>
      </c>
      <c r="AK14" s="238">
        <v>0</v>
      </c>
      <c r="AL14" s="427">
        <f t="shared" ref="AL14" si="15">SUM(AM14:AQ14)</f>
        <v>14</v>
      </c>
      <c r="AM14" s="428">
        <v>1</v>
      </c>
      <c r="AN14" s="429">
        <v>1</v>
      </c>
      <c r="AO14" s="429">
        <v>3</v>
      </c>
      <c r="AP14" s="429">
        <v>5</v>
      </c>
      <c r="AQ14" s="239">
        <v>4</v>
      </c>
      <c r="AR14" s="427">
        <f t="shared" ref="AR14" si="16">SUM(AS14:AW14)</f>
        <v>2</v>
      </c>
      <c r="AS14" s="428">
        <v>1</v>
      </c>
      <c r="AT14" s="429">
        <v>1</v>
      </c>
      <c r="AU14" s="429">
        <v>0</v>
      </c>
      <c r="AV14" s="429">
        <v>0</v>
      </c>
      <c r="AW14" s="238">
        <v>0</v>
      </c>
      <c r="AX14" s="427">
        <f t="shared" ref="AX14" si="17">SUM(AY14:AZ14)</f>
        <v>1</v>
      </c>
      <c r="AY14" s="431">
        <v>1</v>
      </c>
      <c r="AZ14" s="239">
        <v>0</v>
      </c>
      <c r="BA14" s="432">
        <v>92</v>
      </c>
    </row>
    <row r="15" spans="1:53" s="411" customFormat="1" ht="35.25" customHeight="1" thickTop="1" thickBot="1">
      <c r="A15" s="1022" t="s">
        <v>129</v>
      </c>
      <c r="B15" s="1023"/>
      <c r="C15" s="433">
        <f>SUM(C5:C14)/10</f>
        <v>567.6</v>
      </c>
      <c r="D15" s="433">
        <f>SUM(D5:D14)/10</f>
        <v>59.2</v>
      </c>
      <c r="E15" s="434">
        <f>SUM(E5:E14)/10</f>
        <v>13</v>
      </c>
      <c r="F15" s="435">
        <f t="shared" ref="F15:L15" si="18">SUM(F5:F14)/10</f>
        <v>3.3</v>
      </c>
      <c r="G15" s="435">
        <f t="shared" si="18"/>
        <v>7</v>
      </c>
      <c r="H15" s="435">
        <f t="shared" si="18"/>
        <v>5.5</v>
      </c>
      <c r="I15" s="435">
        <f t="shared" si="18"/>
        <v>11.8</v>
      </c>
      <c r="J15" s="435">
        <f t="shared" si="18"/>
        <v>10</v>
      </c>
      <c r="K15" s="435">
        <f t="shared" si="18"/>
        <v>0.5</v>
      </c>
      <c r="L15" s="435">
        <f t="shared" si="18"/>
        <v>2</v>
      </c>
      <c r="M15" s="436">
        <f t="shared" ref="M15:BA15" si="19">SUM(M5:M14)/10</f>
        <v>6.1</v>
      </c>
      <c r="N15" s="433">
        <f t="shared" si="19"/>
        <v>78.599999999999994</v>
      </c>
      <c r="O15" s="434">
        <f t="shared" si="19"/>
        <v>41</v>
      </c>
      <c r="P15" s="435">
        <f t="shared" si="19"/>
        <v>5</v>
      </c>
      <c r="Q15" s="435">
        <f t="shared" si="19"/>
        <v>15.2</v>
      </c>
      <c r="R15" s="435">
        <f t="shared" si="19"/>
        <v>9.1</v>
      </c>
      <c r="S15" s="436">
        <f t="shared" si="19"/>
        <v>8.3000000000000007</v>
      </c>
      <c r="T15" s="433">
        <f t="shared" si="19"/>
        <v>11.8</v>
      </c>
      <c r="U15" s="434">
        <f t="shared" si="19"/>
        <v>2</v>
      </c>
      <c r="V15" s="435">
        <f t="shared" si="19"/>
        <v>9.4</v>
      </c>
      <c r="W15" s="435">
        <f t="shared" si="19"/>
        <v>0</v>
      </c>
      <c r="X15" s="435">
        <f t="shared" si="19"/>
        <v>0.3</v>
      </c>
      <c r="Y15" s="435">
        <f t="shared" si="19"/>
        <v>0.1</v>
      </c>
      <c r="Z15" s="436">
        <f t="shared" si="19"/>
        <v>0</v>
      </c>
      <c r="AA15" s="433">
        <f t="shared" si="19"/>
        <v>252.2</v>
      </c>
      <c r="AB15" s="437">
        <f t="shared" si="19"/>
        <v>129.80000000000001</v>
      </c>
      <c r="AC15" s="435">
        <f t="shared" si="19"/>
        <v>91.4</v>
      </c>
      <c r="AD15" s="435">
        <f t="shared" si="19"/>
        <v>16.100000000000001</v>
      </c>
      <c r="AE15" s="435">
        <f t="shared" si="19"/>
        <v>14.4</v>
      </c>
      <c r="AF15" s="436">
        <f t="shared" si="19"/>
        <v>0.5</v>
      </c>
      <c r="AG15" s="433">
        <f t="shared" si="19"/>
        <v>29.8</v>
      </c>
      <c r="AH15" s="434">
        <f t="shared" si="19"/>
        <v>16.399999999999999</v>
      </c>
      <c r="AI15" s="435">
        <f t="shared" si="19"/>
        <v>7.6</v>
      </c>
      <c r="AJ15" s="435">
        <f t="shared" si="19"/>
        <v>5.7</v>
      </c>
      <c r="AK15" s="436">
        <f t="shared" si="19"/>
        <v>0.1</v>
      </c>
      <c r="AL15" s="433">
        <f t="shared" si="19"/>
        <v>13.4</v>
      </c>
      <c r="AM15" s="434">
        <f t="shared" si="19"/>
        <v>0.5</v>
      </c>
      <c r="AN15" s="435">
        <f t="shared" si="19"/>
        <v>1</v>
      </c>
      <c r="AO15" s="435">
        <f t="shared" si="19"/>
        <v>2.2999999999999998</v>
      </c>
      <c r="AP15" s="435">
        <f t="shared" si="19"/>
        <v>8.3000000000000007</v>
      </c>
      <c r="AQ15" s="436">
        <f t="shared" si="19"/>
        <v>1.3</v>
      </c>
      <c r="AR15" s="433">
        <f t="shared" si="19"/>
        <v>5.0999999999999996</v>
      </c>
      <c r="AS15" s="434">
        <f t="shared" si="19"/>
        <v>4</v>
      </c>
      <c r="AT15" s="435">
        <f t="shared" si="19"/>
        <v>0.1</v>
      </c>
      <c r="AU15" s="435">
        <f>SUM(AU5:AU14)/10</f>
        <v>0</v>
      </c>
      <c r="AV15" s="435">
        <f t="shared" si="19"/>
        <v>0</v>
      </c>
      <c r="AW15" s="436">
        <f t="shared" si="19"/>
        <v>1</v>
      </c>
      <c r="AX15" s="433">
        <f t="shared" si="19"/>
        <v>1.8</v>
      </c>
      <c r="AY15" s="438">
        <f t="shared" si="19"/>
        <v>1.7</v>
      </c>
      <c r="AZ15" s="436">
        <f t="shared" si="19"/>
        <v>0.1</v>
      </c>
      <c r="BA15" s="433">
        <f t="shared" si="19"/>
        <v>115.7</v>
      </c>
    </row>
    <row r="16" spans="1:53" s="10" customFormat="1" ht="35.25" customHeight="1" thickBot="1">
      <c r="A16" s="986" t="s">
        <v>744</v>
      </c>
      <c r="B16" s="987"/>
      <c r="C16" s="439">
        <f>(SUM(C17:C22))</f>
        <v>500</v>
      </c>
      <c r="D16" s="439">
        <f t="shared" ref="D16:AH16" si="20">(SUM(D17:D22))</f>
        <v>56</v>
      </c>
      <c r="E16" s="440">
        <f t="shared" si="20"/>
        <v>11</v>
      </c>
      <c r="F16" s="441">
        <f t="shared" si="20"/>
        <v>1</v>
      </c>
      <c r="G16" s="441">
        <f t="shared" si="20"/>
        <v>9</v>
      </c>
      <c r="H16" s="441">
        <f t="shared" si="20"/>
        <v>7</v>
      </c>
      <c r="I16" s="441">
        <f t="shared" si="20"/>
        <v>9</v>
      </c>
      <c r="J16" s="441">
        <f t="shared" si="20"/>
        <v>11</v>
      </c>
      <c r="K16" s="441">
        <f t="shared" si="20"/>
        <v>1</v>
      </c>
      <c r="L16" s="441">
        <f t="shared" si="20"/>
        <v>1</v>
      </c>
      <c r="M16" s="442">
        <f t="shared" si="20"/>
        <v>6</v>
      </c>
      <c r="N16" s="439">
        <f t="shared" si="20"/>
        <v>65</v>
      </c>
      <c r="O16" s="440">
        <f t="shared" si="20"/>
        <v>36</v>
      </c>
      <c r="P16" s="441">
        <f t="shared" si="20"/>
        <v>5</v>
      </c>
      <c r="Q16" s="441">
        <f t="shared" si="20"/>
        <v>15</v>
      </c>
      <c r="R16" s="441">
        <f t="shared" si="20"/>
        <v>4</v>
      </c>
      <c r="S16" s="443">
        <f t="shared" si="20"/>
        <v>5</v>
      </c>
      <c r="T16" s="439">
        <f t="shared" si="20"/>
        <v>8</v>
      </c>
      <c r="U16" s="440">
        <f t="shared" si="20"/>
        <v>4</v>
      </c>
      <c r="V16" s="441">
        <f t="shared" si="20"/>
        <v>3</v>
      </c>
      <c r="W16" s="441">
        <f t="shared" si="20"/>
        <v>0</v>
      </c>
      <c r="X16" s="441">
        <f t="shared" si="20"/>
        <v>0</v>
      </c>
      <c r="Y16" s="441">
        <f t="shared" si="20"/>
        <v>0</v>
      </c>
      <c r="Z16" s="442">
        <f t="shared" si="20"/>
        <v>1</v>
      </c>
      <c r="AA16" s="439">
        <f t="shared" si="20"/>
        <v>225</v>
      </c>
      <c r="AB16" s="444">
        <f t="shared" si="20"/>
        <v>144</v>
      </c>
      <c r="AC16" s="441">
        <f t="shared" si="20"/>
        <v>58</v>
      </c>
      <c r="AD16" s="441">
        <f t="shared" si="20"/>
        <v>12</v>
      </c>
      <c r="AE16" s="441">
        <f t="shared" si="20"/>
        <v>11</v>
      </c>
      <c r="AF16" s="442">
        <f t="shared" si="20"/>
        <v>0</v>
      </c>
      <c r="AG16" s="439">
        <f t="shared" si="20"/>
        <v>30</v>
      </c>
      <c r="AH16" s="440">
        <f t="shared" si="20"/>
        <v>16</v>
      </c>
      <c r="AI16" s="441">
        <f t="shared" ref="AI16:BA16" si="21">(SUM(AI17:AI22))</f>
        <v>7</v>
      </c>
      <c r="AJ16" s="441">
        <f t="shared" si="21"/>
        <v>7</v>
      </c>
      <c r="AK16" s="443">
        <f t="shared" si="21"/>
        <v>0</v>
      </c>
      <c r="AL16" s="439">
        <f t="shared" si="21"/>
        <v>9</v>
      </c>
      <c r="AM16" s="440">
        <f t="shared" si="21"/>
        <v>0</v>
      </c>
      <c r="AN16" s="441">
        <f t="shared" si="21"/>
        <v>2</v>
      </c>
      <c r="AO16" s="441">
        <f t="shared" si="21"/>
        <v>1</v>
      </c>
      <c r="AP16" s="441">
        <f t="shared" si="21"/>
        <v>5</v>
      </c>
      <c r="AQ16" s="442">
        <f t="shared" si="21"/>
        <v>1</v>
      </c>
      <c r="AR16" s="439">
        <f t="shared" si="21"/>
        <v>2</v>
      </c>
      <c r="AS16" s="440">
        <f t="shared" si="21"/>
        <v>1</v>
      </c>
      <c r="AT16" s="441">
        <f t="shared" si="21"/>
        <v>1</v>
      </c>
      <c r="AU16" s="441">
        <f t="shared" si="21"/>
        <v>0</v>
      </c>
      <c r="AV16" s="441">
        <f t="shared" si="21"/>
        <v>0</v>
      </c>
      <c r="AW16" s="443">
        <f t="shared" si="21"/>
        <v>0</v>
      </c>
      <c r="AX16" s="439">
        <f t="shared" si="21"/>
        <v>6</v>
      </c>
      <c r="AY16" s="445">
        <f t="shared" si="21"/>
        <v>5</v>
      </c>
      <c r="AZ16" s="442">
        <f t="shared" si="21"/>
        <v>1</v>
      </c>
      <c r="BA16" s="446">
        <f t="shared" si="21"/>
        <v>99</v>
      </c>
    </row>
    <row r="17" spans="1:53" s="10" customFormat="1" ht="35.25" customHeight="1">
      <c r="A17" s="1024" t="s">
        <v>756</v>
      </c>
      <c r="B17" s="447" t="s">
        <v>91</v>
      </c>
      <c r="C17" s="667">
        <f>D17+N17+T17+AA17+AG17+AL17+AR17+AX17+BA17</f>
        <v>259</v>
      </c>
      <c r="D17" s="448">
        <f t="shared" ref="D17:D22" si="22">SUM(E17:M17)</f>
        <v>43</v>
      </c>
      <c r="E17" s="449">
        <v>10</v>
      </c>
      <c r="F17" s="449">
        <v>1</v>
      </c>
      <c r="G17" s="449">
        <v>5</v>
      </c>
      <c r="H17" s="449">
        <v>7</v>
      </c>
      <c r="I17" s="449">
        <v>8</v>
      </c>
      <c r="J17" s="449">
        <v>9</v>
      </c>
      <c r="K17" s="449">
        <v>1</v>
      </c>
      <c r="L17" s="230">
        <v>1</v>
      </c>
      <c r="M17" s="668">
        <v>1</v>
      </c>
      <c r="N17" s="448">
        <f t="shared" ref="N17:N22" si="23">SUM(O17:S17)</f>
        <v>53</v>
      </c>
      <c r="O17" s="450">
        <v>30</v>
      </c>
      <c r="P17" s="449">
        <v>5</v>
      </c>
      <c r="Q17" s="449">
        <v>11</v>
      </c>
      <c r="R17" s="449">
        <v>4</v>
      </c>
      <c r="S17" s="230">
        <v>3</v>
      </c>
      <c r="T17" s="448">
        <f t="shared" ref="T17:T22" si="24">SUM(U17:Z17)</f>
        <v>5</v>
      </c>
      <c r="U17" s="669">
        <v>3</v>
      </c>
      <c r="V17" s="451">
        <v>2</v>
      </c>
      <c r="W17" s="451">
        <v>0</v>
      </c>
      <c r="X17" s="451">
        <v>0</v>
      </c>
      <c r="Y17" s="451">
        <v>0</v>
      </c>
      <c r="Z17" s="452">
        <v>0</v>
      </c>
      <c r="AA17" s="448">
        <f t="shared" ref="AA17:AA22" si="25">SUM(AB17:AF17)</f>
        <v>70</v>
      </c>
      <c r="AB17" s="670">
        <v>27</v>
      </c>
      <c r="AC17" s="451">
        <v>34</v>
      </c>
      <c r="AD17" s="451">
        <v>7</v>
      </c>
      <c r="AE17" s="451">
        <v>2</v>
      </c>
      <c r="AF17" s="452">
        <v>0</v>
      </c>
      <c r="AG17" s="448">
        <f t="shared" ref="AG17:AG22" si="26">SUM(AH17:AK17)</f>
        <v>9</v>
      </c>
      <c r="AH17" s="450">
        <v>4</v>
      </c>
      <c r="AI17" s="449">
        <v>0</v>
      </c>
      <c r="AJ17" s="449">
        <v>5</v>
      </c>
      <c r="AK17" s="230">
        <v>0</v>
      </c>
      <c r="AL17" s="448">
        <f t="shared" ref="AL17:AL22" si="27">SUM(AM17:AQ17)</f>
        <v>7</v>
      </c>
      <c r="AM17" s="450">
        <v>0</v>
      </c>
      <c r="AN17" s="449">
        <v>2</v>
      </c>
      <c r="AO17" s="449">
        <v>1</v>
      </c>
      <c r="AP17" s="449">
        <v>4</v>
      </c>
      <c r="AQ17" s="231">
        <v>0</v>
      </c>
      <c r="AR17" s="453">
        <f t="shared" ref="AR17:AR22" si="28">SUM(AS17:AW17)</f>
        <v>1</v>
      </c>
      <c r="AS17" s="450">
        <v>0</v>
      </c>
      <c r="AT17" s="449">
        <v>1</v>
      </c>
      <c r="AU17" s="449">
        <v>0</v>
      </c>
      <c r="AV17" s="449">
        <v>0</v>
      </c>
      <c r="AW17" s="230">
        <v>0</v>
      </c>
      <c r="AX17" s="448">
        <f t="shared" ref="AX17:AX22" si="29">SUM(AY17:AZ17)</f>
        <v>4</v>
      </c>
      <c r="AY17" s="671">
        <v>3</v>
      </c>
      <c r="AZ17" s="231">
        <v>1</v>
      </c>
      <c r="BA17" s="672">
        <v>67</v>
      </c>
    </row>
    <row r="18" spans="1:53" s="10" customFormat="1" ht="35.25" customHeight="1">
      <c r="A18" s="1025"/>
      <c r="B18" s="454" t="s">
        <v>92</v>
      </c>
      <c r="C18" s="455">
        <f t="shared" ref="C18:C22" si="30">D18+N18+T18+AA18+AG18+AL18+AR18+AX18+BA18</f>
        <v>19</v>
      </c>
      <c r="D18" s="412">
        <f t="shared" si="22"/>
        <v>0</v>
      </c>
      <c r="E18" s="413">
        <v>0</v>
      </c>
      <c r="F18" s="413">
        <v>0</v>
      </c>
      <c r="G18" s="414">
        <v>0</v>
      </c>
      <c r="H18" s="414">
        <v>0</v>
      </c>
      <c r="I18" s="414">
        <v>0</v>
      </c>
      <c r="J18" s="414">
        <v>0</v>
      </c>
      <c r="K18" s="414">
        <v>0</v>
      </c>
      <c r="L18" s="414">
        <v>0</v>
      </c>
      <c r="M18" s="233">
        <v>0</v>
      </c>
      <c r="N18" s="412">
        <f t="shared" si="23"/>
        <v>0</v>
      </c>
      <c r="O18" s="413">
        <v>0</v>
      </c>
      <c r="P18" s="414">
        <v>0</v>
      </c>
      <c r="Q18" s="414">
        <v>0</v>
      </c>
      <c r="R18" s="414">
        <v>0</v>
      </c>
      <c r="S18" s="232">
        <v>0</v>
      </c>
      <c r="T18" s="412">
        <f t="shared" si="24"/>
        <v>0</v>
      </c>
      <c r="U18" s="456">
        <v>0</v>
      </c>
      <c r="V18" s="457">
        <v>0</v>
      </c>
      <c r="W18" s="457">
        <v>0</v>
      </c>
      <c r="X18" s="457">
        <v>0</v>
      </c>
      <c r="Y18" s="457">
        <v>0</v>
      </c>
      <c r="Z18" s="458">
        <v>0</v>
      </c>
      <c r="AA18" s="412">
        <f t="shared" si="25"/>
        <v>15</v>
      </c>
      <c r="AB18" s="459">
        <v>12</v>
      </c>
      <c r="AC18" s="457">
        <v>3</v>
      </c>
      <c r="AD18" s="457">
        <v>0</v>
      </c>
      <c r="AE18" s="457">
        <v>0</v>
      </c>
      <c r="AF18" s="458">
        <v>0</v>
      </c>
      <c r="AG18" s="412">
        <f t="shared" si="26"/>
        <v>0</v>
      </c>
      <c r="AH18" s="413">
        <v>0</v>
      </c>
      <c r="AI18" s="414">
        <v>0</v>
      </c>
      <c r="AJ18" s="414">
        <v>0</v>
      </c>
      <c r="AK18" s="232">
        <v>0</v>
      </c>
      <c r="AL18" s="412">
        <f t="shared" si="27"/>
        <v>0</v>
      </c>
      <c r="AM18" s="413">
        <v>0</v>
      </c>
      <c r="AN18" s="414">
        <v>0</v>
      </c>
      <c r="AO18" s="414">
        <v>0</v>
      </c>
      <c r="AP18" s="414">
        <v>0</v>
      </c>
      <c r="AQ18" s="233">
        <v>0</v>
      </c>
      <c r="AR18" s="412">
        <f t="shared" si="28"/>
        <v>0</v>
      </c>
      <c r="AS18" s="413">
        <v>0</v>
      </c>
      <c r="AT18" s="414">
        <v>0</v>
      </c>
      <c r="AU18" s="414">
        <v>0</v>
      </c>
      <c r="AV18" s="414">
        <v>0</v>
      </c>
      <c r="AW18" s="232">
        <v>0</v>
      </c>
      <c r="AX18" s="412">
        <f t="shared" si="29"/>
        <v>1</v>
      </c>
      <c r="AY18" s="419">
        <v>1</v>
      </c>
      <c r="AZ18" s="233">
        <v>0</v>
      </c>
      <c r="BA18" s="426">
        <v>3</v>
      </c>
    </row>
    <row r="19" spans="1:53" s="10" customFormat="1" ht="35.25" customHeight="1">
      <c r="A19" s="1025"/>
      <c r="B19" s="454" t="s">
        <v>93</v>
      </c>
      <c r="C19" s="455">
        <f t="shared" si="30"/>
        <v>48</v>
      </c>
      <c r="D19" s="412">
        <f t="shared" si="22"/>
        <v>10</v>
      </c>
      <c r="E19" s="413">
        <v>1</v>
      </c>
      <c r="F19" s="414">
        <v>0</v>
      </c>
      <c r="G19" s="414">
        <v>4</v>
      </c>
      <c r="H19" s="414">
        <v>0</v>
      </c>
      <c r="I19" s="414">
        <v>0</v>
      </c>
      <c r="J19" s="414">
        <v>1</v>
      </c>
      <c r="K19" s="414">
        <v>0</v>
      </c>
      <c r="L19" s="414">
        <v>0</v>
      </c>
      <c r="M19" s="233">
        <v>4</v>
      </c>
      <c r="N19" s="412">
        <f t="shared" si="23"/>
        <v>3</v>
      </c>
      <c r="O19" s="413">
        <v>0</v>
      </c>
      <c r="P19" s="414">
        <v>0</v>
      </c>
      <c r="Q19" s="414">
        <v>3</v>
      </c>
      <c r="R19" s="414">
        <v>0</v>
      </c>
      <c r="S19" s="232">
        <v>0</v>
      </c>
      <c r="T19" s="412">
        <f t="shared" si="24"/>
        <v>1</v>
      </c>
      <c r="U19" s="456">
        <v>1</v>
      </c>
      <c r="V19" s="457">
        <v>0</v>
      </c>
      <c r="W19" s="457">
        <v>0</v>
      </c>
      <c r="X19" s="457">
        <v>0</v>
      </c>
      <c r="Y19" s="457">
        <v>0</v>
      </c>
      <c r="Z19" s="458">
        <v>0</v>
      </c>
      <c r="AA19" s="412">
        <f t="shared" si="25"/>
        <v>10</v>
      </c>
      <c r="AB19" s="459">
        <v>1</v>
      </c>
      <c r="AC19" s="457">
        <v>3</v>
      </c>
      <c r="AD19" s="457">
        <v>0</v>
      </c>
      <c r="AE19" s="457">
        <v>6</v>
      </c>
      <c r="AF19" s="458">
        <v>0</v>
      </c>
      <c r="AG19" s="412">
        <f t="shared" si="26"/>
        <v>15</v>
      </c>
      <c r="AH19" s="413">
        <v>9</v>
      </c>
      <c r="AI19" s="414">
        <v>6</v>
      </c>
      <c r="AJ19" s="414">
        <v>0</v>
      </c>
      <c r="AK19" s="232">
        <v>0</v>
      </c>
      <c r="AL19" s="412">
        <f t="shared" si="27"/>
        <v>0</v>
      </c>
      <c r="AM19" s="413">
        <v>0</v>
      </c>
      <c r="AN19" s="414">
        <v>0</v>
      </c>
      <c r="AO19" s="414">
        <v>0</v>
      </c>
      <c r="AP19" s="414">
        <v>0</v>
      </c>
      <c r="AQ19" s="233">
        <v>0</v>
      </c>
      <c r="AR19" s="412">
        <f t="shared" si="28"/>
        <v>0</v>
      </c>
      <c r="AS19" s="413">
        <v>0</v>
      </c>
      <c r="AT19" s="414">
        <v>0</v>
      </c>
      <c r="AU19" s="414">
        <v>0</v>
      </c>
      <c r="AV19" s="414">
        <v>0</v>
      </c>
      <c r="AW19" s="232">
        <v>0</v>
      </c>
      <c r="AX19" s="412">
        <f t="shared" si="29"/>
        <v>0</v>
      </c>
      <c r="AY19" s="419">
        <v>0</v>
      </c>
      <c r="AZ19" s="233">
        <v>0</v>
      </c>
      <c r="BA19" s="426">
        <v>9</v>
      </c>
    </row>
    <row r="20" spans="1:53" s="10" customFormat="1" ht="35.25" customHeight="1">
      <c r="A20" s="1025"/>
      <c r="B20" s="454" t="s">
        <v>94</v>
      </c>
      <c r="C20" s="455">
        <f t="shared" si="30"/>
        <v>4</v>
      </c>
      <c r="D20" s="412">
        <f t="shared" si="22"/>
        <v>0</v>
      </c>
      <c r="E20" s="413">
        <v>0</v>
      </c>
      <c r="F20" s="414">
        <v>0</v>
      </c>
      <c r="G20" s="414">
        <v>0</v>
      </c>
      <c r="H20" s="414">
        <v>0</v>
      </c>
      <c r="I20" s="414">
        <v>0</v>
      </c>
      <c r="J20" s="414">
        <v>0</v>
      </c>
      <c r="K20" s="414">
        <v>0</v>
      </c>
      <c r="L20" s="414">
        <v>0</v>
      </c>
      <c r="M20" s="233">
        <v>0</v>
      </c>
      <c r="N20" s="412">
        <f t="shared" si="23"/>
        <v>1</v>
      </c>
      <c r="O20" s="413">
        <v>1</v>
      </c>
      <c r="P20" s="414">
        <v>0</v>
      </c>
      <c r="Q20" s="414">
        <v>0</v>
      </c>
      <c r="R20" s="414">
        <v>0</v>
      </c>
      <c r="S20" s="414">
        <v>0</v>
      </c>
      <c r="T20" s="412">
        <f t="shared" si="24"/>
        <v>1</v>
      </c>
      <c r="U20" s="456">
        <v>0</v>
      </c>
      <c r="V20" s="457">
        <v>0</v>
      </c>
      <c r="W20" s="457">
        <v>0</v>
      </c>
      <c r="X20" s="457">
        <v>0</v>
      </c>
      <c r="Y20" s="457">
        <v>0</v>
      </c>
      <c r="Z20" s="458">
        <v>1</v>
      </c>
      <c r="AA20" s="412">
        <f t="shared" si="25"/>
        <v>0</v>
      </c>
      <c r="AB20" s="459">
        <v>0</v>
      </c>
      <c r="AC20" s="457">
        <v>0</v>
      </c>
      <c r="AD20" s="457">
        <v>0</v>
      </c>
      <c r="AE20" s="457">
        <v>0</v>
      </c>
      <c r="AF20" s="458">
        <v>0</v>
      </c>
      <c r="AG20" s="412">
        <f t="shared" si="26"/>
        <v>0</v>
      </c>
      <c r="AH20" s="413">
        <v>0</v>
      </c>
      <c r="AI20" s="414">
        <v>0</v>
      </c>
      <c r="AJ20" s="414">
        <v>0</v>
      </c>
      <c r="AK20" s="232">
        <v>0</v>
      </c>
      <c r="AL20" s="412">
        <f t="shared" si="27"/>
        <v>0</v>
      </c>
      <c r="AM20" s="413">
        <v>0</v>
      </c>
      <c r="AN20" s="414">
        <v>0</v>
      </c>
      <c r="AO20" s="414">
        <v>0</v>
      </c>
      <c r="AP20" s="414">
        <v>0</v>
      </c>
      <c r="AQ20" s="233">
        <v>0</v>
      </c>
      <c r="AR20" s="412">
        <f>SUM(AS20:AW20)</f>
        <v>0</v>
      </c>
      <c r="AS20" s="413">
        <v>0</v>
      </c>
      <c r="AT20" s="414">
        <v>0</v>
      </c>
      <c r="AU20" s="414">
        <v>0</v>
      </c>
      <c r="AV20" s="414">
        <v>0</v>
      </c>
      <c r="AW20" s="232">
        <v>0</v>
      </c>
      <c r="AX20" s="412">
        <f>SUM(AY20:AZ20)</f>
        <v>0</v>
      </c>
      <c r="AY20" s="419">
        <v>0</v>
      </c>
      <c r="AZ20" s="233">
        <v>0</v>
      </c>
      <c r="BA20" s="426">
        <v>2</v>
      </c>
    </row>
    <row r="21" spans="1:53" s="10" customFormat="1" ht="35.25" customHeight="1">
      <c r="A21" s="1025"/>
      <c r="B21" s="454" t="s">
        <v>95</v>
      </c>
      <c r="C21" s="455">
        <f t="shared" si="30"/>
        <v>0</v>
      </c>
      <c r="D21" s="412">
        <f t="shared" si="22"/>
        <v>0</v>
      </c>
      <c r="E21" s="413">
        <v>0</v>
      </c>
      <c r="F21" s="413">
        <v>0</v>
      </c>
      <c r="G21" s="414">
        <v>0</v>
      </c>
      <c r="H21" s="414">
        <v>0</v>
      </c>
      <c r="I21" s="414">
        <v>0</v>
      </c>
      <c r="J21" s="414">
        <v>0</v>
      </c>
      <c r="K21" s="414">
        <v>0</v>
      </c>
      <c r="L21" s="414">
        <v>0</v>
      </c>
      <c r="M21" s="233">
        <v>0</v>
      </c>
      <c r="N21" s="412">
        <f t="shared" si="23"/>
        <v>0</v>
      </c>
      <c r="O21" s="413">
        <v>0</v>
      </c>
      <c r="P21" s="414">
        <v>0</v>
      </c>
      <c r="Q21" s="414">
        <v>0</v>
      </c>
      <c r="R21" s="414">
        <v>0</v>
      </c>
      <c r="S21" s="232">
        <v>0</v>
      </c>
      <c r="T21" s="412">
        <f t="shared" si="24"/>
        <v>0</v>
      </c>
      <c r="U21" s="456">
        <v>0</v>
      </c>
      <c r="V21" s="457">
        <v>0</v>
      </c>
      <c r="W21" s="457">
        <v>0</v>
      </c>
      <c r="X21" s="457">
        <v>0</v>
      </c>
      <c r="Y21" s="457">
        <v>0</v>
      </c>
      <c r="Z21" s="458">
        <v>0</v>
      </c>
      <c r="AA21" s="412">
        <f t="shared" si="25"/>
        <v>0</v>
      </c>
      <c r="AB21" s="459">
        <v>0</v>
      </c>
      <c r="AC21" s="457">
        <v>0</v>
      </c>
      <c r="AD21" s="457">
        <v>0</v>
      </c>
      <c r="AE21" s="457">
        <v>0</v>
      </c>
      <c r="AF21" s="458">
        <v>0</v>
      </c>
      <c r="AG21" s="412">
        <f t="shared" si="26"/>
        <v>0</v>
      </c>
      <c r="AH21" s="413">
        <v>0</v>
      </c>
      <c r="AI21" s="414">
        <v>0</v>
      </c>
      <c r="AJ21" s="414">
        <v>0</v>
      </c>
      <c r="AK21" s="232">
        <v>0</v>
      </c>
      <c r="AL21" s="412">
        <f t="shared" si="27"/>
        <v>0</v>
      </c>
      <c r="AM21" s="413">
        <v>0</v>
      </c>
      <c r="AN21" s="414">
        <v>0</v>
      </c>
      <c r="AO21" s="414">
        <v>0</v>
      </c>
      <c r="AP21" s="414">
        <v>0</v>
      </c>
      <c r="AQ21" s="233">
        <v>0</v>
      </c>
      <c r="AR21" s="412">
        <f t="shared" si="28"/>
        <v>0</v>
      </c>
      <c r="AS21" s="413">
        <v>0</v>
      </c>
      <c r="AT21" s="414">
        <v>0</v>
      </c>
      <c r="AU21" s="414">
        <v>0</v>
      </c>
      <c r="AV21" s="414">
        <v>0</v>
      </c>
      <c r="AW21" s="232">
        <v>0</v>
      </c>
      <c r="AX21" s="412">
        <f t="shared" si="29"/>
        <v>0</v>
      </c>
      <c r="AY21" s="419">
        <v>0</v>
      </c>
      <c r="AZ21" s="233">
        <v>0</v>
      </c>
      <c r="BA21" s="426">
        <v>0</v>
      </c>
    </row>
    <row r="22" spans="1:53" s="10" customFormat="1" ht="35.25" customHeight="1" thickBot="1">
      <c r="A22" s="1026"/>
      <c r="B22" s="460" t="s">
        <v>96</v>
      </c>
      <c r="C22" s="461">
        <f t="shared" si="30"/>
        <v>170</v>
      </c>
      <c r="D22" s="462">
        <f t="shared" si="22"/>
        <v>3</v>
      </c>
      <c r="E22" s="463">
        <v>0</v>
      </c>
      <c r="F22" s="464">
        <v>0</v>
      </c>
      <c r="G22" s="464">
        <v>0</v>
      </c>
      <c r="H22" s="464">
        <v>0</v>
      </c>
      <c r="I22" s="464">
        <v>1</v>
      </c>
      <c r="J22" s="464">
        <v>1</v>
      </c>
      <c r="K22" s="464">
        <v>0</v>
      </c>
      <c r="L22" s="464">
        <v>0</v>
      </c>
      <c r="M22" s="235">
        <v>1</v>
      </c>
      <c r="N22" s="462">
        <f t="shared" si="23"/>
        <v>8</v>
      </c>
      <c r="O22" s="463">
        <v>5</v>
      </c>
      <c r="P22" s="464">
        <v>0</v>
      </c>
      <c r="Q22" s="464">
        <v>1</v>
      </c>
      <c r="R22" s="464">
        <v>0</v>
      </c>
      <c r="S22" s="234">
        <v>2</v>
      </c>
      <c r="T22" s="462">
        <f t="shared" si="24"/>
        <v>1</v>
      </c>
      <c r="U22" s="465">
        <v>0</v>
      </c>
      <c r="V22" s="466">
        <v>1</v>
      </c>
      <c r="W22" s="466">
        <v>0</v>
      </c>
      <c r="X22" s="466">
        <v>0</v>
      </c>
      <c r="Y22" s="466">
        <v>0</v>
      </c>
      <c r="Z22" s="467">
        <v>0</v>
      </c>
      <c r="AA22" s="462">
        <f t="shared" si="25"/>
        <v>130</v>
      </c>
      <c r="AB22" s="673">
        <v>104</v>
      </c>
      <c r="AC22" s="466">
        <v>18</v>
      </c>
      <c r="AD22" s="466">
        <v>5</v>
      </c>
      <c r="AE22" s="466">
        <v>3</v>
      </c>
      <c r="AF22" s="467">
        <v>0</v>
      </c>
      <c r="AG22" s="462">
        <f t="shared" si="26"/>
        <v>6</v>
      </c>
      <c r="AH22" s="463">
        <v>3</v>
      </c>
      <c r="AI22" s="464">
        <v>1</v>
      </c>
      <c r="AJ22" s="464">
        <v>2</v>
      </c>
      <c r="AK22" s="234">
        <v>0</v>
      </c>
      <c r="AL22" s="462">
        <f t="shared" si="27"/>
        <v>2</v>
      </c>
      <c r="AM22" s="463">
        <v>0</v>
      </c>
      <c r="AN22" s="464">
        <v>0</v>
      </c>
      <c r="AO22" s="464">
        <v>0</v>
      </c>
      <c r="AP22" s="464">
        <v>1</v>
      </c>
      <c r="AQ22" s="235">
        <v>1</v>
      </c>
      <c r="AR22" s="462">
        <f t="shared" si="28"/>
        <v>1</v>
      </c>
      <c r="AS22" s="463">
        <v>1</v>
      </c>
      <c r="AT22" s="464">
        <v>0</v>
      </c>
      <c r="AU22" s="464">
        <v>0</v>
      </c>
      <c r="AV22" s="464">
        <v>0</v>
      </c>
      <c r="AW22" s="234">
        <v>0</v>
      </c>
      <c r="AX22" s="462">
        <f t="shared" si="29"/>
        <v>1</v>
      </c>
      <c r="AY22" s="468">
        <v>1</v>
      </c>
      <c r="AZ22" s="235">
        <v>0</v>
      </c>
      <c r="BA22" s="469">
        <v>18</v>
      </c>
    </row>
    <row r="23" spans="1:5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ht="20.100000000000001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ht="20.100000000000001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ht="20.100000000000001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ht="20.100000000000001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>
      <c r="C31" s="10"/>
      <c r="D31" s="10"/>
      <c r="E31" s="10"/>
      <c r="F31" s="10"/>
      <c r="G31" s="10"/>
      <c r="H31" s="10"/>
    </row>
    <row r="32" spans="1:53">
      <c r="C32" s="10"/>
      <c r="D32" s="10"/>
      <c r="E32" s="10"/>
      <c r="F32" s="10"/>
      <c r="G32" s="10"/>
      <c r="H32" s="10"/>
    </row>
  </sheetData>
  <mergeCells count="23">
    <mergeCell ref="A3:B4"/>
    <mergeCell ref="A15:B15"/>
    <mergeCell ref="A16:B16"/>
    <mergeCell ref="A14:B14"/>
    <mergeCell ref="A17:A22"/>
    <mergeCell ref="A10:B10"/>
    <mergeCell ref="A11:B11"/>
    <mergeCell ref="A12:B12"/>
    <mergeCell ref="A13:B13"/>
    <mergeCell ref="A8:B8"/>
    <mergeCell ref="A6:B6"/>
    <mergeCell ref="A7:B7"/>
    <mergeCell ref="A5:B5"/>
    <mergeCell ref="A9:B9"/>
    <mergeCell ref="AR3:AW3"/>
    <mergeCell ref="AX3:AZ3"/>
    <mergeCell ref="AG3:AK3"/>
    <mergeCell ref="AL3:AQ3"/>
    <mergeCell ref="C3:C4"/>
    <mergeCell ref="D3:M3"/>
    <mergeCell ref="N3:S3"/>
    <mergeCell ref="T3:Z3"/>
    <mergeCell ref="AA3:AF3"/>
  </mergeCells>
  <phoneticPr fontId="9"/>
  <printOptions horizontalCentered="1"/>
  <pageMargins left="0.59055118110236227" right="0.59055118110236227" top="0.98425196850393704" bottom="0.98425196850393704" header="0.51181102362204722" footer="0.51181102362204722"/>
  <pageSetup paperSize="9" scale="81" fitToWidth="2" orientation="portrait" blackAndWhite="1" r:id="rId1"/>
  <headerFooter alignWithMargins="0"/>
  <colBreaks count="1" manualBreakCount="1">
    <brk id="26" max="2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60"/>
  <sheetViews>
    <sheetView zoomScale="85" zoomScaleNormal="85" workbookViewId="0">
      <pane ySplit="3" topLeftCell="A4" activePane="bottomLeft" state="frozen"/>
      <selection activeCell="AN3" sqref="AN3"/>
      <selection pane="bottomLeft" activeCell="B27" sqref="A1:XFD27"/>
    </sheetView>
  </sheetViews>
  <sheetFormatPr defaultRowHeight="11.25"/>
  <cols>
    <col min="1" max="1" width="4.5" style="1" customWidth="1"/>
    <col min="2" max="2" width="7.25" style="1" customWidth="1"/>
    <col min="3" max="16" width="6.875" style="1" customWidth="1"/>
    <col min="17" max="16384" width="9" style="1"/>
  </cols>
  <sheetData>
    <row r="1" spans="1:16" ht="24" customHeight="1">
      <c r="A1" s="1030" t="s">
        <v>269</v>
      </c>
      <c r="B1" s="1030"/>
      <c r="C1" s="1030"/>
      <c r="D1" s="1030"/>
      <c r="E1" s="1030"/>
      <c r="F1" s="1030"/>
      <c r="G1" s="1030"/>
      <c r="H1" s="1030"/>
      <c r="I1" s="1030"/>
      <c r="J1" s="1030"/>
      <c r="K1" s="1030"/>
      <c r="L1" s="1030"/>
      <c r="M1" s="1030"/>
      <c r="N1" s="1030"/>
      <c r="O1" s="1030"/>
      <c r="P1" s="1030"/>
    </row>
    <row r="2" spans="1:16" ht="20.100000000000001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41"/>
    </row>
    <row r="3" spans="1:16" ht="96" customHeight="1" thickBot="1">
      <c r="A3" s="1031"/>
      <c r="B3" s="911"/>
      <c r="C3" s="779" t="s">
        <v>89</v>
      </c>
      <c r="D3" s="780" t="s">
        <v>184</v>
      </c>
      <c r="E3" s="781" t="s">
        <v>185</v>
      </c>
      <c r="F3" s="781" t="s">
        <v>186</v>
      </c>
      <c r="G3" s="781" t="s">
        <v>355</v>
      </c>
      <c r="H3" s="781" t="s">
        <v>187</v>
      </c>
      <c r="I3" s="781" t="s">
        <v>188</v>
      </c>
      <c r="J3" s="781" t="s">
        <v>189</v>
      </c>
      <c r="K3" s="781" t="s">
        <v>190</v>
      </c>
      <c r="L3" s="781" t="s">
        <v>191</v>
      </c>
      <c r="M3" s="781" t="s">
        <v>192</v>
      </c>
      <c r="N3" s="781" t="s">
        <v>193</v>
      </c>
      <c r="O3" s="781" t="s">
        <v>96</v>
      </c>
      <c r="P3" s="782" t="s">
        <v>194</v>
      </c>
    </row>
    <row r="4" spans="1:16" ht="34.5" customHeight="1">
      <c r="A4" s="1027" t="s">
        <v>425</v>
      </c>
      <c r="B4" s="1028"/>
      <c r="C4" s="246">
        <f t="shared" ref="C4:C9" si="0">SUM(D4:P4)</f>
        <v>672</v>
      </c>
      <c r="D4" s="247">
        <v>67</v>
      </c>
      <c r="E4" s="248">
        <v>98</v>
      </c>
      <c r="F4" s="248">
        <v>17</v>
      </c>
      <c r="G4" s="248">
        <v>64</v>
      </c>
      <c r="H4" s="248">
        <v>27</v>
      </c>
      <c r="I4" s="248">
        <v>32</v>
      </c>
      <c r="J4" s="248">
        <v>7</v>
      </c>
      <c r="K4" s="248">
        <v>15</v>
      </c>
      <c r="L4" s="248">
        <v>11</v>
      </c>
      <c r="M4" s="249">
        <v>3</v>
      </c>
      <c r="N4" s="249">
        <v>18</v>
      </c>
      <c r="O4" s="249">
        <v>221</v>
      </c>
      <c r="P4" s="250">
        <v>92</v>
      </c>
    </row>
    <row r="5" spans="1:16" ht="34.5" customHeight="1">
      <c r="A5" s="984" t="s">
        <v>445</v>
      </c>
      <c r="B5" s="985"/>
      <c r="C5" s="106">
        <f t="shared" si="0"/>
        <v>614</v>
      </c>
      <c r="D5" s="110">
        <v>53</v>
      </c>
      <c r="E5" s="94">
        <v>108</v>
      </c>
      <c r="F5" s="94">
        <v>26</v>
      </c>
      <c r="G5" s="94">
        <v>55</v>
      </c>
      <c r="H5" s="94">
        <v>22</v>
      </c>
      <c r="I5" s="94">
        <v>28</v>
      </c>
      <c r="J5" s="94">
        <v>12</v>
      </c>
      <c r="K5" s="94">
        <v>17</v>
      </c>
      <c r="L5" s="94">
        <v>5</v>
      </c>
      <c r="M5" s="94">
        <v>5</v>
      </c>
      <c r="N5" s="94">
        <v>10</v>
      </c>
      <c r="O5" s="94">
        <v>176</v>
      </c>
      <c r="P5" s="109">
        <v>97</v>
      </c>
    </row>
    <row r="6" spans="1:16" ht="34.5" customHeight="1">
      <c r="A6" s="984" t="s">
        <v>516</v>
      </c>
      <c r="B6" s="985"/>
      <c r="C6" s="106">
        <f t="shared" si="0"/>
        <v>604</v>
      </c>
      <c r="D6" s="107">
        <v>48</v>
      </c>
      <c r="E6" s="94">
        <v>102</v>
      </c>
      <c r="F6" s="94">
        <v>30</v>
      </c>
      <c r="G6" s="94">
        <v>60</v>
      </c>
      <c r="H6" s="94">
        <v>22</v>
      </c>
      <c r="I6" s="94">
        <v>25</v>
      </c>
      <c r="J6" s="94">
        <v>8</v>
      </c>
      <c r="K6" s="94">
        <v>18</v>
      </c>
      <c r="L6" s="94">
        <v>5</v>
      </c>
      <c r="M6" s="108">
        <v>4</v>
      </c>
      <c r="N6" s="108">
        <v>7</v>
      </c>
      <c r="O6" s="108">
        <v>174</v>
      </c>
      <c r="P6" s="109">
        <v>101</v>
      </c>
    </row>
    <row r="7" spans="1:16" ht="34.5" customHeight="1">
      <c r="A7" s="984" t="s">
        <v>518</v>
      </c>
      <c r="B7" s="985"/>
      <c r="C7" s="106">
        <f t="shared" si="0"/>
        <v>634</v>
      </c>
      <c r="D7" s="107">
        <v>43</v>
      </c>
      <c r="E7" s="94">
        <v>110</v>
      </c>
      <c r="F7" s="94">
        <v>23</v>
      </c>
      <c r="G7" s="94">
        <v>43</v>
      </c>
      <c r="H7" s="94">
        <v>42</v>
      </c>
      <c r="I7" s="94">
        <v>38</v>
      </c>
      <c r="J7" s="94">
        <v>15</v>
      </c>
      <c r="K7" s="94">
        <v>25</v>
      </c>
      <c r="L7" s="94">
        <v>14</v>
      </c>
      <c r="M7" s="108">
        <v>9</v>
      </c>
      <c r="N7" s="108">
        <v>13</v>
      </c>
      <c r="O7" s="108">
        <v>166</v>
      </c>
      <c r="P7" s="109">
        <v>93</v>
      </c>
    </row>
    <row r="8" spans="1:16" ht="34.5" customHeight="1">
      <c r="A8" s="984" t="s">
        <v>530</v>
      </c>
      <c r="B8" s="985"/>
      <c r="C8" s="106">
        <f t="shared" si="0"/>
        <v>613</v>
      </c>
      <c r="D8" s="110">
        <v>56</v>
      </c>
      <c r="E8" s="94">
        <v>101</v>
      </c>
      <c r="F8" s="94">
        <v>23</v>
      </c>
      <c r="G8" s="94">
        <v>38</v>
      </c>
      <c r="H8" s="94">
        <v>23</v>
      </c>
      <c r="I8" s="94">
        <v>23</v>
      </c>
      <c r="J8" s="94">
        <v>6</v>
      </c>
      <c r="K8" s="94">
        <v>21</v>
      </c>
      <c r="L8" s="94">
        <v>47</v>
      </c>
      <c r="M8" s="108">
        <v>2</v>
      </c>
      <c r="N8" s="108">
        <v>13</v>
      </c>
      <c r="O8" s="108">
        <v>170</v>
      </c>
      <c r="P8" s="109">
        <v>90</v>
      </c>
    </row>
    <row r="9" spans="1:16" ht="34.5" customHeight="1">
      <c r="A9" s="984" t="s">
        <v>541</v>
      </c>
      <c r="B9" s="985"/>
      <c r="C9" s="106">
        <f t="shared" si="0"/>
        <v>566</v>
      </c>
      <c r="D9" s="107">
        <v>58</v>
      </c>
      <c r="E9" s="94">
        <v>77</v>
      </c>
      <c r="F9" s="217">
        <v>16</v>
      </c>
      <c r="G9" s="94">
        <v>34</v>
      </c>
      <c r="H9" s="94">
        <v>29</v>
      </c>
      <c r="I9" s="94">
        <v>22</v>
      </c>
      <c r="J9" s="94">
        <v>4</v>
      </c>
      <c r="K9" s="94">
        <v>17</v>
      </c>
      <c r="L9" s="94">
        <v>9</v>
      </c>
      <c r="M9" s="94">
        <v>7</v>
      </c>
      <c r="N9" s="94">
        <v>8</v>
      </c>
      <c r="O9" s="94">
        <v>211</v>
      </c>
      <c r="P9" s="109">
        <v>74</v>
      </c>
    </row>
    <row r="10" spans="1:16" ht="34.5" customHeight="1">
      <c r="A10" s="984" t="s">
        <v>556</v>
      </c>
      <c r="B10" s="985"/>
      <c r="C10" s="106">
        <f>SUM(D10:P10)</f>
        <v>616</v>
      </c>
      <c r="D10" s="107">
        <v>48</v>
      </c>
      <c r="E10" s="94">
        <v>100</v>
      </c>
      <c r="F10" s="217">
        <v>15</v>
      </c>
      <c r="G10" s="94">
        <v>28</v>
      </c>
      <c r="H10" s="94">
        <v>23</v>
      </c>
      <c r="I10" s="94">
        <v>25</v>
      </c>
      <c r="J10" s="94">
        <v>11</v>
      </c>
      <c r="K10" s="94">
        <v>16</v>
      </c>
      <c r="L10" s="94">
        <v>7</v>
      </c>
      <c r="M10" s="94">
        <v>6</v>
      </c>
      <c r="N10" s="94">
        <v>12</v>
      </c>
      <c r="O10" s="94">
        <v>227</v>
      </c>
      <c r="P10" s="109">
        <v>98</v>
      </c>
    </row>
    <row r="11" spans="1:16" ht="34.5" customHeight="1">
      <c r="A11" s="984" t="s">
        <v>566</v>
      </c>
      <c r="B11" s="985"/>
      <c r="C11" s="106">
        <f>SUM(D11:P11)</f>
        <v>500</v>
      </c>
      <c r="D11" s="107">
        <v>42</v>
      </c>
      <c r="E11" s="94">
        <v>64</v>
      </c>
      <c r="F11" s="217">
        <v>16</v>
      </c>
      <c r="G11" s="94">
        <v>30</v>
      </c>
      <c r="H11" s="94">
        <v>26</v>
      </c>
      <c r="I11" s="94">
        <v>17</v>
      </c>
      <c r="J11" s="94">
        <v>7</v>
      </c>
      <c r="K11" s="94">
        <v>22</v>
      </c>
      <c r="L11" s="94">
        <v>9</v>
      </c>
      <c r="M11" s="94">
        <v>5</v>
      </c>
      <c r="N11" s="94">
        <v>14</v>
      </c>
      <c r="O11" s="94">
        <v>178</v>
      </c>
      <c r="P11" s="109">
        <v>70</v>
      </c>
    </row>
    <row r="12" spans="1:16" ht="34.5" customHeight="1">
      <c r="A12" s="984" t="s">
        <v>595</v>
      </c>
      <c r="B12" s="985"/>
      <c r="C12" s="106">
        <f>SUM(D12:P12)</f>
        <v>422</v>
      </c>
      <c r="D12" s="242">
        <v>28</v>
      </c>
      <c r="E12" s="243">
        <v>46</v>
      </c>
      <c r="F12" s="244">
        <v>12</v>
      </c>
      <c r="G12" s="243">
        <v>29</v>
      </c>
      <c r="H12" s="243">
        <v>26</v>
      </c>
      <c r="I12" s="243">
        <v>11</v>
      </c>
      <c r="J12" s="243">
        <v>8</v>
      </c>
      <c r="K12" s="243">
        <v>7</v>
      </c>
      <c r="L12" s="243">
        <v>3</v>
      </c>
      <c r="M12" s="243">
        <v>9</v>
      </c>
      <c r="N12" s="243">
        <v>5</v>
      </c>
      <c r="O12" s="243">
        <v>162</v>
      </c>
      <c r="P12" s="245">
        <v>76</v>
      </c>
    </row>
    <row r="13" spans="1:16" ht="34.5" customHeight="1" thickBot="1">
      <c r="A13" s="988" t="s">
        <v>707</v>
      </c>
      <c r="B13" s="989"/>
      <c r="C13" s="201">
        <f>SUM(D13:P13)</f>
        <v>434</v>
      </c>
      <c r="D13" s="202">
        <v>32</v>
      </c>
      <c r="E13" s="203">
        <v>61</v>
      </c>
      <c r="F13" s="204">
        <v>13</v>
      </c>
      <c r="G13" s="203">
        <v>21</v>
      </c>
      <c r="H13" s="203">
        <v>28</v>
      </c>
      <c r="I13" s="203">
        <v>13</v>
      </c>
      <c r="J13" s="203">
        <v>4</v>
      </c>
      <c r="K13" s="203">
        <v>14</v>
      </c>
      <c r="L13" s="203">
        <v>13</v>
      </c>
      <c r="M13" s="203">
        <v>1</v>
      </c>
      <c r="N13" s="203">
        <v>9</v>
      </c>
      <c r="O13" s="203">
        <v>152</v>
      </c>
      <c r="P13" s="205">
        <v>73</v>
      </c>
    </row>
    <row r="14" spans="1:16" s="10" customFormat="1" ht="34.5" customHeight="1" thickTop="1" thickBot="1">
      <c r="A14" s="990" t="s">
        <v>129</v>
      </c>
      <c r="B14" s="991"/>
      <c r="C14" s="111">
        <f>SUM(C4:C13)/10</f>
        <v>567.5</v>
      </c>
      <c r="D14" s="38">
        <f>SUM(D4:D13)/10</f>
        <v>47.5</v>
      </c>
      <c r="E14" s="37">
        <f t="shared" ref="E14:P14" si="1">SUM(E4:E13)/10</f>
        <v>86.7</v>
      </c>
      <c r="F14" s="37">
        <f t="shared" si="1"/>
        <v>19.100000000000001</v>
      </c>
      <c r="G14" s="112">
        <f t="shared" si="1"/>
        <v>40.200000000000003</v>
      </c>
      <c r="H14" s="37">
        <f t="shared" si="1"/>
        <v>26.8</v>
      </c>
      <c r="I14" s="37">
        <f t="shared" si="1"/>
        <v>23.4</v>
      </c>
      <c r="J14" s="37">
        <f t="shared" si="1"/>
        <v>8.1999999999999993</v>
      </c>
      <c r="K14" s="37">
        <f t="shared" si="1"/>
        <v>17.2</v>
      </c>
      <c r="L14" s="37">
        <f t="shared" si="1"/>
        <v>12.3</v>
      </c>
      <c r="M14" s="37">
        <f t="shared" si="1"/>
        <v>5.0999999999999996</v>
      </c>
      <c r="N14" s="37">
        <f t="shared" si="1"/>
        <v>10.9</v>
      </c>
      <c r="O14" s="37">
        <f t="shared" si="1"/>
        <v>183.7</v>
      </c>
      <c r="P14" s="39">
        <f t="shared" si="1"/>
        <v>86.4</v>
      </c>
    </row>
    <row r="15" spans="1:16" s="10" customFormat="1" ht="34.5" customHeight="1" thickBot="1">
      <c r="A15" s="986" t="s">
        <v>744</v>
      </c>
      <c r="B15" s="987"/>
      <c r="C15" s="401">
        <f>SUM(D15:P15)</f>
        <v>500</v>
      </c>
      <c r="D15" s="783">
        <f>SUM(D16:D27)</f>
        <v>34</v>
      </c>
      <c r="E15" s="784">
        <f t="shared" ref="E15:P15" si="2">SUM(E16:E27)</f>
        <v>88</v>
      </c>
      <c r="F15" s="785">
        <f t="shared" si="2"/>
        <v>5</v>
      </c>
      <c r="G15" s="784">
        <f t="shared" si="2"/>
        <v>31</v>
      </c>
      <c r="H15" s="784">
        <f t="shared" si="2"/>
        <v>23</v>
      </c>
      <c r="I15" s="784">
        <f t="shared" si="2"/>
        <v>13</v>
      </c>
      <c r="J15" s="784">
        <f t="shared" si="2"/>
        <v>3</v>
      </c>
      <c r="K15" s="784">
        <f t="shared" si="2"/>
        <v>17</v>
      </c>
      <c r="L15" s="784">
        <f t="shared" si="2"/>
        <v>4</v>
      </c>
      <c r="M15" s="784">
        <f t="shared" si="2"/>
        <v>7</v>
      </c>
      <c r="N15" s="784">
        <f t="shared" si="2"/>
        <v>9</v>
      </c>
      <c r="O15" s="784">
        <f t="shared" si="2"/>
        <v>183</v>
      </c>
      <c r="P15" s="786">
        <f t="shared" si="2"/>
        <v>83</v>
      </c>
    </row>
    <row r="16" spans="1:16" s="10" customFormat="1" ht="34.5" customHeight="1">
      <c r="A16" s="1029" t="s">
        <v>526</v>
      </c>
      <c r="B16" s="447" t="s">
        <v>130</v>
      </c>
      <c r="C16" s="402">
        <f>SUM(D16:P16)</f>
        <v>32</v>
      </c>
      <c r="D16" s="787">
        <v>5</v>
      </c>
      <c r="E16" s="403">
        <v>1</v>
      </c>
      <c r="F16" s="403">
        <v>1</v>
      </c>
      <c r="G16" s="403">
        <v>3</v>
      </c>
      <c r="H16" s="403">
        <v>3</v>
      </c>
      <c r="I16" s="403">
        <v>0</v>
      </c>
      <c r="J16" s="403">
        <v>0</v>
      </c>
      <c r="K16" s="403">
        <v>2</v>
      </c>
      <c r="L16" s="403">
        <v>0</v>
      </c>
      <c r="M16" s="403">
        <v>0</v>
      </c>
      <c r="N16" s="403">
        <v>0</v>
      </c>
      <c r="O16" s="243">
        <v>8</v>
      </c>
      <c r="P16" s="788">
        <v>9</v>
      </c>
    </row>
    <row r="17" spans="1:16" s="10" customFormat="1" ht="34.5" customHeight="1">
      <c r="A17" s="1002"/>
      <c r="B17" s="454" t="s">
        <v>131</v>
      </c>
      <c r="C17" s="402">
        <f t="shared" ref="C17:C27" si="3">SUM(D17:P17)</f>
        <v>39</v>
      </c>
      <c r="D17" s="404">
        <v>3</v>
      </c>
      <c r="E17" s="405">
        <v>12</v>
      </c>
      <c r="F17" s="405">
        <v>0</v>
      </c>
      <c r="G17" s="405">
        <v>1</v>
      </c>
      <c r="H17" s="405">
        <v>2</v>
      </c>
      <c r="I17" s="405">
        <v>0</v>
      </c>
      <c r="J17" s="405">
        <v>0</v>
      </c>
      <c r="K17" s="405">
        <v>2</v>
      </c>
      <c r="L17" s="405">
        <v>1</v>
      </c>
      <c r="M17" s="405">
        <v>0</v>
      </c>
      <c r="N17" s="405">
        <v>0</v>
      </c>
      <c r="O17" s="94">
        <v>10</v>
      </c>
      <c r="P17" s="406">
        <v>8</v>
      </c>
    </row>
    <row r="18" spans="1:16" s="10" customFormat="1" ht="34.5" customHeight="1">
      <c r="A18" s="1002"/>
      <c r="B18" s="454" t="s">
        <v>132</v>
      </c>
      <c r="C18" s="402">
        <f t="shared" si="3"/>
        <v>68</v>
      </c>
      <c r="D18" s="404">
        <v>5</v>
      </c>
      <c r="E18" s="405">
        <v>13</v>
      </c>
      <c r="F18" s="405">
        <v>1</v>
      </c>
      <c r="G18" s="405">
        <v>2</v>
      </c>
      <c r="H18" s="405">
        <v>4</v>
      </c>
      <c r="I18" s="405">
        <v>1</v>
      </c>
      <c r="J18" s="405">
        <v>0</v>
      </c>
      <c r="K18" s="405">
        <v>5</v>
      </c>
      <c r="L18" s="405">
        <v>0</v>
      </c>
      <c r="M18" s="405">
        <v>0</v>
      </c>
      <c r="N18" s="405">
        <v>2</v>
      </c>
      <c r="O18" s="94">
        <v>30</v>
      </c>
      <c r="P18" s="406">
        <v>5</v>
      </c>
    </row>
    <row r="19" spans="1:16" s="10" customFormat="1" ht="34.5" customHeight="1">
      <c r="A19" s="778">
        <v>29</v>
      </c>
      <c r="B19" s="454" t="s">
        <v>133</v>
      </c>
      <c r="C19" s="402">
        <f t="shared" si="3"/>
        <v>45</v>
      </c>
      <c r="D19" s="404">
        <v>4</v>
      </c>
      <c r="E19" s="405">
        <v>9</v>
      </c>
      <c r="F19" s="405">
        <v>1</v>
      </c>
      <c r="G19" s="405">
        <v>1</v>
      </c>
      <c r="H19" s="405">
        <v>3</v>
      </c>
      <c r="I19" s="405">
        <v>1</v>
      </c>
      <c r="J19" s="405">
        <v>0</v>
      </c>
      <c r="K19" s="405">
        <v>1</v>
      </c>
      <c r="L19" s="405">
        <v>0</v>
      </c>
      <c r="M19" s="405">
        <v>1</v>
      </c>
      <c r="N19" s="405">
        <v>1</v>
      </c>
      <c r="O19" s="94">
        <v>16</v>
      </c>
      <c r="P19" s="406">
        <v>7</v>
      </c>
    </row>
    <row r="20" spans="1:16" s="10" customFormat="1" ht="34.5" customHeight="1">
      <c r="A20" s="982" t="s">
        <v>579</v>
      </c>
      <c r="B20" s="454" t="s">
        <v>134</v>
      </c>
      <c r="C20" s="402">
        <f t="shared" si="3"/>
        <v>55</v>
      </c>
      <c r="D20" s="404">
        <v>4</v>
      </c>
      <c r="E20" s="405">
        <v>15</v>
      </c>
      <c r="F20" s="405">
        <v>0</v>
      </c>
      <c r="G20" s="405">
        <v>2</v>
      </c>
      <c r="H20" s="405">
        <v>1</v>
      </c>
      <c r="I20" s="405">
        <v>1</v>
      </c>
      <c r="J20" s="405">
        <v>1</v>
      </c>
      <c r="K20" s="405">
        <v>0</v>
      </c>
      <c r="L20" s="405">
        <v>1</v>
      </c>
      <c r="M20" s="405">
        <v>0</v>
      </c>
      <c r="N20" s="405">
        <v>0</v>
      </c>
      <c r="O20" s="94">
        <v>22</v>
      </c>
      <c r="P20" s="406">
        <v>8</v>
      </c>
    </row>
    <row r="21" spans="1:16" s="10" customFormat="1" ht="34.5" customHeight="1">
      <c r="A21" s="982"/>
      <c r="B21" s="454" t="s">
        <v>135</v>
      </c>
      <c r="C21" s="402">
        <f t="shared" si="3"/>
        <v>69</v>
      </c>
      <c r="D21" s="404">
        <v>1</v>
      </c>
      <c r="E21" s="405">
        <v>16</v>
      </c>
      <c r="F21" s="405">
        <v>1</v>
      </c>
      <c r="G21" s="405">
        <v>3</v>
      </c>
      <c r="H21" s="405">
        <v>5</v>
      </c>
      <c r="I21" s="405">
        <v>5</v>
      </c>
      <c r="J21" s="405">
        <v>1</v>
      </c>
      <c r="K21" s="405">
        <v>0</v>
      </c>
      <c r="L21" s="405">
        <v>1</v>
      </c>
      <c r="M21" s="405">
        <v>2</v>
      </c>
      <c r="N21" s="405">
        <v>1</v>
      </c>
      <c r="O21" s="94">
        <v>25</v>
      </c>
      <c r="P21" s="406">
        <v>8</v>
      </c>
    </row>
    <row r="22" spans="1:16" s="10" customFormat="1" ht="34.5" customHeight="1">
      <c r="A22" s="982"/>
      <c r="B22" s="454" t="s">
        <v>136</v>
      </c>
      <c r="C22" s="402">
        <f t="shared" si="3"/>
        <v>21</v>
      </c>
      <c r="D22" s="404">
        <v>2</v>
      </c>
      <c r="E22" s="405">
        <v>4</v>
      </c>
      <c r="F22" s="405">
        <v>0</v>
      </c>
      <c r="G22" s="405">
        <v>2</v>
      </c>
      <c r="H22" s="405">
        <v>0</v>
      </c>
      <c r="I22" s="405">
        <v>0</v>
      </c>
      <c r="J22" s="405">
        <v>0</v>
      </c>
      <c r="K22" s="405">
        <v>0</v>
      </c>
      <c r="L22" s="405">
        <v>0</v>
      </c>
      <c r="M22" s="405">
        <v>0</v>
      </c>
      <c r="N22" s="405">
        <v>0</v>
      </c>
      <c r="O22" s="94">
        <v>7</v>
      </c>
      <c r="P22" s="406">
        <v>6</v>
      </c>
    </row>
    <row r="23" spans="1:16" s="10" customFormat="1" ht="34.5" customHeight="1">
      <c r="A23" s="982"/>
      <c r="B23" s="454" t="s">
        <v>137</v>
      </c>
      <c r="C23" s="402">
        <f t="shared" si="3"/>
        <v>42</v>
      </c>
      <c r="D23" s="404">
        <v>2</v>
      </c>
      <c r="E23" s="405">
        <v>5</v>
      </c>
      <c r="F23" s="405">
        <v>1</v>
      </c>
      <c r="G23" s="405">
        <v>2</v>
      </c>
      <c r="H23" s="405">
        <v>1</v>
      </c>
      <c r="I23" s="405">
        <v>2</v>
      </c>
      <c r="J23" s="405">
        <v>0</v>
      </c>
      <c r="K23" s="405">
        <v>0</v>
      </c>
      <c r="L23" s="405">
        <v>1</v>
      </c>
      <c r="M23" s="405">
        <v>0</v>
      </c>
      <c r="N23" s="405">
        <v>1</v>
      </c>
      <c r="O23" s="94">
        <v>17</v>
      </c>
      <c r="P23" s="406">
        <v>10</v>
      </c>
    </row>
    <row r="24" spans="1:16" s="10" customFormat="1" ht="34.5" customHeight="1">
      <c r="A24" s="982"/>
      <c r="B24" s="454" t="s">
        <v>138</v>
      </c>
      <c r="C24" s="402">
        <f t="shared" si="3"/>
        <v>32</v>
      </c>
      <c r="D24" s="404">
        <v>0</v>
      </c>
      <c r="E24" s="405">
        <v>5</v>
      </c>
      <c r="F24" s="405">
        <v>0</v>
      </c>
      <c r="G24" s="405">
        <v>3</v>
      </c>
      <c r="H24" s="405">
        <v>1</v>
      </c>
      <c r="I24" s="405">
        <v>1</v>
      </c>
      <c r="J24" s="405">
        <v>0</v>
      </c>
      <c r="K24" s="405">
        <v>1</v>
      </c>
      <c r="L24" s="405">
        <v>0</v>
      </c>
      <c r="M24" s="405">
        <v>2</v>
      </c>
      <c r="N24" s="405">
        <v>2</v>
      </c>
      <c r="O24" s="94">
        <v>13</v>
      </c>
      <c r="P24" s="406">
        <v>4</v>
      </c>
    </row>
    <row r="25" spans="1:16" s="10" customFormat="1" ht="34.5" customHeight="1">
      <c r="A25" s="982"/>
      <c r="B25" s="454" t="s">
        <v>139</v>
      </c>
      <c r="C25" s="402">
        <f t="shared" si="3"/>
        <v>26</v>
      </c>
      <c r="D25" s="404">
        <v>1</v>
      </c>
      <c r="E25" s="405">
        <v>1</v>
      </c>
      <c r="F25" s="405">
        <v>0</v>
      </c>
      <c r="G25" s="405">
        <v>4</v>
      </c>
      <c r="H25" s="405">
        <v>1</v>
      </c>
      <c r="I25" s="405">
        <v>1</v>
      </c>
      <c r="J25" s="405">
        <v>0</v>
      </c>
      <c r="K25" s="405">
        <v>2</v>
      </c>
      <c r="L25" s="405">
        <v>0</v>
      </c>
      <c r="M25" s="405">
        <v>1</v>
      </c>
      <c r="N25" s="405">
        <v>1</v>
      </c>
      <c r="O25" s="94">
        <v>9</v>
      </c>
      <c r="P25" s="406">
        <v>5</v>
      </c>
    </row>
    <row r="26" spans="1:16" s="10" customFormat="1" ht="34.5" customHeight="1">
      <c r="A26" s="982"/>
      <c r="B26" s="454" t="s">
        <v>140</v>
      </c>
      <c r="C26" s="402">
        <f t="shared" si="3"/>
        <v>26</v>
      </c>
      <c r="D26" s="404">
        <v>1</v>
      </c>
      <c r="E26" s="405">
        <v>4</v>
      </c>
      <c r="F26" s="405">
        <v>0</v>
      </c>
      <c r="G26" s="405">
        <v>6</v>
      </c>
      <c r="H26" s="405">
        <v>0</v>
      </c>
      <c r="I26" s="405">
        <v>0</v>
      </c>
      <c r="J26" s="405">
        <v>0</v>
      </c>
      <c r="K26" s="405">
        <v>3</v>
      </c>
      <c r="L26" s="405">
        <v>0</v>
      </c>
      <c r="M26" s="405">
        <v>0</v>
      </c>
      <c r="N26" s="405">
        <v>0</v>
      </c>
      <c r="O26" s="94">
        <v>7</v>
      </c>
      <c r="P26" s="406">
        <v>5</v>
      </c>
    </row>
    <row r="27" spans="1:16" s="10" customFormat="1" ht="34.5" customHeight="1" thickBot="1">
      <c r="A27" s="983"/>
      <c r="B27" s="460" t="s">
        <v>141</v>
      </c>
      <c r="C27" s="407">
        <f t="shared" si="3"/>
        <v>45</v>
      </c>
      <c r="D27" s="789">
        <v>6</v>
      </c>
      <c r="E27" s="790">
        <v>3</v>
      </c>
      <c r="F27" s="790">
        <v>0</v>
      </c>
      <c r="G27" s="790">
        <v>2</v>
      </c>
      <c r="H27" s="790">
        <v>2</v>
      </c>
      <c r="I27" s="790">
        <v>1</v>
      </c>
      <c r="J27" s="790">
        <v>1</v>
      </c>
      <c r="K27" s="790">
        <v>1</v>
      </c>
      <c r="L27" s="790">
        <v>0</v>
      </c>
      <c r="M27" s="790">
        <v>1</v>
      </c>
      <c r="N27" s="790">
        <v>1</v>
      </c>
      <c r="O27" s="791">
        <v>19</v>
      </c>
      <c r="P27" s="792">
        <v>8</v>
      </c>
    </row>
    <row r="28" spans="1:16" s="10" customFormat="1"/>
    <row r="29" spans="1:1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</sheetData>
  <mergeCells count="16">
    <mergeCell ref="A16:A18"/>
    <mergeCell ref="A20:A27"/>
    <mergeCell ref="A1:P1"/>
    <mergeCell ref="A3:B3"/>
    <mergeCell ref="A13:B13"/>
    <mergeCell ref="A4:B4"/>
    <mergeCell ref="A5:B5"/>
    <mergeCell ref="A6:B6"/>
    <mergeCell ref="A7:B7"/>
    <mergeCell ref="A8:B8"/>
    <mergeCell ref="A14:B14"/>
    <mergeCell ref="A15:B15"/>
    <mergeCell ref="A9:B9"/>
    <mergeCell ref="A10:B10"/>
    <mergeCell ref="A11:B11"/>
    <mergeCell ref="A12:B12"/>
  </mergeCells>
  <phoneticPr fontId="9"/>
  <pageMargins left="0.78740157480314965" right="0.78740157480314965" top="0.98425196850393704" bottom="0.98425196850393704" header="0.51181102362204722" footer="0.51181102362204722"/>
  <pageSetup paperSize="9" scale="80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8"/>
  <sheetViews>
    <sheetView view="pageBreakPreview" zoomScale="85" zoomScaleNormal="100" workbookViewId="0">
      <pane xSplit="3" ySplit="3" topLeftCell="D7" activePane="bottomRight" state="frozen"/>
      <selection activeCell="AN3" sqref="AN3"/>
      <selection pane="topRight" activeCell="AN3" sqref="AN3"/>
      <selection pane="bottomLeft" activeCell="AN3" sqref="AN3"/>
      <selection pane="bottomRight" activeCell="A28" sqref="A3:XFD28"/>
    </sheetView>
  </sheetViews>
  <sheetFormatPr defaultRowHeight="11.25"/>
  <cols>
    <col min="1" max="1" width="4.5" style="10" customWidth="1"/>
    <col min="2" max="2" width="7.25" style="10" customWidth="1"/>
    <col min="3" max="13" width="8.75" style="10" customWidth="1"/>
    <col min="14" max="16384" width="9" style="10"/>
  </cols>
  <sheetData>
    <row r="1" spans="1:13" ht="19.5" customHeight="1">
      <c r="A1" s="1030" t="s">
        <v>260</v>
      </c>
      <c r="B1" s="1030"/>
      <c r="C1" s="1030"/>
      <c r="D1" s="1030"/>
      <c r="E1" s="1030"/>
      <c r="F1" s="1030"/>
      <c r="G1" s="1030"/>
      <c r="H1" s="1030"/>
      <c r="I1" s="1030"/>
      <c r="J1" s="1030"/>
      <c r="K1" s="1030"/>
      <c r="L1" s="1030"/>
      <c r="M1" s="1030"/>
    </row>
    <row r="2" spans="1:13" ht="20.100000000000001" customHeight="1" thickBot="1">
      <c r="M2" s="41"/>
    </row>
    <row r="3" spans="1:13" ht="105" customHeight="1" thickBot="1">
      <c r="A3" s="1031"/>
      <c r="B3" s="911"/>
      <c r="C3" s="113" t="s">
        <v>89</v>
      </c>
      <c r="D3" s="293" t="s">
        <v>702</v>
      </c>
      <c r="E3" s="294" t="s">
        <v>693</v>
      </c>
      <c r="F3" s="294" t="s">
        <v>694</v>
      </c>
      <c r="G3" s="294" t="s">
        <v>695</v>
      </c>
      <c r="H3" s="294" t="s">
        <v>696</v>
      </c>
      <c r="I3" s="294" t="s">
        <v>697</v>
      </c>
      <c r="J3" s="294" t="s">
        <v>698</v>
      </c>
      <c r="K3" s="294" t="s">
        <v>699</v>
      </c>
      <c r="L3" s="294" t="s">
        <v>700</v>
      </c>
      <c r="M3" s="295" t="s">
        <v>701</v>
      </c>
    </row>
    <row r="4" spans="1:13" ht="33.75" customHeight="1">
      <c r="A4" s="1027" t="s">
        <v>425</v>
      </c>
      <c r="B4" s="1028"/>
      <c r="C4" s="769">
        <f t="shared" ref="C4:C12" si="0">SUM(D4:M4)</f>
        <v>378</v>
      </c>
      <c r="D4" s="770">
        <v>177</v>
      </c>
      <c r="E4" s="43">
        <v>32</v>
      </c>
      <c r="F4" s="43">
        <v>0</v>
      </c>
      <c r="G4" s="43">
        <v>2</v>
      </c>
      <c r="H4" s="43">
        <v>0</v>
      </c>
      <c r="I4" s="43">
        <v>2</v>
      </c>
      <c r="J4" s="43">
        <v>2</v>
      </c>
      <c r="K4" s="43">
        <v>4</v>
      </c>
      <c r="L4" s="43">
        <v>0</v>
      </c>
      <c r="M4" s="44">
        <v>159</v>
      </c>
    </row>
    <row r="5" spans="1:13" ht="33.75" customHeight="1">
      <c r="A5" s="984" t="s">
        <v>445</v>
      </c>
      <c r="B5" s="985"/>
      <c r="C5" s="114">
        <f t="shared" si="0"/>
        <v>311</v>
      </c>
      <c r="D5" s="770">
        <v>149</v>
      </c>
      <c r="E5" s="43">
        <v>40</v>
      </c>
      <c r="F5" s="43">
        <v>0</v>
      </c>
      <c r="G5" s="43">
        <v>2</v>
      </c>
      <c r="H5" s="43">
        <v>1</v>
      </c>
      <c r="I5" s="43">
        <v>0</v>
      </c>
      <c r="J5" s="43">
        <v>2</v>
      </c>
      <c r="K5" s="43">
        <v>3</v>
      </c>
      <c r="L5" s="43">
        <v>0</v>
      </c>
      <c r="M5" s="44">
        <v>114</v>
      </c>
    </row>
    <row r="6" spans="1:13" ht="33.75" customHeight="1">
      <c r="A6" s="984" t="s">
        <v>516</v>
      </c>
      <c r="B6" s="985"/>
      <c r="C6" s="769">
        <f t="shared" si="0"/>
        <v>297</v>
      </c>
      <c r="D6" s="770">
        <v>149</v>
      </c>
      <c r="E6" s="771">
        <v>21</v>
      </c>
      <c r="F6" s="771">
        <v>0</v>
      </c>
      <c r="G6" s="771">
        <v>6</v>
      </c>
      <c r="H6" s="771">
        <v>3</v>
      </c>
      <c r="I6" s="771">
        <v>3</v>
      </c>
      <c r="J6" s="771">
        <v>1</v>
      </c>
      <c r="K6" s="771">
        <v>0</v>
      </c>
      <c r="L6" s="771">
        <v>0</v>
      </c>
      <c r="M6" s="772">
        <v>114</v>
      </c>
    </row>
    <row r="7" spans="1:13" ht="33.75" customHeight="1">
      <c r="A7" s="984" t="s">
        <v>518</v>
      </c>
      <c r="B7" s="985"/>
      <c r="C7" s="769">
        <f t="shared" si="0"/>
        <v>333</v>
      </c>
      <c r="D7" s="770">
        <v>129</v>
      </c>
      <c r="E7" s="43">
        <v>36</v>
      </c>
      <c r="F7" s="43">
        <v>3</v>
      </c>
      <c r="G7" s="43">
        <v>2</v>
      </c>
      <c r="H7" s="43">
        <v>2</v>
      </c>
      <c r="I7" s="43">
        <v>1</v>
      </c>
      <c r="J7" s="43">
        <v>1</v>
      </c>
      <c r="K7" s="43">
        <v>4</v>
      </c>
      <c r="L7" s="43">
        <v>0</v>
      </c>
      <c r="M7" s="44">
        <v>155</v>
      </c>
    </row>
    <row r="8" spans="1:13" ht="33.75" customHeight="1">
      <c r="A8" s="984" t="s">
        <v>530</v>
      </c>
      <c r="B8" s="985"/>
      <c r="C8" s="769">
        <f t="shared" si="0"/>
        <v>296</v>
      </c>
      <c r="D8" s="770">
        <v>106</v>
      </c>
      <c r="E8" s="43">
        <v>28</v>
      </c>
      <c r="F8" s="43">
        <v>0</v>
      </c>
      <c r="G8" s="43">
        <v>5</v>
      </c>
      <c r="H8" s="43">
        <v>3</v>
      </c>
      <c r="I8" s="43">
        <v>2</v>
      </c>
      <c r="J8" s="43">
        <v>0</v>
      </c>
      <c r="K8" s="43">
        <v>2</v>
      </c>
      <c r="L8" s="43">
        <v>0</v>
      </c>
      <c r="M8" s="44">
        <v>150</v>
      </c>
    </row>
    <row r="9" spans="1:13" ht="33.75" customHeight="1">
      <c r="A9" s="984" t="s">
        <v>541</v>
      </c>
      <c r="B9" s="985"/>
      <c r="C9" s="769">
        <f t="shared" si="0"/>
        <v>296</v>
      </c>
      <c r="D9" s="770">
        <v>139</v>
      </c>
      <c r="E9" s="43">
        <v>32</v>
      </c>
      <c r="F9" s="43">
        <v>0</v>
      </c>
      <c r="G9" s="43">
        <v>5</v>
      </c>
      <c r="H9" s="43">
        <v>1</v>
      </c>
      <c r="I9" s="43">
        <v>2</v>
      </c>
      <c r="J9" s="43">
        <v>0</v>
      </c>
      <c r="K9" s="43">
        <v>2</v>
      </c>
      <c r="L9" s="43">
        <v>0</v>
      </c>
      <c r="M9" s="44">
        <v>115</v>
      </c>
    </row>
    <row r="10" spans="1:13" ht="33.75" customHeight="1">
      <c r="A10" s="984" t="s">
        <v>556</v>
      </c>
      <c r="B10" s="985"/>
      <c r="C10" s="114">
        <f t="shared" si="0"/>
        <v>292</v>
      </c>
      <c r="D10" s="42">
        <v>134</v>
      </c>
      <c r="E10" s="43">
        <v>17</v>
      </c>
      <c r="F10" s="42">
        <v>0</v>
      </c>
      <c r="G10" s="43">
        <v>3</v>
      </c>
      <c r="H10" s="43">
        <v>5</v>
      </c>
      <c r="I10" s="43">
        <v>0</v>
      </c>
      <c r="J10" s="43">
        <v>2</v>
      </c>
      <c r="K10" s="43">
        <v>3</v>
      </c>
      <c r="L10" s="43">
        <v>0</v>
      </c>
      <c r="M10" s="44">
        <v>128</v>
      </c>
    </row>
    <row r="11" spans="1:13" ht="33.75" customHeight="1">
      <c r="A11" s="984" t="s">
        <v>566</v>
      </c>
      <c r="B11" s="985"/>
      <c r="C11" s="114">
        <f t="shared" si="0"/>
        <v>263</v>
      </c>
      <c r="D11" s="42">
        <v>130</v>
      </c>
      <c r="E11" s="43">
        <v>15</v>
      </c>
      <c r="F11" s="42">
        <v>0</v>
      </c>
      <c r="G11" s="43">
        <v>3</v>
      </c>
      <c r="H11" s="43">
        <v>2</v>
      </c>
      <c r="I11" s="43">
        <v>1</v>
      </c>
      <c r="J11" s="43">
        <v>0</v>
      </c>
      <c r="K11" s="43">
        <v>2</v>
      </c>
      <c r="L11" s="43">
        <v>0</v>
      </c>
      <c r="M11" s="44">
        <v>110</v>
      </c>
    </row>
    <row r="12" spans="1:13" ht="33.75" customHeight="1">
      <c r="A12" s="984" t="s">
        <v>595</v>
      </c>
      <c r="B12" s="985"/>
      <c r="C12" s="114">
        <f t="shared" si="0"/>
        <v>227</v>
      </c>
      <c r="D12" s="42">
        <v>98</v>
      </c>
      <c r="E12" s="43">
        <v>23</v>
      </c>
      <c r="F12" s="42">
        <v>0</v>
      </c>
      <c r="G12" s="43">
        <v>6</v>
      </c>
      <c r="H12" s="43">
        <v>1</v>
      </c>
      <c r="I12" s="43">
        <v>1</v>
      </c>
      <c r="J12" s="43">
        <v>1</v>
      </c>
      <c r="K12" s="43">
        <v>1</v>
      </c>
      <c r="L12" s="43">
        <v>0</v>
      </c>
      <c r="M12" s="44">
        <v>96</v>
      </c>
    </row>
    <row r="13" spans="1:13" ht="33.75" customHeight="1" thickBot="1">
      <c r="A13" s="984" t="s">
        <v>707</v>
      </c>
      <c r="B13" s="985"/>
      <c r="C13" s="773">
        <f>SUM(D13:M13)</f>
        <v>226</v>
      </c>
      <c r="D13" s="142">
        <v>118</v>
      </c>
      <c r="E13" s="143">
        <v>19</v>
      </c>
      <c r="F13" s="142">
        <v>0</v>
      </c>
      <c r="G13" s="143">
        <v>4</v>
      </c>
      <c r="H13" s="143">
        <v>0</v>
      </c>
      <c r="I13" s="143">
        <v>1</v>
      </c>
      <c r="J13" s="143">
        <v>0</v>
      </c>
      <c r="K13" s="143">
        <v>2</v>
      </c>
      <c r="L13" s="143">
        <v>0</v>
      </c>
      <c r="M13" s="144">
        <v>82</v>
      </c>
    </row>
    <row r="14" spans="1:13" ht="33.75" customHeight="1" thickTop="1" thickBot="1">
      <c r="A14" s="990" t="s">
        <v>129</v>
      </c>
      <c r="B14" s="991"/>
      <c r="C14" s="115">
        <f t="shared" ref="C14:M14" si="1">SUM(C4:C13)/10</f>
        <v>291.89999999999998</v>
      </c>
      <c r="D14" s="116">
        <f t="shared" si="1"/>
        <v>132.9</v>
      </c>
      <c r="E14" s="117">
        <f t="shared" si="1"/>
        <v>26.3</v>
      </c>
      <c r="F14" s="117">
        <f t="shared" si="1"/>
        <v>0.3</v>
      </c>
      <c r="G14" s="117">
        <f t="shared" si="1"/>
        <v>3.8</v>
      </c>
      <c r="H14" s="117">
        <f t="shared" si="1"/>
        <v>1.8</v>
      </c>
      <c r="I14" s="117">
        <f t="shared" si="1"/>
        <v>1.3</v>
      </c>
      <c r="J14" s="117">
        <f t="shared" si="1"/>
        <v>0.9</v>
      </c>
      <c r="K14" s="117">
        <f t="shared" si="1"/>
        <v>2.2999999999999998</v>
      </c>
      <c r="L14" s="117">
        <f t="shared" si="1"/>
        <v>0</v>
      </c>
      <c r="M14" s="118">
        <f t="shared" si="1"/>
        <v>122.3</v>
      </c>
    </row>
    <row r="15" spans="1:13" ht="33.75" customHeight="1" thickBot="1">
      <c r="A15" s="986" t="s">
        <v>744</v>
      </c>
      <c r="B15" s="987"/>
      <c r="C15" s="774">
        <f>SUM(D15:M15)</f>
        <v>259</v>
      </c>
      <c r="D15" s="775">
        <f t="shared" ref="D15:M15" si="2">SUM(D16:D27)</f>
        <v>120</v>
      </c>
      <c r="E15" s="776">
        <f t="shared" si="2"/>
        <v>28</v>
      </c>
      <c r="F15" s="775">
        <f t="shared" si="2"/>
        <v>0</v>
      </c>
      <c r="G15" s="776">
        <f t="shared" si="2"/>
        <v>5</v>
      </c>
      <c r="H15" s="776">
        <f t="shared" si="2"/>
        <v>3</v>
      </c>
      <c r="I15" s="776">
        <f t="shared" si="2"/>
        <v>1</v>
      </c>
      <c r="J15" s="776">
        <f t="shared" si="2"/>
        <v>1</v>
      </c>
      <c r="K15" s="776">
        <f t="shared" si="2"/>
        <v>0</v>
      </c>
      <c r="L15" s="776">
        <f t="shared" si="2"/>
        <v>0</v>
      </c>
      <c r="M15" s="777">
        <f t="shared" si="2"/>
        <v>101</v>
      </c>
    </row>
    <row r="16" spans="1:13" ht="33.75" customHeight="1">
      <c r="A16" s="1029" t="s">
        <v>526</v>
      </c>
      <c r="B16" s="447" t="s">
        <v>130</v>
      </c>
      <c r="C16" s="399">
        <f>SUM(D16:M16)</f>
        <v>23</v>
      </c>
      <c r="D16" s="764">
        <v>11</v>
      </c>
      <c r="E16" s="319">
        <v>4</v>
      </c>
      <c r="F16" s="319">
        <v>0</v>
      </c>
      <c r="G16" s="319">
        <v>0</v>
      </c>
      <c r="H16" s="319">
        <v>0</v>
      </c>
      <c r="I16" s="319">
        <v>0</v>
      </c>
      <c r="J16" s="319">
        <v>0</v>
      </c>
      <c r="K16" s="319">
        <v>0</v>
      </c>
      <c r="L16" s="319">
        <v>0</v>
      </c>
      <c r="M16" s="766">
        <v>8</v>
      </c>
    </row>
    <row r="17" spans="1:13" ht="33.75" customHeight="1">
      <c r="A17" s="1002"/>
      <c r="B17" s="454" t="s">
        <v>131</v>
      </c>
      <c r="C17" s="114">
        <f>SUM(D17:M17)</f>
        <v>19</v>
      </c>
      <c r="D17" s="42">
        <v>14</v>
      </c>
      <c r="E17" s="43">
        <v>1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4">
        <v>4</v>
      </c>
    </row>
    <row r="18" spans="1:13" ht="33.75" customHeight="1">
      <c r="A18" s="1002"/>
      <c r="B18" s="454" t="s">
        <v>132</v>
      </c>
      <c r="C18" s="114">
        <f t="shared" ref="C18:C27" si="3">SUM(D18:M18)</f>
        <v>35</v>
      </c>
      <c r="D18" s="42">
        <v>14</v>
      </c>
      <c r="E18" s="43">
        <v>3</v>
      </c>
      <c r="F18" s="43">
        <v>0</v>
      </c>
      <c r="G18" s="43">
        <v>0</v>
      </c>
      <c r="H18" s="43">
        <v>0</v>
      </c>
      <c r="I18" s="43">
        <v>0</v>
      </c>
      <c r="J18" s="43">
        <v>1</v>
      </c>
      <c r="K18" s="43">
        <v>0</v>
      </c>
      <c r="L18" s="43">
        <v>0</v>
      </c>
      <c r="M18" s="44">
        <v>17</v>
      </c>
    </row>
    <row r="19" spans="1:13" ht="33.75" customHeight="1">
      <c r="A19" s="778">
        <v>28</v>
      </c>
      <c r="B19" s="454" t="s">
        <v>133</v>
      </c>
      <c r="C19" s="114">
        <f t="shared" si="3"/>
        <v>21</v>
      </c>
      <c r="D19" s="42">
        <v>11</v>
      </c>
      <c r="E19" s="43">
        <v>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4">
        <v>8</v>
      </c>
    </row>
    <row r="20" spans="1:13" ht="33.75" customHeight="1">
      <c r="A20" s="982" t="s">
        <v>579</v>
      </c>
      <c r="B20" s="454" t="s">
        <v>134</v>
      </c>
      <c r="C20" s="114">
        <f t="shared" si="3"/>
        <v>17</v>
      </c>
      <c r="D20" s="42">
        <v>10</v>
      </c>
      <c r="E20" s="43">
        <v>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4">
        <v>6</v>
      </c>
    </row>
    <row r="21" spans="1:13" ht="33.75" customHeight="1">
      <c r="A21" s="982"/>
      <c r="B21" s="454" t="s">
        <v>135</v>
      </c>
      <c r="C21" s="114">
        <f t="shared" si="3"/>
        <v>26</v>
      </c>
      <c r="D21" s="42">
        <v>8</v>
      </c>
      <c r="E21" s="43">
        <v>7</v>
      </c>
      <c r="F21" s="43">
        <v>0</v>
      </c>
      <c r="G21" s="43">
        <v>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4">
        <v>8</v>
      </c>
    </row>
    <row r="22" spans="1:13" ht="33.75" customHeight="1">
      <c r="A22" s="982"/>
      <c r="B22" s="454" t="s">
        <v>136</v>
      </c>
      <c r="C22" s="114">
        <f t="shared" si="3"/>
        <v>8</v>
      </c>
      <c r="D22" s="42">
        <v>3</v>
      </c>
      <c r="E22" s="43">
        <v>0</v>
      </c>
      <c r="F22" s="43">
        <v>0</v>
      </c>
      <c r="G22" s="43">
        <v>0</v>
      </c>
      <c r="H22" s="43">
        <v>0</v>
      </c>
      <c r="I22" s="43">
        <v>1</v>
      </c>
      <c r="J22" s="43">
        <v>0</v>
      </c>
      <c r="K22" s="43">
        <v>0</v>
      </c>
      <c r="L22" s="43">
        <v>0</v>
      </c>
      <c r="M22" s="44">
        <v>4</v>
      </c>
    </row>
    <row r="23" spans="1:13" ht="33.75" customHeight="1">
      <c r="A23" s="982"/>
      <c r="B23" s="454" t="s">
        <v>137</v>
      </c>
      <c r="C23" s="114">
        <f t="shared" si="3"/>
        <v>24</v>
      </c>
      <c r="D23" s="42">
        <v>8</v>
      </c>
      <c r="E23" s="43">
        <v>2</v>
      </c>
      <c r="F23" s="43">
        <v>0</v>
      </c>
      <c r="G23" s="43">
        <v>0</v>
      </c>
      <c r="H23" s="43">
        <v>2</v>
      </c>
      <c r="I23" s="43">
        <v>0</v>
      </c>
      <c r="J23" s="43">
        <v>0</v>
      </c>
      <c r="K23" s="43">
        <v>0</v>
      </c>
      <c r="L23" s="43">
        <v>0</v>
      </c>
      <c r="M23" s="44">
        <v>12</v>
      </c>
    </row>
    <row r="24" spans="1:13" ht="33.75" customHeight="1">
      <c r="A24" s="982"/>
      <c r="B24" s="454" t="s">
        <v>138</v>
      </c>
      <c r="C24" s="114">
        <f t="shared" si="3"/>
        <v>16</v>
      </c>
      <c r="D24" s="42">
        <v>4</v>
      </c>
      <c r="E24" s="43">
        <v>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4">
        <v>9</v>
      </c>
    </row>
    <row r="25" spans="1:13" ht="33.75" customHeight="1">
      <c r="A25" s="982"/>
      <c r="B25" s="454" t="s">
        <v>139</v>
      </c>
      <c r="C25" s="114">
        <f t="shared" si="3"/>
        <v>18</v>
      </c>
      <c r="D25" s="42">
        <v>8</v>
      </c>
      <c r="E25" s="43">
        <v>0</v>
      </c>
      <c r="F25" s="43">
        <v>0</v>
      </c>
      <c r="G25" s="43">
        <v>0</v>
      </c>
      <c r="H25" s="43">
        <v>1</v>
      </c>
      <c r="I25" s="43">
        <v>0</v>
      </c>
      <c r="J25" s="43">
        <v>0</v>
      </c>
      <c r="K25" s="43">
        <v>0</v>
      </c>
      <c r="L25" s="43">
        <v>0</v>
      </c>
      <c r="M25" s="44">
        <v>9</v>
      </c>
    </row>
    <row r="26" spans="1:13" ht="33.75" customHeight="1">
      <c r="A26" s="982"/>
      <c r="B26" s="454" t="s">
        <v>140</v>
      </c>
      <c r="C26" s="114">
        <f t="shared" si="3"/>
        <v>18</v>
      </c>
      <c r="D26" s="42">
        <v>8</v>
      </c>
      <c r="E26" s="43">
        <v>3</v>
      </c>
      <c r="F26" s="43">
        <v>0</v>
      </c>
      <c r="G26" s="43">
        <v>1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4">
        <v>6</v>
      </c>
    </row>
    <row r="27" spans="1:13" ht="33.75" customHeight="1" thickBot="1">
      <c r="A27" s="983"/>
      <c r="B27" s="460" t="s">
        <v>141</v>
      </c>
      <c r="C27" s="400">
        <f t="shared" si="3"/>
        <v>34</v>
      </c>
      <c r="D27" s="323">
        <v>21</v>
      </c>
      <c r="E27" s="324">
        <v>2</v>
      </c>
      <c r="F27" s="324">
        <v>0</v>
      </c>
      <c r="G27" s="324">
        <v>1</v>
      </c>
      <c r="H27" s="324">
        <v>0</v>
      </c>
      <c r="I27" s="324">
        <v>0</v>
      </c>
      <c r="J27" s="324">
        <v>0</v>
      </c>
      <c r="K27" s="324">
        <v>0</v>
      </c>
      <c r="L27" s="324">
        <v>0</v>
      </c>
      <c r="M27" s="326">
        <v>10</v>
      </c>
    </row>
    <row r="28" spans="1:13" ht="20.25" customHeight="1">
      <c r="D28" s="296" t="s">
        <v>703</v>
      </c>
    </row>
  </sheetData>
  <mergeCells count="16">
    <mergeCell ref="A16:A18"/>
    <mergeCell ref="A20:A27"/>
    <mergeCell ref="A1:M1"/>
    <mergeCell ref="A3:B3"/>
    <mergeCell ref="A13:B13"/>
    <mergeCell ref="A4:B4"/>
    <mergeCell ref="A5:B5"/>
    <mergeCell ref="A6:B6"/>
    <mergeCell ref="A7:B7"/>
    <mergeCell ref="A8:B8"/>
    <mergeCell ref="A14:B14"/>
    <mergeCell ref="A15:B15"/>
    <mergeCell ref="A9:B9"/>
    <mergeCell ref="A10:B10"/>
    <mergeCell ref="A11:B11"/>
    <mergeCell ref="A12:B12"/>
  </mergeCells>
  <phoneticPr fontId="9"/>
  <pageMargins left="0.84" right="0.78740157480314965" top="0.81" bottom="0.98425196850393704" header="0.51181102362204722" footer="0.51181102362204722"/>
  <pageSetup paperSize="9" scale="80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Q29"/>
  <sheetViews>
    <sheetView zoomScale="85" workbookViewId="0">
      <pane xSplit="2" ySplit="5" topLeftCell="C6" activePane="bottomRight" state="frozen"/>
      <selection activeCell="AN3" sqref="AN3"/>
      <selection pane="topRight" activeCell="AN3" sqref="AN3"/>
      <selection pane="bottomLeft" activeCell="AN3" sqref="AN3"/>
      <selection pane="bottomRight" activeCell="R3" sqref="A3:XFD29"/>
    </sheetView>
  </sheetViews>
  <sheetFormatPr defaultRowHeight="11.25"/>
  <cols>
    <col min="1" max="1" width="4.5" style="10" customWidth="1"/>
    <col min="2" max="2" width="7.25" style="10" customWidth="1"/>
    <col min="3" max="17" width="6.375" style="10" customWidth="1"/>
    <col min="18" max="16384" width="9" style="10"/>
  </cols>
  <sheetData>
    <row r="1" spans="1:17" ht="20.100000000000001" customHeight="1">
      <c r="A1" s="1030" t="s">
        <v>259</v>
      </c>
      <c r="B1" s="1030"/>
      <c r="C1" s="1030"/>
      <c r="D1" s="1030"/>
      <c r="E1" s="1030"/>
      <c r="F1" s="1030"/>
      <c r="G1" s="1030"/>
      <c r="H1" s="1030"/>
      <c r="I1" s="1030"/>
      <c r="J1" s="1030"/>
      <c r="K1" s="1030"/>
      <c r="L1" s="1030"/>
      <c r="M1" s="1030"/>
      <c r="N1" s="1030"/>
      <c r="O1" s="1030"/>
      <c r="P1" s="1030"/>
      <c r="Q1" s="1030"/>
    </row>
    <row r="2" spans="1:17" ht="20.100000000000001" customHeight="1" thickBot="1">
      <c r="Q2" s="41"/>
    </row>
    <row r="3" spans="1:17" ht="35.25" customHeight="1">
      <c r="A3" s="992"/>
      <c r="B3" s="993"/>
      <c r="C3" s="1032" t="s">
        <v>195</v>
      </c>
      <c r="D3" s="1033"/>
      <c r="E3" s="1033"/>
      <c r="F3" s="1033"/>
      <c r="G3" s="1033"/>
      <c r="H3" s="1033"/>
      <c r="I3" s="1033"/>
      <c r="J3" s="1034"/>
      <c r="K3" s="1035" t="s">
        <v>196</v>
      </c>
      <c r="L3" s="1033"/>
      <c r="M3" s="1033"/>
      <c r="N3" s="1033"/>
      <c r="O3" s="1033"/>
      <c r="P3" s="1033"/>
      <c r="Q3" s="1034"/>
    </row>
    <row r="4" spans="1:17" ht="35.25" customHeight="1">
      <c r="A4" s="994"/>
      <c r="B4" s="995"/>
      <c r="C4" s="1036" t="s">
        <v>89</v>
      </c>
      <c r="D4" s="1038" t="s">
        <v>91</v>
      </c>
      <c r="E4" s="891"/>
      <c r="F4" s="891" t="s">
        <v>92</v>
      </c>
      <c r="G4" s="891" t="s">
        <v>93</v>
      </c>
      <c r="H4" s="891" t="s">
        <v>94</v>
      </c>
      <c r="I4" s="891" t="s">
        <v>95</v>
      </c>
      <c r="J4" s="1039" t="s">
        <v>96</v>
      </c>
      <c r="K4" s="1036" t="s">
        <v>89</v>
      </c>
      <c r="L4" s="1041" t="s">
        <v>91</v>
      </c>
      <c r="M4" s="891" t="s">
        <v>92</v>
      </c>
      <c r="N4" s="891" t="s">
        <v>93</v>
      </c>
      <c r="O4" s="891" t="s">
        <v>94</v>
      </c>
      <c r="P4" s="891" t="s">
        <v>95</v>
      </c>
      <c r="Q4" s="1039" t="s">
        <v>96</v>
      </c>
    </row>
    <row r="5" spans="1:17" ht="35.25" customHeight="1" thickBot="1">
      <c r="A5" s="996"/>
      <c r="B5" s="997"/>
      <c r="C5" s="1037"/>
      <c r="D5" s="757"/>
      <c r="E5" s="87" t="s">
        <v>197</v>
      </c>
      <c r="F5" s="943"/>
      <c r="G5" s="943"/>
      <c r="H5" s="943"/>
      <c r="I5" s="943"/>
      <c r="J5" s="1040"/>
      <c r="K5" s="1037"/>
      <c r="L5" s="1042"/>
      <c r="M5" s="943"/>
      <c r="N5" s="943"/>
      <c r="O5" s="943"/>
      <c r="P5" s="943"/>
      <c r="Q5" s="1040"/>
    </row>
    <row r="6" spans="1:17" ht="33.75" customHeight="1">
      <c r="A6" s="1043" t="s">
        <v>425</v>
      </c>
      <c r="B6" s="1044"/>
      <c r="C6" s="160">
        <f t="shared" ref="C6:C12" si="0">SUM(F6:J6)+D6</f>
        <v>32</v>
      </c>
      <c r="D6" s="42">
        <v>28</v>
      </c>
      <c r="E6" s="43">
        <v>27</v>
      </c>
      <c r="F6" s="43">
        <v>0</v>
      </c>
      <c r="G6" s="43">
        <v>3</v>
      </c>
      <c r="H6" s="43">
        <v>0</v>
      </c>
      <c r="I6" s="43">
        <v>0</v>
      </c>
      <c r="J6" s="44">
        <v>1</v>
      </c>
      <c r="K6" s="160">
        <f t="shared" ref="K6:K14" si="1">SUM(L6:Q6)</f>
        <v>111</v>
      </c>
      <c r="L6" s="42">
        <v>76</v>
      </c>
      <c r="M6" s="43">
        <v>2</v>
      </c>
      <c r="N6" s="43">
        <v>4</v>
      </c>
      <c r="O6" s="43">
        <v>15</v>
      </c>
      <c r="P6" s="43">
        <v>0</v>
      </c>
      <c r="Q6" s="44">
        <v>14</v>
      </c>
    </row>
    <row r="7" spans="1:17" ht="33.75" customHeight="1">
      <c r="A7" s="1045" t="s">
        <v>567</v>
      </c>
      <c r="B7" s="1046"/>
      <c r="C7" s="160">
        <f t="shared" si="0"/>
        <v>23</v>
      </c>
      <c r="D7" s="42">
        <v>16</v>
      </c>
      <c r="E7" s="43">
        <v>15</v>
      </c>
      <c r="F7" s="43">
        <v>0</v>
      </c>
      <c r="G7" s="43">
        <v>2</v>
      </c>
      <c r="H7" s="43">
        <v>1</v>
      </c>
      <c r="I7" s="43">
        <v>0</v>
      </c>
      <c r="J7" s="44">
        <v>4</v>
      </c>
      <c r="K7" s="160">
        <f t="shared" si="1"/>
        <v>75</v>
      </c>
      <c r="L7" s="42">
        <v>58</v>
      </c>
      <c r="M7" s="43">
        <v>2</v>
      </c>
      <c r="N7" s="43">
        <v>4</v>
      </c>
      <c r="O7" s="43">
        <v>0</v>
      </c>
      <c r="P7" s="43">
        <v>0</v>
      </c>
      <c r="Q7" s="44">
        <v>11</v>
      </c>
    </row>
    <row r="8" spans="1:17" ht="33.75" customHeight="1">
      <c r="A8" s="1045" t="s">
        <v>568</v>
      </c>
      <c r="B8" s="1046"/>
      <c r="C8" s="160">
        <f t="shared" si="0"/>
        <v>31</v>
      </c>
      <c r="D8" s="42">
        <v>18</v>
      </c>
      <c r="E8" s="43">
        <v>18</v>
      </c>
      <c r="F8" s="43">
        <v>0</v>
      </c>
      <c r="G8" s="43">
        <v>8</v>
      </c>
      <c r="H8" s="43">
        <v>0</v>
      </c>
      <c r="I8" s="43">
        <v>0</v>
      </c>
      <c r="J8" s="44">
        <v>5</v>
      </c>
      <c r="K8" s="160">
        <f t="shared" si="1"/>
        <v>87</v>
      </c>
      <c r="L8" s="42">
        <v>66</v>
      </c>
      <c r="M8" s="43">
        <v>2</v>
      </c>
      <c r="N8" s="43">
        <v>2</v>
      </c>
      <c r="O8" s="43">
        <v>6</v>
      </c>
      <c r="P8" s="43">
        <v>0</v>
      </c>
      <c r="Q8" s="44">
        <v>11</v>
      </c>
    </row>
    <row r="9" spans="1:17" ht="33.75" customHeight="1">
      <c r="A9" s="1045" t="s">
        <v>569</v>
      </c>
      <c r="B9" s="1046"/>
      <c r="C9" s="160">
        <f t="shared" si="0"/>
        <v>34</v>
      </c>
      <c r="D9" s="758">
        <v>25</v>
      </c>
      <c r="E9" s="43">
        <v>25</v>
      </c>
      <c r="F9" s="43">
        <v>0</v>
      </c>
      <c r="G9" s="43">
        <v>2</v>
      </c>
      <c r="H9" s="43">
        <v>0</v>
      </c>
      <c r="I9" s="43">
        <v>0</v>
      </c>
      <c r="J9" s="44">
        <v>7</v>
      </c>
      <c r="K9" s="160">
        <f t="shared" si="1"/>
        <v>76</v>
      </c>
      <c r="L9" s="42">
        <v>58</v>
      </c>
      <c r="M9" s="43">
        <v>2</v>
      </c>
      <c r="N9" s="43">
        <v>2</v>
      </c>
      <c r="O9" s="43">
        <v>0</v>
      </c>
      <c r="P9" s="43">
        <v>0</v>
      </c>
      <c r="Q9" s="44">
        <v>14</v>
      </c>
    </row>
    <row r="10" spans="1:17" ht="33.75" customHeight="1">
      <c r="A10" s="1045" t="s">
        <v>570</v>
      </c>
      <c r="B10" s="1046"/>
      <c r="C10" s="206">
        <f t="shared" si="0"/>
        <v>27</v>
      </c>
      <c r="D10" s="42">
        <v>21</v>
      </c>
      <c r="E10" s="43">
        <v>18</v>
      </c>
      <c r="F10" s="43">
        <v>1</v>
      </c>
      <c r="G10" s="43">
        <v>0</v>
      </c>
      <c r="H10" s="43">
        <v>0</v>
      </c>
      <c r="I10" s="43">
        <v>0</v>
      </c>
      <c r="J10" s="44">
        <v>5</v>
      </c>
      <c r="K10" s="160">
        <f t="shared" si="1"/>
        <v>95</v>
      </c>
      <c r="L10" s="42">
        <v>69</v>
      </c>
      <c r="M10" s="43">
        <v>3</v>
      </c>
      <c r="N10" s="43">
        <v>4</v>
      </c>
      <c r="O10" s="43">
        <v>1</v>
      </c>
      <c r="P10" s="43">
        <v>0</v>
      </c>
      <c r="Q10" s="44">
        <v>18</v>
      </c>
    </row>
    <row r="11" spans="1:17" ht="33.75" customHeight="1">
      <c r="A11" s="1045" t="s">
        <v>571</v>
      </c>
      <c r="B11" s="1046"/>
      <c r="C11" s="160">
        <f t="shared" si="0"/>
        <v>34</v>
      </c>
      <c r="D11" s="42">
        <v>24</v>
      </c>
      <c r="E11" s="43">
        <v>21</v>
      </c>
      <c r="F11" s="43">
        <v>0</v>
      </c>
      <c r="G11" s="43">
        <v>1</v>
      </c>
      <c r="H11" s="43">
        <v>0</v>
      </c>
      <c r="I11" s="43">
        <v>0</v>
      </c>
      <c r="J11" s="44">
        <v>9</v>
      </c>
      <c r="K11" s="206">
        <f t="shared" si="1"/>
        <v>101</v>
      </c>
      <c r="L11" s="42">
        <v>65</v>
      </c>
      <c r="M11" s="43">
        <v>0</v>
      </c>
      <c r="N11" s="43">
        <v>5</v>
      </c>
      <c r="O11" s="43">
        <v>0</v>
      </c>
      <c r="P11" s="43">
        <v>0</v>
      </c>
      <c r="Q11" s="44">
        <v>31</v>
      </c>
    </row>
    <row r="12" spans="1:17" ht="33.75" customHeight="1">
      <c r="A12" s="1045" t="s">
        <v>572</v>
      </c>
      <c r="B12" s="1046"/>
      <c r="C12" s="160">
        <f t="shared" si="0"/>
        <v>30</v>
      </c>
      <c r="D12" s="42">
        <v>25</v>
      </c>
      <c r="E12" s="43">
        <v>19</v>
      </c>
      <c r="F12" s="43">
        <v>0</v>
      </c>
      <c r="G12" s="43">
        <v>3</v>
      </c>
      <c r="H12" s="43">
        <v>0</v>
      </c>
      <c r="I12" s="43">
        <v>0</v>
      </c>
      <c r="J12" s="44">
        <v>2</v>
      </c>
      <c r="K12" s="206">
        <f t="shared" si="1"/>
        <v>72</v>
      </c>
      <c r="L12" s="42">
        <v>56</v>
      </c>
      <c r="M12" s="43">
        <v>2</v>
      </c>
      <c r="N12" s="43">
        <v>2</v>
      </c>
      <c r="O12" s="43">
        <v>0</v>
      </c>
      <c r="P12" s="43">
        <v>0</v>
      </c>
      <c r="Q12" s="44">
        <v>12</v>
      </c>
    </row>
    <row r="13" spans="1:17" ht="33.75" customHeight="1">
      <c r="A13" s="1045" t="s">
        <v>758</v>
      </c>
      <c r="B13" s="1046"/>
      <c r="C13" s="160">
        <f>SUM(F13:J13)+D13</f>
        <v>25</v>
      </c>
      <c r="D13" s="42">
        <v>17</v>
      </c>
      <c r="E13" s="43">
        <v>16</v>
      </c>
      <c r="F13" s="43">
        <v>0</v>
      </c>
      <c r="G13" s="43">
        <v>1</v>
      </c>
      <c r="H13" s="43">
        <v>0</v>
      </c>
      <c r="I13" s="43">
        <v>0</v>
      </c>
      <c r="J13" s="44">
        <v>7</v>
      </c>
      <c r="K13" s="206">
        <f t="shared" si="1"/>
        <v>73</v>
      </c>
      <c r="L13" s="42">
        <v>63</v>
      </c>
      <c r="M13" s="43">
        <v>1</v>
      </c>
      <c r="N13" s="43">
        <v>2</v>
      </c>
      <c r="O13" s="43">
        <v>0</v>
      </c>
      <c r="P13" s="43">
        <v>0</v>
      </c>
      <c r="Q13" s="44">
        <v>7</v>
      </c>
    </row>
    <row r="14" spans="1:17" ht="33.75" customHeight="1" thickBot="1">
      <c r="A14" s="1051" t="s">
        <v>595</v>
      </c>
      <c r="B14" s="1052"/>
      <c r="C14" s="759">
        <f>SUM(F14:J14)+D14</f>
        <v>20</v>
      </c>
      <c r="D14" s="760">
        <v>13</v>
      </c>
      <c r="E14" s="761">
        <v>13</v>
      </c>
      <c r="F14" s="761">
        <v>1</v>
      </c>
      <c r="G14" s="761">
        <v>2</v>
      </c>
      <c r="H14" s="761">
        <v>0</v>
      </c>
      <c r="I14" s="761">
        <v>0</v>
      </c>
      <c r="J14" s="762">
        <v>4</v>
      </c>
      <c r="K14" s="763">
        <f t="shared" si="1"/>
        <v>68</v>
      </c>
      <c r="L14" s="760">
        <v>52</v>
      </c>
      <c r="M14" s="761">
        <v>1</v>
      </c>
      <c r="N14" s="761">
        <v>2</v>
      </c>
      <c r="O14" s="761">
        <v>0</v>
      </c>
      <c r="P14" s="761">
        <v>0</v>
      </c>
      <c r="Q14" s="762">
        <v>13</v>
      </c>
    </row>
    <row r="15" spans="1:17" ht="33.75" customHeight="1" thickTop="1" thickBot="1">
      <c r="A15" s="1057" t="s">
        <v>707</v>
      </c>
      <c r="B15" s="1058"/>
      <c r="C15" s="759">
        <f>SUM(F15:J15)+D15</f>
        <v>26</v>
      </c>
      <c r="D15" s="760">
        <v>19</v>
      </c>
      <c r="E15" s="761">
        <v>18</v>
      </c>
      <c r="F15" s="761">
        <v>0</v>
      </c>
      <c r="G15" s="761">
        <v>2</v>
      </c>
      <c r="H15" s="761">
        <v>0</v>
      </c>
      <c r="I15" s="761">
        <v>0</v>
      </c>
      <c r="J15" s="762">
        <v>5</v>
      </c>
      <c r="K15" s="763">
        <f t="shared" ref="K15" si="2">SUM(L15:Q15)</f>
        <v>51</v>
      </c>
      <c r="L15" s="760">
        <v>44</v>
      </c>
      <c r="M15" s="761">
        <v>0</v>
      </c>
      <c r="N15" s="761">
        <v>1</v>
      </c>
      <c r="O15" s="761">
        <v>0</v>
      </c>
      <c r="P15" s="761">
        <v>0</v>
      </c>
      <c r="Q15" s="762">
        <v>6</v>
      </c>
    </row>
    <row r="16" spans="1:17" ht="33.75" customHeight="1" thickTop="1" thickBot="1">
      <c r="A16" s="1053" t="s">
        <v>129</v>
      </c>
      <c r="B16" s="1054"/>
      <c r="C16" s="329">
        <f>SUM(C6:C15)/10</f>
        <v>28.2</v>
      </c>
      <c r="D16" s="330">
        <f t="shared" ref="D16:Q16" si="3">SUM(D6:D15)/10</f>
        <v>20.6</v>
      </c>
      <c r="E16" s="331">
        <f t="shared" si="3"/>
        <v>19</v>
      </c>
      <c r="F16" s="331">
        <f t="shared" si="3"/>
        <v>0.2</v>
      </c>
      <c r="G16" s="331">
        <f t="shared" si="3"/>
        <v>2.4</v>
      </c>
      <c r="H16" s="331">
        <f t="shared" si="3"/>
        <v>0.1</v>
      </c>
      <c r="I16" s="331">
        <f t="shared" si="3"/>
        <v>0</v>
      </c>
      <c r="J16" s="332">
        <f t="shared" si="3"/>
        <v>4.9000000000000004</v>
      </c>
      <c r="K16" s="329">
        <f t="shared" si="3"/>
        <v>80.900000000000006</v>
      </c>
      <c r="L16" s="330">
        <f t="shared" si="3"/>
        <v>60.7</v>
      </c>
      <c r="M16" s="331">
        <f t="shared" si="3"/>
        <v>1.5</v>
      </c>
      <c r="N16" s="331">
        <f t="shared" si="3"/>
        <v>2.8</v>
      </c>
      <c r="O16" s="331">
        <f t="shared" si="3"/>
        <v>2.2000000000000002</v>
      </c>
      <c r="P16" s="331">
        <f t="shared" si="3"/>
        <v>0</v>
      </c>
      <c r="Q16" s="332">
        <f t="shared" si="3"/>
        <v>13.7</v>
      </c>
    </row>
    <row r="17" spans="1:17" ht="33.75" customHeight="1" thickTop="1" thickBot="1">
      <c r="A17" s="1055" t="s">
        <v>744</v>
      </c>
      <c r="B17" s="1056"/>
      <c r="C17" s="327">
        <f>(SUM(C18:C29))</f>
        <v>28</v>
      </c>
      <c r="D17" s="328">
        <f>(SUM(D18:D29))</f>
        <v>19</v>
      </c>
      <c r="E17" s="143">
        <f>(SUM(E18:E29))</f>
        <v>15</v>
      </c>
      <c r="F17" s="143">
        <f>(SUM(F18:F29))</f>
        <v>0</v>
      </c>
      <c r="G17" s="143">
        <f>(SUM(G18:G29))</f>
        <v>3</v>
      </c>
      <c r="H17" s="143">
        <f t="shared" ref="H17:Q17" si="4">(SUM(H18:H29))</f>
        <v>0</v>
      </c>
      <c r="I17" s="143">
        <f t="shared" si="4"/>
        <v>0</v>
      </c>
      <c r="J17" s="144">
        <f t="shared" si="4"/>
        <v>6</v>
      </c>
      <c r="K17" s="161">
        <f t="shared" si="4"/>
        <v>69</v>
      </c>
      <c r="L17" s="142">
        <f t="shared" si="4"/>
        <v>57</v>
      </c>
      <c r="M17" s="143">
        <f t="shared" si="4"/>
        <v>0</v>
      </c>
      <c r="N17" s="143">
        <f t="shared" si="4"/>
        <v>1</v>
      </c>
      <c r="O17" s="143">
        <f t="shared" si="4"/>
        <v>1</v>
      </c>
      <c r="P17" s="143">
        <f t="shared" si="4"/>
        <v>0</v>
      </c>
      <c r="Q17" s="144">
        <f t="shared" si="4"/>
        <v>10</v>
      </c>
    </row>
    <row r="18" spans="1:17" ht="33.75" customHeight="1">
      <c r="A18" s="1047" t="s">
        <v>526</v>
      </c>
      <c r="B18" s="447" t="s">
        <v>130</v>
      </c>
      <c r="C18" s="318">
        <f>SUM(F18:J18)+D18</f>
        <v>4</v>
      </c>
      <c r="D18" s="764">
        <v>3</v>
      </c>
      <c r="E18" s="319">
        <v>3</v>
      </c>
      <c r="F18" s="319">
        <v>0</v>
      </c>
      <c r="G18" s="319">
        <v>1</v>
      </c>
      <c r="H18" s="319">
        <v>0</v>
      </c>
      <c r="I18" s="319">
        <v>0</v>
      </c>
      <c r="J18" s="765">
        <v>0</v>
      </c>
      <c r="K18" s="320">
        <f t="shared" ref="K18:K29" si="5">SUM(L18:Q18)</f>
        <v>8</v>
      </c>
      <c r="L18" s="764">
        <v>8</v>
      </c>
      <c r="M18" s="319">
        <v>0</v>
      </c>
      <c r="N18" s="319">
        <v>0</v>
      </c>
      <c r="O18" s="319">
        <v>0</v>
      </c>
      <c r="P18" s="319">
        <v>0</v>
      </c>
      <c r="Q18" s="766">
        <v>0</v>
      </c>
    </row>
    <row r="19" spans="1:17" ht="33.75" customHeight="1">
      <c r="A19" s="1048"/>
      <c r="B19" s="454" t="s">
        <v>131</v>
      </c>
      <c r="C19" s="160">
        <f t="shared" ref="C19:C29" si="6">SUM(F19:J19)+D19</f>
        <v>7</v>
      </c>
      <c r="D19" s="764">
        <v>4</v>
      </c>
      <c r="E19" s="319">
        <v>3</v>
      </c>
      <c r="F19" s="319">
        <v>0</v>
      </c>
      <c r="G19" s="319">
        <v>0</v>
      </c>
      <c r="H19" s="319">
        <v>0</v>
      </c>
      <c r="I19" s="319">
        <v>0</v>
      </c>
      <c r="J19" s="765">
        <v>3</v>
      </c>
      <c r="K19" s="206">
        <f t="shared" si="5"/>
        <v>1</v>
      </c>
      <c r="L19" s="42">
        <v>0</v>
      </c>
      <c r="M19" s="43">
        <v>0</v>
      </c>
      <c r="N19" s="43">
        <v>0</v>
      </c>
      <c r="O19" s="319">
        <v>0</v>
      </c>
      <c r="P19" s="319">
        <v>0</v>
      </c>
      <c r="Q19" s="44">
        <v>1</v>
      </c>
    </row>
    <row r="20" spans="1:17" ht="33.75" customHeight="1">
      <c r="A20" s="1048"/>
      <c r="B20" s="454" t="s">
        <v>132</v>
      </c>
      <c r="C20" s="160">
        <f t="shared" si="6"/>
        <v>5</v>
      </c>
      <c r="D20" s="42">
        <v>3</v>
      </c>
      <c r="E20" s="43">
        <v>2</v>
      </c>
      <c r="F20" s="319">
        <v>0</v>
      </c>
      <c r="G20" s="319">
        <v>1</v>
      </c>
      <c r="H20" s="319">
        <v>0</v>
      </c>
      <c r="I20" s="319">
        <v>0</v>
      </c>
      <c r="J20" s="765">
        <v>1</v>
      </c>
      <c r="K20" s="206">
        <f t="shared" si="5"/>
        <v>7</v>
      </c>
      <c r="L20" s="42">
        <v>4</v>
      </c>
      <c r="M20" s="43">
        <v>0</v>
      </c>
      <c r="N20" s="43">
        <v>0</v>
      </c>
      <c r="O20" s="319">
        <v>1</v>
      </c>
      <c r="P20" s="319">
        <v>0</v>
      </c>
      <c r="Q20" s="44">
        <v>2</v>
      </c>
    </row>
    <row r="21" spans="1:17" ht="33.75" customHeight="1">
      <c r="A21" s="767">
        <v>28</v>
      </c>
      <c r="B21" s="454" t="s">
        <v>133</v>
      </c>
      <c r="C21" s="160">
        <f t="shared" si="6"/>
        <v>4</v>
      </c>
      <c r="D21" s="42">
        <v>2</v>
      </c>
      <c r="E21" s="43">
        <v>1</v>
      </c>
      <c r="F21" s="319">
        <v>0</v>
      </c>
      <c r="G21" s="319">
        <v>1</v>
      </c>
      <c r="H21" s="319">
        <v>0</v>
      </c>
      <c r="I21" s="319">
        <v>0</v>
      </c>
      <c r="J21" s="765">
        <v>1</v>
      </c>
      <c r="K21" s="206">
        <f t="shared" si="5"/>
        <v>3</v>
      </c>
      <c r="L21" s="42">
        <v>3</v>
      </c>
      <c r="M21" s="43">
        <v>0</v>
      </c>
      <c r="N21" s="43">
        <v>0</v>
      </c>
      <c r="O21" s="319">
        <v>0</v>
      </c>
      <c r="P21" s="43">
        <v>0</v>
      </c>
      <c r="Q21" s="44">
        <v>0</v>
      </c>
    </row>
    <row r="22" spans="1:17" ht="33.75" customHeight="1">
      <c r="A22" s="1049" t="s">
        <v>579</v>
      </c>
      <c r="B22" s="454" t="s">
        <v>134</v>
      </c>
      <c r="C22" s="160">
        <f t="shared" si="6"/>
        <v>4</v>
      </c>
      <c r="D22" s="42">
        <v>3</v>
      </c>
      <c r="E22" s="43">
        <v>3</v>
      </c>
      <c r="F22" s="319">
        <v>0</v>
      </c>
      <c r="G22" s="319">
        <v>0</v>
      </c>
      <c r="H22" s="319">
        <v>0</v>
      </c>
      <c r="I22" s="319">
        <v>0</v>
      </c>
      <c r="J22" s="765">
        <v>1</v>
      </c>
      <c r="K22" s="206">
        <f t="shared" si="5"/>
        <v>6</v>
      </c>
      <c r="L22" s="42">
        <v>4</v>
      </c>
      <c r="M22" s="43">
        <v>0</v>
      </c>
      <c r="N22" s="43">
        <v>1</v>
      </c>
      <c r="O22" s="319">
        <v>0</v>
      </c>
      <c r="P22" s="43">
        <v>0</v>
      </c>
      <c r="Q22" s="44">
        <v>1</v>
      </c>
    </row>
    <row r="23" spans="1:17" ht="33.75" customHeight="1">
      <c r="A23" s="1049"/>
      <c r="B23" s="454" t="s">
        <v>135</v>
      </c>
      <c r="C23" s="160">
        <f t="shared" si="6"/>
        <v>0</v>
      </c>
      <c r="D23" s="42">
        <v>0</v>
      </c>
      <c r="E23" s="43">
        <v>0</v>
      </c>
      <c r="F23" s="319">
        <v>0</v>
      </c>
      <c r="G23" s="319">
        <v>0</v>
      </c>
      <c r="H23" s="319">
        <v>0</v>
      </c>
      <c r="I23" s="319">
        <v>0</v>
      </c>
      <c r="J23" s="765">
        <v>0</v>
      </c>
      <c r="K23" s="206">
        <f t="shared" si="5"/>
        <v>2</v>
      </c>
      <c r="L23" s="42">
        <v>2</v>
      </c>
      <c r="M23" s="43">
        <v>0</v>
      </c>
      <c r="N23" s="43">
        <v>0</v>
      </c>
      <c r="O23" s="319">
        <v>0</v>
      </c>
      <c r="P23" s="43">
        <v>0</v>
      </c>
      <c r="Q23" s="44">
        <v>0</v>
      </c>
    </row>
    <row r="24" spans="1:17" ht="33.75" customHeight="1">
      <c r="A24" s="1049"/>
      <c r="B24" s="454" t="s">
        <v>136</v>
      </c>
      <c r="C24" s="160">
        <f t="shared" si="6"/>
        <v>0</v>
      </c>
      <c r="D24" s="42">
        <v>0</v>
      </c>
      <c r="E24" s="43">
        <v>0</v>
      </c>
      <c r="F24" s="43">
        <v>0</v>
      </c>
      <c r="G24" s="43">
        <v>0</v>
      </c>
      <c r="H24" s="319">
        <v>0</v>
      </c>
      <c r="I24" s="319">
        <v>0</v>
      </c>
      <c r="J24" s="321">
        <v>0</v>
      </c>
      <c r="K24" s="206">
        <f t="shared" si="5"/>
        <v>9</v>
      </c>
      <c r="L24" s="42">
        <v>8</v>
      </c>
      <c r="M24" s="43">
        <v>0</v>
      </c>
      <c r="N24" s="43">
        <v>0</v>
      </c>
      <c r="O24" s="319">
        <v>0</v>
      </c>
      <c r="P24" s="43">
        <v>0</v>
      </c>
      <c r="Q24" s="44">
        <v>1</v>
      </c>
    </row>
    <row r="25" spans="1:17" ht="33.75" customHeight="1">
      <c r="A25" s="1049"/>
      <c r="B25" s="454" t="s">
        <v>137</v>
      </c>
      <c r="C25" s="160">
        <f t="shared" si="6"/>
        <v>0</v>
      </c>
      <c r="D25" s="42">
        <v>0</v>
      </c>
      <c r="E25" s="42">
        <v>0</v>
      </c>
      <c r="F25" s="43">
        <v>0</v>
      </c>
      <c r="G25" s="43">
        <v>0</v>
      </c>
      <c r="H25" s="319">
        <v>0</v>
      </c>
      <c r="I25" s="319">
        <v>0</v>
      </c>
      <c r="J25" s="321">
        <v>0</v>
      </c>
      <c r="K25" s="206">
        <f t="shared" si="5"/>
        <v>10</v>
      </c>
      <c r="L25" s="42">
        <v>9</v>
      </c>
      <c r="M25" s="43">
        <v>0</v>
      </c>
      <c r="N25" s="43">
        <v>0</v>
      </c>
      <c r="O25" s="319">
        <v>0</v>
      </c>
      <c r="P25" s="43">
        <v>0</v>
      </c>
      <c r="Q25" s="44">
        <v>1</v>
      </c>
    </row>
    <row r="26" spans="1:17" ht="33.75" customHeight="1">
      <c r="A26" s="1049"/>
      <c r="B26" s="454" t="s">
        <v>138</v>
      </c>
      <c r="C26" s="160">
        <f t="shared" si="6"/>
        <v>0</v>
      </c>
      <c r="D26" s="42">
        <v>0</v>
      </c>
      <c r="E26" s="42">
        <v>0</v>
      </c>
      <c r="F26" s="43">
        <v>0</v>
      </c>
      <c r="G26" s="43">
        <v>0</v>
      </c>
      <c r="H26" s="319">
        <v>0</v>
      </c>
      <c r="I26" s="319">
        <v>0</v>
      </c>
      <c r="J26" s="321">
        <v>0</v>
      </c>
      <c r="K26" s="206">
        <f t="shared" si="5"/>
        <v>10</v>
      </c>
      <c r="L26" s="42">
        <v>6</v>
      </c>
      <c r="M26" s="43">
        <v>0</v>
      </c>
      <c r="N26" s="43">
        <v>0</v>
      </c>
      <c r="O26" s="319">
        <v>0</v>
      </c>
      <c r="P26" s="43">
        <v>0</v>
      </c>
      <c r="Q26" s="44">
        <v>4</v>
      </c>
    </row>
    <row r="27" spans="1:17" ht="33.75" customHeight="1">
      <c r="A27" s="1049"/>
      <c r="B27" s="454" t="s">
        <v>139</v>
      </c>
      <c r="C27" s="160">
        <f t="shared" si="6"/>
        <v>0</v>
      </c>
      <c r="D27" s="42">
        <v>0</v>
      </c>
      <c r="E27" s="43">
        <v>0</v>
      </c>
      <c r="F27" s="43">
        <v>0</v>
      </c>
      <c r="G27" s="43">
        <v>0</v>
      </c>
      <c r="H27" s="319">
        <v>0</v>
      </c>
      <c r="I27" s="319">
        <v>0</v>
      </c>
      <c r="J27" s="321">
        <v>0</v>
      </c>
      <c r="K27" s="206">
        <f t="shared" si="5"/>
        <v>3</v>
      </c>
      <c r="L27" s="42">
        <v>3</v>
      </c>
      <c r="M27" s="43">
        <v>0</v>
      </c>
      <c r="N27" s="43">
        <v>0</v>
      </c>
      <c r="O27" s="319">
        <v>0</v>
      </c>
      <c r="P27" s="43">
        <v>0</v>
      </c>
      <c r="Q27" s="44">
        <v>0</v>
      </c>
    </row>
    <row r="28" spans="1:17" ht="33.75" customHeight="1">
      <c r="A28" s="1049"/>
      <c r="B28" s="454" t="s">
        <v>140</v>
      </c>
      <c r="C28" s="160">
        <f t="shared" si="6"/>
        <v>2</v>
      </c>
      <c r="D28" s="42">
        <v>2</v>
      </c>
      <c r="E28" s="43">
        <v>2</v>
      </c>
      <c r="F28" s="43">
        <v>0</v>
      </c>
      <c r="G28" s="43">
        <v>0</v>
      </c>
      <c r="H28" s="319">
        <v>0</v>
      </c>
      <c r="I28" s="319">
        <v>0</v>
      </c>
      <c r="J28" s="321">
        <v>0</v>
      </c>
      <c r="K28" s="206">
        <f t="shared" si="5"/>
        <v>4</v>
      </c>
      <c r="L28" s="42">
        <v>4</v>
      </c>
      <c r="M28" s="43">
        <v>0</v>
      </c>
      <c r="N28" s="43">
        <v>0</v>
      </c>
      <c r="O28" s="43">
        <v>0</v>
      </c>
      <c r="P28" s="43">
        <v>0</v>
      </c>
      <c r="Q28" s="44">
        <v>0</v>
      </c>
    </row>
    <row r="29" spans="1:17" ht="33.75" customHeight="1" thickBot="1">
      <c r="A29" s="1050"/>
      <c r="B29" s="460" t="s">
        <v>141</v>
      </c>
      <c r="C29" s="322">
        <f t="shared" si="6"/>
        <v>2</v>
      </c>
      <c r="D29" s="323">
        <v>2</v>
      </c>
      <c r="E29" s="324">
        <v>1</v>
      </c>
      <c r="F29" s="324">
        <v>0</v>
      </c>
      <c r="G29" s="324">
        <v>0</v>
      </c>
      <c r="H29" s="324">
        <v>0</v>
      </c>
      <c r="I29" s="324">
        <v>0</v>
      </c>
      <c r="J29" s="768">
        <v>0</v>
      </c>
      <c r="K29" s="325">
        <f t="shared" si="5"/>
        <v>6</v>
      </c>
      <c r="L29" s="323">
        <v>6</v>
      </c>
      <c r="M29" s="324">
        <v>0</v>
      </c>
      <c r="N29" s="324">
        <v>0</v>
      </c>
      <c r="O29" s="324">
        <v>0</v>
      </c>
      <c r="P29" s="324">
        <v>0</v>
      </c>
      <c r="Q29" s="326">
        <v>0</v>
      </c>
    </row>
  </sheetData>
  <mergeCells count="32">
    <mergeCell ref="A18:A20"/>
    <mergeCell ref="A22:A29"/>
    <mergeCell ref="M4:M5"/>
    <mergeCell ref="A10:B10"/>
    <mergeCell ref="A11:B11"/>
    <mergeCell ref="A12:B12"/>
    <mergeCell ref="A13:B13"/>
    <mergeCell ref="A14:B14"/>
    <mergeCell ref="A16:B16"/>
    <mergeCell ref="A17:B17"/>
    <mergeCell ref="A15:B15"/>
    <mergeCell ref="N4:N5"/>
    <mergeCell ref="A6:B6"/>
    <mergeCell ref="A7:B7"/>
    <mergeCell ref="A8:B8"/>
    <mergeCell ref="A9:B9"/>
    <mergeCell ref="A1:Q1"/>
    <mergeCell ref="A3:B5"/>
    <mergeCell ref="C3:J3"/>
    <mergeCell ref="K3:Q3"/>
    <mergeCell ref="C4:C5"/>
    <mergeCell ref="D4:E4"/>
    <mergeCell ref="F4:F5"/>
    <mergeCell ref="G4:G5"/>
    <mergeCell ref="H4:H5"/>
    <mergeCell ref="I4:I5"/>
    <mergeCell ref="O4:O5"/>
    <mergeCell ref="P4:P5"/>
    <mergeCell ref="Q4:Q5"/>
    <mergeCell ref="J4:J5"/>
    <mergeCell ref="K4:K5"/>
    <mergeCell ref="L4:L5"/>
  </mergeCells>
  <phoneticPr fontId="9"/>
  <pageMargins left="0.78740157480314965" right="0.78740157480314965" top="0.89" bottom="0.87" header="0.51181102362204722" footer="0.51181102362204722"/>
  <pageSetup paperSize="9" scale="81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BA28"/>
  <sheetViews>
    <sheetView tabSelected="1" view="pageBreakPreview" zoomScaleNormal="85" zoomScaleSheetLayoutView="100" workbookViewId="0">
      <pane ySplit="4" topLeftCell="A24" activePane="bottomLeft" state="frozen"/>
      <selection activeCell="AN3" sqref="AN3"/>
      <selection pane="bottomLeft" activeCell="J27" sqref="J27"/>
    </sheetView>
  </sheetViews>
  <sheetFormatPr defaultRowHeight="11.25"/>
  <cols>
    <col min="1" max="1" width="11.625" style="10" bestFit="1" customWidth="1"/>
    <col min="2" max="2" width="8" style="10" customWidth="1"/>
    <col min="3" max="3" width="7.125" style="10" bestFit="1" customWidth="1"/>
    <col min="4" max="4" width="11.75" style="10" customWidth="1"/>
    <col min="5" max="5" width="14.875" style="10" customWidth="1"/>
    <col min="6" max="6" width="9.875" style="171" bestFit="1" customWidth="1"/>
    <col min="7" max="7" width="8" style="169" customWidth="1"/>
    <col min="8" max="8" width="4.875" style="10" bestFit="1" customWidth="1"/>
    <col min="9" max="9" width="6.5" style="10" bestFit="1" customWidth="1"/>
    <col min="10" max="10" width="14.125" style="10" bestFit="1" customWidth="1"/>
    <col min="11" max="12" width="4.875" style="10" bestFit="1" customWidth="1"/>
    <col min="13" max="13" width="5.5" style="10" customWidth="1"/>
    <col min="14" max="16384" width="9" style="46"/>
  </cols>
  <sheetData>
    <row r="1" spans="1:53" s="45" customFormat="1" ht="38.25" customHeight="1">
      <c r="A1" s="1060" t="s">
        <v>796</v>
      </c>
      <c r="B1" s="1060"/>
      <c r="C1" s="1060"/>
      <c r="D1" s="1060"/>
      <c r="E1" s="1060"/>
      <c r="F1" s="1060"/>
      <c r="G1" s="1060"/>
      <c r="H1" s="1060"/>
      <c r="I1" s="1060"/>
      <c r="J1" s="1060"/>
      <c r="K1" s="1060"/>
      <c r="L1" s="1060"/>
      <c r="M1" s="1060"/>
      <c r="N1" s="139"/>
    </row>
    <row r="2" spans="1:53" s="45" customFormat="1" ht="15" customHeight="1">
      <c r="A2" s="1059" t="s">
        <v>590</v>
      </c>
      <c r="B2" s="1059"/>
      <c r="C2" s="1059"/>
      <c r="D2" s="1059"/>
      <c r="E2" s="1059"/>
      <c r="F2" s="1059"/>
      <c r="G2" s="1059"/>
      <c r="H2" s="1059"/>
      <c r="I2" s="1059"/>
      <c r="J2" s="1059"/>
      <c r="K2" s="1059"/>
      <c r="L2" s="1059"/>
      <c r="M2" s="1059"/>
      <c r="N2" s="139"/>
    </row>
    <row r="3" spans="1:53" ht="13.5" customHeight="1" thickBot="1">
      <c r="A3" s="141"/>
      <c r="B3" s="134"/>
      <c r="C3" s="134"/>
      <c r="D3" s="134"/>
      <c r="E3" s="134"/>
      <c r="F3" s="170"/>
      <c r="G3" s="168"/>
      <c r="H3" s="265"/>
      <c r="I3" s="134"/>
      <c r="J3" s="134"/>
      <c r="K3" s="134"/>
      <c r="L3" s="134"/>
      <c r="N3" s="96"/>
    </row>
    <row r="4" spans="1:53" s="10" customFormat="1" ht="41.25" thickBot="1">
      <c r="A4" s="135" t="s">
        <v>426</v>
      </c>
      <c r="B4" s="136" t="s">
        <v>463</v>
      </c>
      <c r="C4" s="136" t="s">
        <v>199</v>
      </c>
      <c r="D4" s="137" t="s">
        <v>200</v>
      </c>
      <c r="E4" s="137" t="s">
        <v>201</v>
      </c>
      <c r="F4" s="172" t="s">
        <v>202</v>
      </c>
      <c r="G4" s="138" t="s">
        <v>448</v>
      </c>
      <c r="H4" s="137" t="s">
        <v>107</v>
      </c>
      <c r="I4" s="136" t="s">
        <v>203</v>
      </c>
      <c r="J4" s="137" t="s">
        <v>204</v>
      </c>
      <c r="K4" s="136" t="s">
        <v>205</v>
      </c>
      <c r="L4" s="263" t="s">
        <v>588</v>
      </c>
      <c r="M4" s="264" t="s">
        <v>589</v>
      </c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</row>
    <row r="5" spans="1:53" s="133" customFormat="1" ht="40.5" customHeight="1">
      <c r="A5" s="728" t="s">
        <v>687</v>
      </c>
      <c r="B5" s="729" t="s">
        <v>773</v>
      </c>
      <c r="C5" s="730">
        <v>0.27083333333333331</v>
      </c>
      <c r="D5" s="716" t="s">
        <v>759</v>
      </c>
      <c r="E5" s="692" t="s">
        <v>785</v>
      </c>
      <c r="F5" s="731">
        <v>10200</v>
      </c>
      <c r="G5" s="732">
        <v>28</v>
      </c>
      <c r="H5" s="508">
        <v>0</v>
      </c>
      <c r="I5" s="508">
        <v>0</v>
      </c>
      <c r="J5" s="691" t="s">
        <v>901</v>
      </c>
      <c r="K5" s="508">
        <v>2</v>
      </c>
      <c r="L5" s="716">
        <v>5</v>
      </c>
      <c r="M5" s="733">
        <v>5</v>
      </c>
    </row>
    <row r="6" spans="1:53" s="133" customFormat="1" ht="40.5" customHeight="1">
      <c r="A6" s="734" t="s">
        <v>687</v>
      </c>
      <c r="B6" s="735"/>
      <c r="C6" s="736">
        <v>0.76388888888888884</v>
      </c>
      <c r="D6" s="520" t="s">
        <v>760</v>
      </c>
      <c r="E6" s="520" t="s">
        <v>785</v>
      </c>
      <c r="F6" s="737">
        <v>10682</v>
      </c>
      <c r="G6" s="738">
        <v>376</v>
      </c>
      <c r="H6" s="536">
        <v>0</v>
      </c>
      <c r="I6" s="536">
        <v>1</v>
      </c>
      <c r="J6" s="851" t="s">
        <v>683</v>
      </c>
      <c r="K6" s="536">
        <v>3</v>
      </c>
      <c r="L6" s="520">
        <v>3</v>
      </c>
      <c r="M6" s="739">
        <v>4</v>
      </c>
    </row>
    <row r="7" spans="1:53" s="133" customFormat="1" ht="40.5" customHeight="1">
      <c r="A7" s="734" t="s">
        <v>687</v>
      </c>
      <c r="B7" s="735"/>
      <c r="C7" s="736">
        <v>0.65277777777777779</v>
      </c>
      <c r="D7" s="740" t="s">
        <v>759</v>
      </c>
      <c r="E7" s="520" t="s">
        <v>785</v>
      </c>
      <c r="F7" s="737">
        <v>38200</v>
      </c>
      <c r="G7" s="738">
        <v>242</v>
      </c>
      <c r="H7" s="536">
        <v>0</v>
      </c>
      <c r="I7" s="536">
        <v>0</v>
      </c>
      <c r="J7" s="851" t="s">
        <v>683</v>
      </c>
      <c r="K7" s="536">
        <v>1</v>
      </c>
      <c r="L7" s="520">
        <v>1</v>
      </c>
      <c r="M7" s="739">
        <v>1</v>
      </c>
    </row>
    <row r="8" spans="1:53" s="133" customFormat="1" ht="40.5" customHeight="1">
      <c r="A8" s="734" t="s">
        <v>687</v>
      </c>
      <c r="B8" s="741"/>
      <c r="C8" s="736">
        <v>0.4826388888888889</v>
      </c>
      <c r="D8" s="520" t="s">
        <v>759</v>
      </c>
      <c r="E8" s="520" t="s">
        <v>785</v>
      </c>
      <c r="F8" s="737">
        <v>31069</v>
      </c>
      <c r="G8" s="738">
        <v>255</v>
      </c>
      <c r="H8" s="536">
        <v>0</v>
      </c>
      <c r="I8" s="536">
        <v>1</v>
      </c>
      <c r="J8" s="851" t="s">
        <v>895</v>
      </c>
      <c r="K8" s="536">
        <v>5</v>
      </c>
      <c r="L8" s="520">
        <v>3</v>
      </c>
      <c r="M8" s="739">
        <v>11</v>
      </c>
    </row>
    <row r="9" spans="1:53" s="133" customFormat="1" ht="40.5" customHeight="1">
      <c r="A9" s="734" t="s">
        <v>687</v>
      </c>
      <c r="B9" s="742" t="s">
        <v>772</v>
      </c>
      <c r="C9" s="736">
        <v>0.46527777777777773</v>
      </c>
      <c r="D9" s="520" t="s">
        <v>761</v>
      </c>
      <c r="E9" s="520" t="s">
        <v>786</v>
      </c>
      <c r="F9" s="737">
        <v>10485</v>
      </c>
      <c r="G9" s="738">
        <v>49</v>
      </c>
      <c r="H9" s="536">
        <v>0</v>
      </c>
      <c r="I9" s="536">
        <v>0</v>
      </c>
      <c r="J9" s="851" t="s">
        <v>896</v>
      </c>
      <c r="K9" s="536">
        <v>2</v>
      </c>
      <c r="L9" s="520">
        <v>1</v>
      </c>
      <c r="M9" s="739">
        <v>1</v>
      </c>
    </row>
    <row r="10" spans="1:53" s="133" customFormat="1" ht="40.5" customHeight="1">
      <c r="A10" s="734" t="s">
        <v>687</v>
      </c>
      <c r="B10" s="735"/>
      <c r="C10" s="736">
        <v>0.98263888888888884</v>
      </c>
      <c r="D10" s="520" t="s">
        <v>762</v>
      </c>
      <c r="E10" s="520" t="s">
        <v>787</v>
      </c>
      <c r="F10" s="737">
        <v>53859</v>
      </c>
      <c r="G10" s="738">
        <v>1900</v>
      </c>
      <c r="H10" s="536">
        <v>0</v>
      </c>
      <c r="I10" s="536">
        <v>0</v>
      </c>
      <c r="J10" s="852" t="s">
        <v>897</v>
      </c>
      <c r="K10" s="536">
        <v>2</v>
      </c>
      <c r="L10" s="520">
        <v>0</v>
      </c>
      <c r="M10" s="739" t="s">
        <v>797</v>
      </c>
    </row>
    <row r="11" spans="1:53" s="133" customFormat="1" ht="40.5" customHeight="1">
      <c r="A11" s="734" t="s">
        <v>770</v>
      </c>
      <c r="B11" s="742" t="s">
        <v>771</v>
      </c>
      <c r="C11" s="736">
        <v>0.14097222222222222</v>
      </c>
      <c r="D11" s="520" t="s">
        <v>763</v>
      </c>
      <c r="E11" s="520" t="s">
        <v>788</v>
      </c>
      <c r="F11" s="737">
        <v>21600</v>
      </c>
      <c r="G11" s="743" t="s">
        <v>889</v>
      </c>
      <c r="H11" s="536">
        <v>0</v>
      </c>
      <c r="I11" s="536"/>
      <c r="J11" s="744" t="s">
        <v>799</v>
      </c>
      <c r="K11" s="536" t="s">
        <v>797</v>
      </c>
      <c r="L11" s="520" t="s">
        <v>797</v>
      </c>
      <c r="M11" s="739" t="s">
        <v>797</v>
      </c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</row>
    <row r="12" spans="1:53" s="133" customFormat="1" ht="40.5" customHeight="1">
      <c r="A12" s="734" t="s">
        <v>687</v>
      </c>
      <c r="B12" s="745"/>
      <c r="C12" s="736">
        <v>0.63888888888888895</v>
      </c>
      <c r="D12" s="520" t="s">
        <v>759</v>
      </c>
      <c r="E12" s="520" t="s">
        <v>789</v>
      </c>
      <c r="F12" s="737">
        <v>33462</v>
      </c>
      <c r="G12" s="738">
        <v>304</v>
      </c>
      <c r="H12" s="536">
        <v>0</v>
      </c>
      <c r="I12" s="536">
        <v>1</v>
      </c>
      <c r="J12" s="851" t="s">
        <v>800</v>
      </c>
      <c r="K12" s="536">
        <v>2</v>
      </c>
      <c r="L12" s="520">
        <v>0</v>
      </c>
      <c r="M12" s="739">
        <v>0</v>
      </c>
    </row>
    <row r="13" spans="1:53" s="133" customFormat="1" ht="40.5" customHeight="1">
      <c r="A13" s="734" t="s">
        <v>687</v>
      </c>
      <c r="B13" s="746"/>
      <c r="C13" s="736">
        <v>4.5138888888888888E-2</v>
      </c>
      <c r="D13" s="520" t="s">
        <v>764</v>
      </c>
      <c r="E13" s="520" t="s">
        <v>790</v>
      </c>
      <c r="F13" s="737">
        <v>10351</v>
      </c>
      <c r="G13" s="738">
        <v>592</v>
      </c>
      <c r="H13" s="536">
        <v>0</v>
      </c>
      <c r="I13" s="536">
        <v>1</v>
      </c>
      <c r="J13" s="851" t="s">
        <v>706</v>
      </c>
      <c r="K13" s="536">
        <v>3</v>
      </c>
      <c r="L13" s="520">
        <v>1</v>
      </c>
      <c r="M13" s="739">
        <v>2</v>
      </c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</row>
    <row r="14" spans="1:53" s="133" customFormat="1" ht="40.5" customHeight="1">
      <c r="A14" s="734" t="s">
        <v>687</v>
      </c>
      <c r="B14" s="747" t="s">
        <v>774</v>
      </c>
      <c r="C14" s="736">
        <v>0.3125</v>
      </c>
      <c r="D14" s="520" t="s">
        <v>759</v>
      </c>
      <c r="E14" s="520" t="s">
        <v>791</v>
      </c>
      <c r="F14" s="737">
        <v>14926</v>
      </c>
      <c r="G14" s="738">
        <v>67</v>
      </c>
      <c r="H14" s="536">
        <v>0</v>
      </c>
      <c r="I14" s="536">
        <v>1</v>
      </c>
      <c r="J14" s="851" t="s">
        <v>898</v>
      </c>
      <c r="K14" s="536">
        <v>3</v>
      </c>
      <c r="L14" s="520">
        <v>2</v>
      </c>
      <c r="M14" s="739">
        <v>6</v>
      </c>
    </row>
    <row r="15" spans="1:53" s="133" customFormat="1" ht="40.5" customHeight="1">
      <c r="A15" s="734" t="s">
        <v>687</v>
      </c>
      <c r="B15" s="747" t="s">
        <v>777</v>
      </c>
      <c r="C15" s="736">
        <v>0.74305555555555547</v>
      </c>
      <c r="D15" s="740" t="s">
        <v>765</v>
      </c>
      <c r="E15" s="520" t="s">
        <v>791</v>
      </c>
      <c r="F15" s="737">
        <v>20689</v>
      </c>
      <c r="G15" s="738">
        <v>562</v>
      </c>
      <c r="H15" s="536">
        <v>0</v>
      </c>
      <c r="I15" s="536">
        <v>2</v>
      </c>
      <c r="J15" s="851" t="s">
        <v>898</v>
      </c>
      <c r="K15" s="536">
        <v>13</v>
      </c>
      <c r="L15" s="520">
        <v>8</v>
      </c>
      <c r="M15" s="739">
        <v>18</v>
      </c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</row>
    <row r="16" spans="1:53" s="133" customFormat="1" ht="40.5" customHeight="1">
      <c r="A16" s="734" t="s">
        <v>687</v>
      </c>
      <c r="B16" s="735" t="s">
        <v>778</v>
      </c>
      <c r="C16" s="736">
        <v>0.91666666666666663</v>
      </c>
      <c r="D16" s="520" t="s">
        <v>761</v>
      </c>
      <c r="E16" s="520" t="s">
        <v>791</v>
      </c>
      <c r="F16" s="737">
        <v>18375</v>
      </c>
      <c r="G16" s="738">
        <v>327</v>
      </c>
      <c r="H16" s="536">
        <v>0</v>
      </c>
      <c r="I16" s="536">
        <v>0</v>
      </c>
      <c r="J16" s="851" t="s">
        <v>801</v>
      </c>
      <c r="K16" s="536">
        <v>2</v>
      </c>
      <c r="L16" s="520">
        <v>1</v>
      </c>
      <c r="M16" s="739">
        <v>3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</row>
    <row r="17" spans="1:53" s="133" customFormat="1" ht="40.5" customHeight="1">
      <c r="A17" s="734" t="s">
        <v>687</v>
      </c>
      <c r="B17" s="741"/>
      <c r="C17" s="736">
        <v>7.2916666666666671E-2</v>
      </c>
      <c r="D17" s="520" t="s">
        <v>765</v>
      </c>
      <c r="E17" s="520" t="s">
        <v>791</v>
      </c>
      <c r="F17" s="737">
        <v>11341</v>
      </c>
      <c r="G17" s="738">
        <v>104</v>
      </c>
      <c r="H17" s="536">
        <v>0</v>
      </c>
      <c r="I17" s="536">
        <v>0</v>
      </c>
      <c r="J17" s="851" t="s">
        <v>802</v>
      </c>
      <c r="K17" s="536">
        <v>1</v>
      </c>
      <c r="L17" s="520">
        <v>1</v>
      </c>
      <c r="M17" s="739">
        <v>2</v>
      </c>
    </row>
    <row r="18" spans="1:53" s="133" customFormat="1" ht="40.5" customHeight="1">
      <c r="A18" s="734" t="s">
        <v>687</v>
      </c>
      <c r="B18" s="735" t="s">
        <v>779</v>
      </c>
      <c r="C18" s="736">
        <v>0.39583333333333331</v>
      </c>
      <c r="D18" s="520" t="s">
        <v>760</v>
      </c>
      <c r="E18" s="520" t="s">
        <v>790</v>
      </c>
      <c r="F18" s="737">
        <v>14318</v>
      </c>
      <c r="G18" s="738">
        <v>178</v>
      </c>
      <c r="H18" s="536">
        <v>0</v>
      </c>
      <c r="I18" s="536">
        <v>0</v>
      </c>
      <c r="J18" s="851" t="s">
        <v>683</v>
      </c>
      <c r="K18" s="536">
        <v>2</v>
      </c>
      <c r="L18" s="520">
        <v>1</v>
      </c>
      <c r="M18" s="739">
        <v>2</v>
      </c>
    </row>
    <row r="19" spans="1:53" ht="40.5" customHeight="1">
      <c r="A19" s="734" t="s">
        <v>687</v>
      </c>
      <c r="B19" s="735"/>
      <c r="C19" s="736">
        <v>0.6875</v>
      </c>
      <c r="D19" s="520" t="s">
        <v>763</v>
      </c>
      <c r="E19" s="520" t="s">
        <v>791</v>
      </c>
      <c r="F19" s="737">
        <v>19786</v>
      </c>
      <c r="G19" s="738">
        <v>60</v>
      </c>
      <c r="H19" s="536">
        <v>0</v>
      </c>
      <c r="I19" s="536"/>
      <c r="J19" s="855" t="s">
        <v>65</v>
      </c>
      <c r="K19" s="536">
        <v>2</v>
      </c>
      <c r="L19" s="520">
        <v>1</v>
      </c>
      <c r="M19" s="739">
        <v>2</v>
      </c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</row>
    <row r="20" spans="1:53" ht="40.5" customHeight="1">
      <c r="A20" s="734" t="s">
        <v>687</v>
      </c>
      <c r="B20" s="735"/>
      <c r="C20" s="736">
        <v>0.55555555555555558</v>
      </c>
      <c r="D20" s="740" t="s">
        <v>760</v>
      </c>
      <c r="E20" s="520" t="s">
        <v>792</v>
      </c>
      <c r="F20" s="737">
        <v>160322</v>
      </c>
      <c r="G20" s="738">
        <v>1350</v>
      </c>
      <c r="H20" s="536">
        <v>0</v>
      </c>
      <c r="I20" s="536">
        <v>6</v>
      </c>
      <c r="J20" s="851" t="s">
        <v>899</v>
      </c>
      <c r="K20" s="536">
        <v>2</v>
      </c>
      <c r="L20" s="520">
        <v>0</v>
      </c>
      <c r="M20" s="739">
        <v>0</v>
      </c>
    </row>
    <row r="21" spans="1:53" ht="40.5" customHeight="1">
      <c r="A21" s="734" t="s">
        <v>770</v>
      </c>
      <c r="B21" s="746"/>
      <c r="C21" s="736">
        <v>0.5625</v>
      </c>
      <c r="D21" s="520" t="s">
        <v>759</v>
      </c>
      <c r="E21" s="520" t="s">
        <v>793</v>
      </c>
      <c r="F21" s="737">
        <v>10368</v>
      </c>
      <c r="G21" s="743" t="s">
        <v>889</v>
      </c>
      <c r="H21" s="536">
        <v>0</v>
      </c>
      <c r="I21" s="536">
        <v>0</v>
      </c>
      <c r="J21" s="851" t="s">
        <v>803</v>
      </c>
      <c r="K21" s="536" t="s">
        <v>797</v>
      </c>
      <c r="L21" s="520" t="s">
        <v>797</v>
      </c>
      <c r="M21" s="739" t="s">
        <v>797</v>
      </c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</row>
    <row r="22" spans="1:53" ht="40.5" customHeight="1">
      <c r="A22" s="734" t="s">
        <v>705</v>
      </c>
      <c r="B22" s="742" t="s">
        <v>780</v>
      </c>
      <c r="C22" s="736">
        <v>0.81944444444444453</v>
      </c>
      <c r="D22" s="520" t="s">
        <v>766</v>
      </c>
      <c r="E22" s="520" t="s">
        <v>790</v>
      </c>
      <c r="F22" s="737">
        <v>12403</v>
      </c>
      <c r="G22" s="738">
        <v>100</v>
      </c>
      <c r="H22" s="536">
        <v>0</v>
      </c>
      <c r="I22" s="536">
        <v>0</v>
      </c>
      <c r="J22" s="744" t="s">
        <v>683</v>
      </c>
      <c r="K22" s="536">
        <v>8</v>
      </c>
      <c r="L22" s="520">
        <v>5</v>
      </c>
      <c r="M22" s="739">
        <v>10</v>
      </c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</row>
    <row r="23" spans="1:53" ht="40.5" customHeight="1">
      <c r="A23" s="748" t="s">
        <v>687</v>
      </c>
      <c r="B23" s="735"/>
      <c r="C23" s="749">
        <v>0.53472222222222221</v>
      </c>
      <c r="D23" s="750" t="s">
        <v>759</v>
      </c>
      <c r="E23" s="750" t="s">
        <v>791</v>
      </c>
      <c r="F23" s="751">
        <v>25895</v>
      </c>
      <c r="G23" s="752">
        <v>206</v>
      </c>
      <c r="H23" s="536">
        <v>0</v>
      </c>
      <c r="I23" s="507">
        <v>0</v>
      </c>
      <c r="J23" s="852" t="s">
        <v>65</v>
      </c>
      <c r="K23" s="507">
        <v>2</v>
      </c>
      <c r="L23" s="750">
        <v>1</v>
      </c>
      <c r="M23" s="753">
        <v>3</v>
      </c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</row>
    <row r="24" spans="1:53" ht="40.5" customHeight="1">
      <c r="A24" s="748" t="s">
        <v>687</v>
      </c>
      <c r="B24" s="508"/>
      <c r="C24" s="736">
        <v>0.28472222222222221</v>
      </c>
      <c r="D24" s="536" t="s">
        <v>767</v>
      </c>
      <c r="E24" s="536" t="s">
        <v>791</v>
      </c>
      <c r="F24" s="737">
        <v>12957</v>
      </c>
      <c r="G24" s="355">
        <v>164</v>
      </c>
      <c r="H24" s="536">
        <v>0</v>
      </c>
      <c r="I24" s="536">
        <v>4</v>
      </c>
      <c r="J24" s="847" t="s">
        <v>898</v>
      </c>
      <c r="K24" s="536">
        <v>1</v>
      </c>
      <c r="L24" s="536">
        <v>1</v>
      </c>
      <c r="M24" s="853">
        <v>5</v>
      </c>
    </row>
    <row r="25" spans="1:53" ht="40.5" customHeight="1">
      <c r="A25" s="734" t="s">
        <v>687</v>
      </c>
      <c r="B25" s="536" t="s">
        <v>783</v>
      </c>
      <c r="C25" s="736">
        <v>0.44444444444444442</v>
      </c>
      <c r="D25" s="536" t="s">
        <v>766</v>
      </c>
      <c r="E25" s="536" t="s">
        <v>794</v>
      </c>
      <c r="F25" s="737">
        <v>39981</v>
      </c>
      <c r="G25" s="355">
        <v>1281</v>
      </c>
      <c r="H25" s="536">
        <v>0</v>
      </c>
      <c r="I25" s="536">
        <v>0</v>
      </c>
      <c r="J25" s="850" t="s">
        <v>804</v>
      </c>
      <c r="K25" s="536">
        <v>1</v>
      </c>
      <c r="L25" s="536">
        <v>0</v>
      </c>
      <c r="M25" s="853">
        <v>0</v>
      </c>
    </row>
    <row r="26" spans="1:53" ht="40.5" customHeight="1">
      <c r="A26" s="734" t="s">
        <v>687</v>
      </c>
      <c r="B26" s="507" t="s">
        <v>782</v>
      </c>
      <c r="C26" s="736">
        <v>0.80902777777777779</v>
      </c>
      <c r="D26" s="536" t="s">
        <v>768</v>
      </c>
      <c r="E26" s="536" t="s">
        <v>791</v>
      </c>
      <c r="F26" s="737">
        <v>14103</v>
      </c>
      <c r="G26" s="355">
        <v>81</v>
      </c>
      <c r="H26" s="536">
        <v>0</v>
      </c>
      <c r="I26" s="536">
        <v>0</v>
      </c>
      <c r="J26" s="847" t="s">
        <v>683</v>
      </c>
      <c r="K26" s="536">
        <v>1</v>
      </c>
      <c r="L26" s="536">
        <v>1</v>
      </c>
      <c r="M26" s="853">
        <v>4</v>
      </c>
      <c r="N26" s="509"/>
    </row>
    <row r="27" spans="1:53" ht="40.5" customHeight="1">
      <c r="A27" s="849" t="s">
        <v>776</v>
      </c>
      <c r="B27" s="508"/>
      <c r="C27" s="736">
        <v>0.25694444444444448</v>
      </c>
      <c r="D27" s="536" t="s">
        <v>767</v>
      </c>
      <c r="E27" s="536" t="s">
        <v>793</v>
      </c>
      <c r="F27" s="737">
        <v>15000</v>
      </c>
      <c r="G27" s="706" t="s">
        <v>795</v>
      </c>
      <c r="H27" s="536">
        <v>0</v>
      </c>
      <c r="I27" s="536">
        <v>0</v>
      </c>
      <c r="J27" s="850" t="s">
        <v>900</v>
      </c>
      <c r="K27" s="536" t="s">
        <v>797</v>
      </c>
      <c r="L27" s="536" t="s">
        <v>797</v>
      </c>
      <c r="M27" s="853" t="s">
        <v>797</v>
      </c>
    </row>
    <row r="28" spans="1:53" ht="40.5" customHeight="1" thickBot="1">
      <c r="A28" s="856" t="s">
        <v>775</v>
      </c>
      <c r="B28" s="498" t="s">
        <v>781</v>
      </c>
      <c r="C28" s="754">
        <v>0.79166666666666663</v>
      </c>
      <c r="D28" s="498" t="s">
        <v>769</v>
      </c>
      <c r="E28" s="498" t="s">
        <v>790</v>
      </c>
      <c r="F28" s="755">
        <v>12923</v>
      </c>
      <c r="G28" s="756">
        <v>106</v>
      </c>
      <c r="H28" s="498">
        <v>0</v>
      </c>
      <c r="I28" s="498">
        <v>2</v>
      </c>
      <c r="J28" s="848" t="s">
        <v>65</v>
      </c>
      <c r="K28" s="498">
        <v>2</v>
      </c>
      <c r="L28" s="498">
        <v>2</v>
      </c>
      <c r="M28" s="854">
        <v>5</v>
      </c>
      <c r="N28" s="509"/>
    </row>
  </sheetData>
  <mergeCells count="2">
    <mergeCell ref="A2:M2"/>
    <mergeCell ref="A1:M1"/>
  </mergeCells>
  <phoneticPr fontId="9"/>
  <printOptions horizontalCentered="1"/>
  <pageMargins left="0.78740157480314965" right="0.75" top="0.98425196850393704" bottom="0.98425196850393704" header="0.51181102362204722" footer="0.51181102362204722"/>
  <pageSetup paperSize="9" scale="71" orientation="portrait" blackAndWhite="1" r:id="rId1"/>
  <headerFooter alignWithMargins="0"/>
  <rowBreaks count="1" manualBreakCount="1">
    <brk id="1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AB38"/>
  <sheetViews>
    <sheetView view="pageBreakPreview" topLeftCell="H1" zoomScale="85" zoomScaleNormal="85" zoomScaleSheetLayoutView="85" workbookViewId="0">
      <pane ySplit="4" topLeftCell="A5" activePane="bottomLeft" state="frozen"/>
      <selection activeCell="AN3" sqref="AN3"/>
      <selection pane="bottomLeft" activeCell="H32" sqref="A1:XFD32"/>
    </sheetView>
  </sheetViews>
  <sheetFormatPr defaultRowHeight="13.5"/>
  <cols>
    <col min="1" max="1" width="7" style="177" customWidth="1"/>
    <col min="2" max="2" width="7.625" style="219" customWidth="1"/>
    <col min="3" max="3" width="11.625" style="179" customWidth="1"/>
    <col min="4" max="4" width="11.75" style="179" customWidth="1"/>
    <col min="5" max="5" width="11.25" style="179" customWidth="1"/>
    <col min="6" max="6" width="13.125" style="179" customWidth="1"/>
    <col min="7" max="7" width="8.375" style="179" customWidth="1"/>
    <col min="8" max="8" width="7.125" style="179" customWidth="1"/>
    <col min="9" max="9" width="7.5" style="179" customWidth="1"/>
    <col min="10" max="10" width="8.375" style="496" customWidth="1"/>
    <col min="11" max="11" width="9.125" style="179" customWidth="1"/>
    <col min="12" max="12" width="9.25" style="179" customWidth="1"/>
    <col min="13" max="13" width="14.75" style="179" customWidth="1"/>
    <col min="14" max="14" width="6.75" style="179" customWidth="1"/>
    <col min="15" max="15" width="6.25" style="179" customWidth="1"/>
    <col min="16" max="16" width="6.75" style="179" customWidth="1"/>
    <col min="17" max="17" width="22.25" style="179" customWidth="1"/>
    <col min="18" max="18" width="9.875" style="179" customWidth="1"/>
    <col min="19" max="19" width="9.5" style="179" customWidth="1"/>
    <col min="20" max="20" width="18.125" style="179" customWidth="1"/>
    <col min="21" max="21" width="14.875" style="179" customWidth="1"/>
    <col min="22" max="28" width="9" style="179"/>
    <col min="29" max="16384" width="9" style="10"/>
  </cols>
  <sheetData>
    <row r="1" spans="1:28" s="40" customFormat="1" ht="29.25" customHeight="1">
      <c r="A1" s="1061" t="s">
        <v>874</v>
      </c>
      <c r="B1" s="1061"/>
      <c r="C1" s="1061"/>
      <c r="D1" s="1061"/>
      <c r="E1" s="1061"/>
      <c r="F1" s="1061"/>
      <c r="G1" s="1061"/>
      <c r="H1" s="1061"/>
      <c r="I1" s="1061"/>
      <c r="J1" s="1061"/>
      <c r="K1" s="1061"/>
      <c r="L1" s="1061"/>
      <c r="M1" s="1062" t="s">
        <v>345</v>
      </c>
      <c r="N1" s="1062"/>
      <c r="O1" s="1062"/>
      <c r="P1" s="1062"/>
      <c r="Q1" s="1062"/>
      <c r="R1" s="1062"/>
      <c r="S1" s="1062"/>
      <c r="T1" s="1062"/>
      <c r="U1" s="1062"/>
      <c r="V1" s="178"/>
      <c r="W1" s="178"/>
      <c r="X1" s="178"/>
      <c r="Y1" s="178"/>
      <c r="Z1" s="178"/>
      <c r="AA1" s="178"/>
      <c r="AB1" s="178"/>
    </row>
    <row r="2" spans="1:28" ht="32.25" customHeight="1" thickBot="1">
      <c r="A2" s="687"/>
      <c r="B2" s="688"/>
      <c r="C2" s="496"/>
      <c r="D2" s="496"/>
      <c r="E2" s="496"/>
      <c r="F2" s="496"/>
      <c r="G2" s="496"/>
      <c r="H2" s="496"/>
      <c r="I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</row>
    <row r="3" spans="1:28" ht="21.75" customHeight="1">
      <c r="A3" s="1063" t="s">
        <v>528</v>
      </c>
      <c r="B3" s="1065" t="s">
        <v>206</v>
      </c>
      <c r="C3" s="1067" t="s">
        <v>200</v>
      </c>
      <c r="D3" s="1069" t="s">
        <v>198</v>
      </c>
      <c r="E3" s="863" t="s">
        <v>207</v>
      </c>
      <c r="F3" s="866"/>
      <c r="G3" s="866"/>
      <c r="H3" s="866"/>
      <c r="I3" s="866"/>
      <c r="J3" s="866"/>
      <c r="K3" s="866"/>
      <c r="L3" s="1071"/>
      <c r="M3" s="1069" t="s">
        <v>204</v>
      </c>
      <c r="N3" s="1072" t="s">
        <v>108</v>
      </c>
      <c r="O3" s="1075" t="s">
        <v>208</v>
      </c>
      <c r="P3" s="1075" t="s">
        <v>209</v>
      </c>
      <c r="Q3" s="1069" t="s">
        <v>210</v>
      </c>
      <c r="R3" s="1077" t="s">
        <v>346</v>
      </c>
      <c r="S3" s="1078"/>
      <c r="T3" s="1069" t="s">
        <v>450</v>
      </c>
      <c r="U3" s="1073" t="s">
        <v>211</v>
      </c>
      <c r="V3" s="496"/>
      <c r="W3" s="496"/>
      <c r="X3" s="496"/>
      <c r="Y3" s="496"/>
      <c r="Z3" s="496"/>
      <c r="AA3" s="496"/>
      <c r="AB3" s="496"/>
    </row>
    <row r="4" spans="1:28" ht="66.75" customHeight="1" thickBot="1">
      <c r="A4" s="1064"/>
      <c r="B4" s="1066"/>
      <c r="C4" s="1068"/>
      <c r="D4" s="1070"/>
      <c r="E4" s="547" t="s">
        <v>212</v>
      </c>
      <c r="F4" s="548" t="s">
        <v>347</v>
      </c>
      <c r="G4" s="548" t="s">
        <v>344</v>
      </c>
      <c r="H4" s="548" t="s">
        <v>284</v>
      </c>
      <c r="I4" s="548" t="s">
        <v>213</v>
      </c>
      <c r="J4" s="497" t="s">
        <v>214</v>
      </c>
      <c r="K4" s="497" t="s">
        <v>215</v>
      </c>
      <c r="L4" s="497" t="s">
        <v>216</v>
      </c>
      <c r="M4" s="1070"/>
      <c r="N4" s="957"/>
      <c r="O4" s="1076"/>
      <c r="P4" s="1076"/>
      <c r="Q4" s="1070"/>
      <c r="R4" s="548" t="s">
        <v>449</v>
      </c>
      <c r="S4" s="548" t="s">
        <v>283</v>
      </c>
      <c r="T4" s="1070"/>
      <c r="U4" s="1074"/>
      <c r="V4" s="496"/>
      <c r="W4" s="496"/>
      <c r="X4" s="496"/>
      <c r="Y4" s="496"/>
      <c r="Z4" s="496"/>
      <c r="AA4" s="496"/>
      <c r="AB4" s="496"/>
    </row>
    <row r="5" spans="1:28" s="47" customFormat="1" ht="30" customHeight="1">
      <c r="A5" s="513">
        <v>42370</v>
      </c>
      <c r="B5" s="689">
        <v>0.73611111111111116</v>
      </c>
      <c r="C5" s="690" t="s">
        <v>806</v>
      </c>
      <c r="D5" s="508" t="s">
        <v>712</v>
      </c>
      <c r="E5" s="691" t="s">
        <v>785</v>
      </c>
      <c r="F5" s="692" t="s">
        <v>866</v>
      </c>
      <c r="G5" s="693">
        <v>2</v>
      </c>
      <c r="H5" s="694">
        <v>2</v>
      </c>
      <c r="I5" s="695">
        <v>184</v>
      </c>
      <c r="J5" s="508" t="s">
        <v>857</v>
      </c>
      <c r="K5" s="508" t="s">
        <v>854</v>
      </c>
      <c r="L5" s="514">
        <v>102</v>
      </c>
      <c r="M5" s="515" t="s">
        <v>717</v>
      </c>
      <c r="N5" s="514">
        <v>0</v>
      </c>
      <c r="O5" s="508">
        <v>74</v>
      </c>
      <c r="P5" s="696" t="s">
        <v>682</v>
      </c>
      <c r="Q5" s="514" t="s">
        <v>847</v>
      </c>
      <c r="R5" s="514" t="s">
        <v>835</v>
      </c>
      <c r="S5" s="691" t="s">
        <v>840</v>
      </c>
      <c r="T5" s="514" t="s">
        <v>843</v>
      </c>
      <c r="U5" s="697" t="s">
        <v>65</v>
      </c>
      <c r="V5" s="496"/>
      <c r="W5" s="496"/>
      <c r="X5" s="496"/>
      <c r="Y5" s="496"/>
      <c r="Z5" s="496"/>
      <c r="AA5" s="496"/>
      <c r="AB5" s="496"/>
    </row>
    <row r="6" spans="1:28" s="47" customFormat="1" ht="30" customHeight="1">
      <c r="A6" s="516"/>
      <c r="B6" s="698">
        <v>8.3333333333333329E-2</v>
      </c>
      <c r="C6" s="699" t="s">
        <v>807</v>
      </c>
      <c r="D6" s="536" t="s">
        <v>714</v>
      </c>
      <c r="E6" s="536" t="s">
        <v>577</v>
      </c>
      <c r="F6" s="536" t="s">
        <v>577</v>
      </c>
      <c r="G6" s="536" t="s">
        <v>577</v>
      </c>
      <c r="H6" s="536" t="s">
        <v>873</v>
      </c>
      <c r="I6" s="536" t="s">
        <v>409</v>
      </c>
      <c r="J6" s="494" t="s">
        <v>858</v>
      </c>
      <c r="K6" s="536" t="s">
        <v>409</v>
      </c>
      <c r="L6" s="536" t="s">
        <v>853</v>
      </c>
      <c r="M6" s="517" t="s">
        <v>822</v>
      </c>
      <c r="N6" s="518">
        <v>0</v>
      </c>
      <c r="O6" s="536">
        <v>66</v>
      </c>
      <c r="P6" s="700" t="s">
        <v>682</v>
      </c>
      <c r="Q6" s="701" t="s">
        <v>848</v>
      </c>
      <c r="R6" s="514" t="s">
        <v>836</v>
      </c>
      <c r="S6" s="514" t="s">
        <v>840</v>
      </c>
      <c r="T6" s="519" t="s">
        <v>844</v>
      </c>
      <c r="U6" s="702" t="s">
        <v>716</v>
      </c>
      <c r="V6" s="496"/>
      <c r="W6" s="496"/>
      <c r="X6" s="496"/>
      <c r="Y6" s="496"/>
      <c r="Z6" s="496"/>
      <c r="AA6" s="496"/>
      <c r="AB6" s="496"/>
    </row>
    <row r="7" spans="1:28" s="47" customFormat="1" ht="30" customHeight="1">
      <c r="A7" s="516"/>
      <c r="B7" s="698">
        <v>0.27777777777777779</v>
      </c>
      <c r="C7" s="699" t="s">
        <v>808</v>
      </c>
      <c r="D7" s="536" t="s">
        <v>712</v>
      </c>
      <c r="E7" s="536" t="s">
        <v>785</v>
      </c>
      <c r="F7" s="520" t="s">
        <v>866</v>
      </c>
      <c r="G7" s="703">
        <v>1</v>
      </c>
      <c r="H7" s="704">
        <v>1</v>
      </c>
      <c r="I7" s="499">
        <v>96</v>
      </c>
      <c r="J7" s="494" t="s">
        <v>857</v>
      </c>
      <c r="K7" s="536" t="s">
        <v>855</v>
      </c>
      <c r="L7" s="519">
        <v>96</v>
      </c>
      <c r="M7" s="517" t="s">
        <v>706</v>
      </c>
      <c r="N7" s="519">
        <v>0</v>
      </c>
      <c r="O7" s="536">
        <v>92</v>
      </c>
      <c r="P7" s="700" t="s">
        <v>682</v>
      </c>
      <c r="Q7" s="701" t="s">
        <v>835</v>
      </c>
      <c r="R7" s="514" t="s">
        <v>835</v>
      </c>
      <c r="S7" s="514" t="s">
        <v>835</v>
      </c>
      <c r="T7" s="701" t="s">
        <v>845</v>
      </c>
      <c r="U7" s="705" t="s">
        <v>715</v>
      </c>
      <c r="V7" s="496"/>
      <c r="W7" s="496"/>
      <c r="X7" s="496"/>
      <c r="Y7" s="496"/>
      <c r="Z7" s="496"/>
      <c r="AA7" s="496"/>
      <c r="AB7" s="496"/>
    </row>
    <row r="8" spans="1:28" s="47" customFormat="1" ht="30" customHeight="1">
      <c r="A8" s="516"/>
      <c r="B8" s="698">
        <v>0.1388888888888889</v>
      </c>
      <c r="C8" s="699" t="s">
        <v>809</v>
      </c>
      <c r="D8" s="536" t="s">
        <v>712</v>
      </c>
      <c r="E8" s="536" t="s">
        <v>785</v>
      </c>
      <c r="F8" s="536" t="s">
        <v>867</v>
      </c>
      <c r="G8" s="536" t="s">
        <v>829</v>
      </c>
      <c r="H8" s="536">
        <v>1</v>
      </c>
      <c r="I8" s="706">
        <v>57</v>
      </c>
      <c r="J8" s="494" t="s">
        <v>857</v>
      </c>
      <c r="K8" s="536" t="s">
        <v>855</v>
      </c>
      <c r="L8" s="536">
        <v>57</v>
      </c>
      <c r="M8" s="517" t="s">
        <v>717</v>
      </c>
      <c r="N8" s="519">
        <v>0</v>
      </c>
      <c r="O8" s="536">
        <v>49</v>
      </c>
      <c r="P8" s="700" t="s">
        <v>681</v>
      </c>
      <c r="Q8" s="701" t="s">
        <v>849</v>
      </c>
      <c r="R8" s="514" t="s">
        <v>835</v>
      </c>
      <c r="S8" s="691" t="s">
        <v>835</v>
      </c>
      <c r="T8" s="701" t="s">
        <v>845</v>
      </c>
      <c r="U8" s="705" t="s">
        <v>715</v>
      </c>
      <c r="V8" s="496"/>
      <c r="W8" s="496"/>
      <c r="X8" s="496"/>
      <c r="Y8" s="496"/>
      <c r="Z8" s="496"/>
      <c r="AA8" s="496"/>
      <c r="AB8" s="496"/>
    </row>
    <row r="9" spans="1:28" s="47" customFormat="1" ht="30" customHeight="1">
      <c r="A9" s="521" t="s">
        <v>831</v>
      </c>
      <c r="B9" s="698">
        <v>0.16666666666666666</v>
      </c>
      <c r="C9" s="701" t="s">
        <v>810</v>
      </c>
      <c r="D9" s="536" t="s">
        <v>712</v>
      </c>
      <c r="E9" s="536" t="s">
        <v>785</v>
      </c>
      <c r="F9" s="707" t="s">
        <v>866</v>
      </c>
      <c r="G9" s="708">
        <v>1</v>
      </c>
      <c r="H9" s="704">
        <v>1</v>
      </c>
      <c r="I9" s="499">
        <v>80</v>
      </c>
      <c r="J9" s="536" t="s">
        <v>859</v>
      </c>
      <c r="K9" s="536" t="s">
        <v>856</v>
      </c>
      <c r="L9" s="536">
        <v>3</v>
      </c>
      <c r="M9" s="517" t="s">
        <v>822</v>
      </c>
      <c r="N9" s="514">
        <v>0</v>
      </c>
      <c r="O9" s="536">
        <v>54</v>
      </c>
      <c r="P9" s="700" t="s">
        <v>681</v>
      </c>
      <c r="Q9" s="701" t="s">
        <v>848</v>
      </c>
      <c r="R9" s="514" t="s">
        <v>837</v>
      </c>
      <c r="S9" s="691" t="s">
        <v>835</v>
      </c>
      <c r="T9" s="701" t="s">
        <v>844</v>
      </c>
      <c r="U9" s="705" t="s">
        <v>716</v>
      </c>
      <c r="V9" s="496"/>
      <c r="W9" s="496"/>
      <c r="X9" s="496"/>
      <c r="Y9" s="496"/>
      <c r="Z9" s="496"/>
      <c r="AA9" s="496"/>
      <c r="AB9" s="496"/>
    </row>
    <row r="10" spans="1:28" s="47" customFormat="1" ht="30" customHeight="1">
      <c r="A10" s="516"/>
      <c r="B10" s="698">
        <v>0.1388888888888889</v>
      </c>
      <c r="C10" s="701" t="s">
        <v>810</v>
      </c>
      <c r="D10" s="536" t="s">
        <v>712</v>
      </c>
      <c r="E10" s="494" t="s">
        <v>785</v>
      </c>
      <c r="F10" s="520" t="s">
        <v>867</v>
      </c>
      <c r="G10" s="703" t="s">
        <v>830</v>
      </c>
      <c r="H10" s="536">
        <v>1</v>
      </c>
      <c r="I10" s="706">
        <v>100</v>
      </c>
      <c r="J10" s="494" t="s">
        <v>857</v>
      </c>
      <c r="K10" s="536" t="s">
        <v>855</v>
      </c>
      <c r="L10" s="536">
        <v>100</v>
      </c>
      <c r="M10" s="517" t="s">
        <v>823</v>
      </c>
      <c r="N10" s="514">
        <v>0</v>
      </c>
      <c r="O10" s="536">
        <v>84</v>
      </c>
      <c r="P10" s="700" t="s">
        <v>682</v>
      </c>
      <c r="Q10" s="701" t="s">
        <v>847</v>
      </c>
      <c r="R10" s="514" t="s">
        <v>838</v>
      </c>
      <c r="S10" s="691" t="s">
        <v>841</v>
      </c>
      <c r="T10" s="701" t="s">
        <v>843</v>
      </c>
      <c r="U10" s="705" t="s">
        <v>715</v>
      </c>
      <c r="V10" s="496"/>
      <c r="W10" s="496"/>
      <c r="X10" s="496"/>
      <c r="Y10" s="496"/>
      <c r="Z10" s="496"/>
      <c r="AA10" s="496"/>
      <c r="AB10" s="496"/>
    </row>
    <row r="11" spans="1:28" s="47" customFormat="1" ht="30" customHeight="1">
      <c r="A11" s="516"/>
      <c r="B11" s="698">
        <v>0.72222222222222221</v>
      </c>
      <c r="C11" s="699" t="s">
        <v>811</v>
      </c>
      <c r="D11" s="536" t="s">
        <v>713</v>
      </c>
      <c r="E11" s="536" t="s">
        <v>577</v>
      </c>
      <c r="F11" s="536" t="s">
        <v>577</v>
      </c>
      <c r="G11" s="536" t="s">
        <v>577</v>
      </c>
      <c r="H11" s="536" t="s">
        <v>873</v>
      </c>
      <c r="I11" s="536" t="s">
        <v>409</v>
      </c>
      <c r="J11" s="537" t="s">
        <v>860</v>
      </c>
      <c r="K11" s="536" t="s">
        <v>853</v>
      </c>
      <c r="L11" s="536" t="s">
        <v>853</v>
      </c>
      <c r="M11" s="517" t="s">
        <v>824</v>
      </c>
      <c r="N11" s="519">
        <v>0</v>
      </c>
      <c r="O11" s="536">
        <v>85</v>
      </c>
      <c r="P11" s="700" t="s">
        <v>681</v>
      </c>
      <c r="Q11" s="709" t="s">
        <v>847</v>
      </c>
      <c r="R11" s="514" t="s">
        <v>839</v>
      </c>
      <c r="S11" s="691" t="s">
        <v>841</v>
      </c>
      <c r="T11" s="709" t="s">
        <v>846</v>
      </c>
      <c r="U11" s="710" t="s">
        <v>65</v>
      </c>
      <c r="V11" s="496"/>
      <c r="W11" s="496"/>
      <c r="X11" s="496"/>
      <c r="Y11" s="496"/>
      <c r="Z11" s="496"/>
      <c r="AA11" s="496"/>
      <c r="AB11" s="496"/>
    </row>
    <row r="12" spans="1:28" s="47" customFormat="1" ht="30" customHeight="1">
      <c r="A12" s="522"/>
      <c r="B12" s="698">
        <v>0.59027777777777779</v>
      </c>
      <c r="C12" s="699" t="s">
        <v>812</v>
      </c>
      <c r="D12" s="536" t="s">
        <v>713</v>
      </c>
      <c r="E12" s="536" t="s">
        <v>577</v>
      </c>
      <c r="F12" s="536" t="s">
        <v>577</v>
      </c>
      <c r="G12" s="536" t="s">
        <v>577</v>
      </c>
      <c r="H12" s="536" t="s">
        <v>873</v>
      </c>
      <c r="I12" s="536" t="s">
        <v>409</v>
      </c>
      <c r="J12" s="536" t="s">
        <v>861</v>
      </c>
      <c r="K12" s="536" t="s">
        <v>853</v>
      </c>
      <c r="L12" s="536" t="s">
        <v>853</v>
      </c>
      <c r="M12" s="523" t="s">
        <v>825</v>
      </c>
      <c r="N12" s="519">
        <v>0</v>
      </c>
      <c r="O12" s="536">
        <v>83</v>
      </c>
      <c r="P12" s="700" t="s">
        <v>681</v>
      </c>
      <c r="Q12" s="701" t="s">
        <v>847</v>
      </c>
      <c r="R12" s="514" t="s">
        <v>839</v>
      </c>
      <c r="S12" s="691" t="s">
        <v>840</v>
      </c>
      <c r="T12" s="709" t="s">
        <v>846</v>
      </c>
      <c r="U12" s="710" t="s">
        <v>65</v>
      </c>
      <c r="V12" s="496"/>
      <c r="W12" s="496"/>
      <c r="X12" s="496"/>
      <c r="Y12" s="496"/>
      <c r="Z12" s="496"/>
      <c r="AA12" s="496"/>
      <c r="AB12" s="496"/>
    </row>
    <row r="13" spans="1:28" s="47" customFormat="1" ht="30" customHeight="1">
      <c r="A13" s="516"/>
      <c r="B13" s="698">
        <v>0.4236111111111111</v>
      </c>
      <c r="C13" s="699" t="s">
        <v>813</v>
      </c>
      <c r="D13" s="536" t="s">
        <v>713</v>
      </c>
      <c r="E13" s="536" t="s">
        <v>577</v>
      </c>
      <c r="F13" s="536" t="s">
        <v>577</v>
      </c>
      <c r="G13" s="536" t="s">
        <v>577</v>
      </c>
      <c r="H13" s="536" t="s">
        <v>873</v>
      </c>
      <c r="I13" s="536" t="s">
        <v>409</v>
      </c>
      <c r="J13" s="706" t="s">
        <v>862</v>
      </c>
      <c r="K13" s="536" t="s">
        <v>853</v>
      </c>
      <c r="L13" s="536" t="s">
        <v>853</v>
      </c>
      <c r="M13" s="524" t="s">
        <v>825</v>
      </c>
      <c r="N13" s="519">
        <v>0</v>
      </c>
      <c r="O13" s="536">
        <v>48</v>
      </c>
      <c r="P13" s="700" t="s">
        <v>681</v>
      </c>
      <c r="Q13" s="701" t="s">
        <v>847</v>
      </c>
      <c r="R13" s="514" t="s">
        <v>839</v>
      </c>
      <c r="S13" s="691" t="s">
        <v>835</v>
      </c>
      <c r="T13" s="709" t="s">
        <v>846</v>
      </c>
      <c r="U13" s="710" t="s">
        <v>65</v>
      </c>
      <c r="V13" s="496"/>
      <c r="W13" s="496"/>
      <c r="X13" s="496"/>
      <c r="Y13" s="496"/>
      <c r="Z13" s="496"/>
      <c r="AA13" s="496"/>
      <c r="AB13" s="496"/>
    </row>
    <row r="14" spans="1:28" s="47" customFormat="1" ht="30" customHeight="1">
      <c r="A14" s="516"/>
      <c r="B14" s="689">
        <v>0.95138888888888884</v>
      </c>
      <c r="C14" s="690" t="s">
        <v>814</v>
      </c>
      <c r="D14" s="508" t="s">
        <v>712</v>
      </c>
      <c r="E14" s="508" t="s">
        <v>790</v>
      </c>
      <c r="F14" s="692" t="s">
        <v>866</v>
      </c>
      <c r="G14" s="711">
        <v>1</v>
      </c>
      <c r="H14" s="712">
        <v>1</v>
      </c>
      <c r="I14" s="695">
        <v>54</v>
      </c>
      <c r="J14" s="691" t="s">
        <v>857</v>
      </c>
      <c r="K14" s="508" t="s">
        <v>855</v>
      </c>
      <c r="L14" s="508">
        <v>54</v>
      </c>
      <c r="M14" s="525" t="s">
        <v>717</v>
      </c>
      <c r="N14" s="519">
        <v>0</v>
      </c>
      <c r="O14" s="536">
        <v>57</v>
      </c>
      <c r="P14" s="700" t="s">
        <v>682</v>
      </c>
      <c r="Q14" s="701" t="s">
        <v>847</v>
      </c>
      <c r="R14" s="514" t="s">
        <v>837</v>
      </c>
      <c r="S14" s="691" t="s">
        <v>835</v>
      </c>
      <c r="T14" s="701" t="s">
        <v>843</v>
      </c>
      <c r="U14" s="705" t="s">
        <v>715</v>
      </c>
      <c r="V14" s="496"/>
      <c r="W14" s="496"/>
      <c r="X14" s="496"/>
      <c r="Y14" s="496"/>
      <c r="Z14" s="496"/>
      <c r="AA14" s="496"/>
      <c r="AB14" s="496"/>
    </row>
    <row r="15" spans="1:28" s="47" customFormat="1" ht="30" customHeight="1">
      <c r="A15" s="521" t="s">
        <v>832</v>
      </c>
      <c r="B15" s="698">
        <v>0.5</v>
      </c>
      <c r="C15" s="699" t="s">
        <v>806</v>
      </c>
      <c r="D15" s="536" t="s">
        <v>712</v>
      </c>
      <c r="E15" s="536" t="s">
        <v>820</v>
      </c>
      <c r="F15" s="520" t="s">
        <v>868</v>
      </c>
      <c r="G15" s="708">
        <v>4</v>
      </c>
      <c r="H15" s="704">
        <v>3</v>
      </c>
      <c r="I15" s="499">
        <v>967</v>
      </c>
      <c r="J15" s="494" t="s">
        <v>857</v>
      </c>
      <c r="K15" s="536" t="s">
        <v>856</v>
      </c>
      <c r="L15" s="519">
        <v>13</v>
      </c>
      <c r="M15" s="517" t="s">
        <v>717</v>
      </c>
      <c r="N15" s="518">
        <v>0</v>
      </c>
      <c r="O15" s="536">
        <v>81</v>
      </c>
      <c r="P15" s="700" t="s">
        <v>833</v>
      </c>
      <c r="Q15" s="709" t="s">
        <v>847</v>
      </c>
      <c r="R15" s="514" t="s">
        <v>835</v>
      </c>
      <c r="S15" s="691" t="s">
        <v>835</v>
      </c>
      <c r="T15" s="701" t="s">
        <v>843</v>
      </c>
      <c r="U15" s="710" t="s">
        <v>715</v>
      </c>
      <c r="V15" s="496"/>
      <c r="W15" s="496"/>
      <c r="X15" s="496"/>
      <c r="Y15" s="496"/>
      <c r="Z15" s="496"/>
      <c r="AA15" s="496"/>
      <c r="AB15" s="496"/>
    </row>
    <row r="16" spans="1:28" s="47" customFormat="1" ht="30" customHeight="1">
      <c r="A16" s="516"/>
      <c r="B16" s="698">
        <v>6.9444444444444441E-3</v>
      </c>
      <c r="C16" s="699" t="s">
        <v>814</v>
      </c>
      <c r="D16" s="536" t="s">
        <v>712</v>
      </c>
      <c r="E16" s="536" t="s">
        <v>790</v>
      </c>
      <c r="F16" s="520" t="s">
        <v>866</v>
      </c>
      <c r="G16" s="708">
        <v>1</v>
      </c>
      <c r="H16" s="536">
        <v>1</v>
      </c>
      <c r="I16" s="706">
        <v>54</v>
      </c>
      <c r="J16" s="536" t="s">
        <v>835</v>
      </c>
      <c r="K16" s="536" t="s">
        <v>855</v>
      </c>
      <c r="L16" s="536">
        <v>54</v>
      </c>
      <c r="M16" s="517" t="s">
        <v>717</v>
      </c>
      <c r="N16" s="519">
        <v>1</v>
      </c>
      <c r="O16" s="536">
        <v>54</v>
      </c>
      <c r="P16" s="700" t="s">
        <v>833</v>
      </c>
      <c r="Q16" s="519" t="s">
        <v>835</v>
      </c>
      <c r="R16" s="514" t="s">
        <v>839</v>
      </c>
      <c r="S16" s="691" t="s">
        <v>835</v>
      </c>
      <c r="T16" s="519" t="s">
        <v>845</v>
      </c>
      <c r="U16" s="710" t="s">
        <v>715</v>
      </c>
      <c r="V16" s="496"/>
      <c r="W16" s="496"/>
      <c r="X16" s="496"/>
      <c r="Y16" s="496"/>
      <c r="Z16" s="496"/>
      <c r="AA16" s="496"/>
      <c r="AB16" s="496"/>
    </row>
    <row r="17" spans="1:28" s="47" customFormat="1" ht="30" customHeight="1">
      <c r="A17" s="516"/>
      <c r="B17" s="698">
        <v>0.53819444444444442</v>
      </c>
      <c r="C17" s="699" t="s">
        <v>815</v>
      </c>
      <c r="D17" s="536" t="s">
        <v>714</v>
      </c>
      <c r="E17" s="536" t="s">
        <v>577</v>
      </c>
      <c r="F17" s="536" t="s">
        <v>577</v>
      </c>
      <c r="G17" s="536" t="s">
        <v>577</v>
      </c>
      <c r="H17" s="536" t="s">
        <v>873</v>
      </c>
      <c r="I17" s="536" t="s">
        <v>853</v>
      </c>
      <c r="J17" s="536" t="s">
        <v>845</v>
      </c>
      <c r="K17" s="536" t="s">
        <v>853</v>
      </c>
      <c r="L17" s="536" t="s">
        <v>853</v>
      </c>
      <c r="M17" s="517" t="s">
        <v>823</v>
      </c>
      <c r="N17" s="519">
        <v>0</v>
      </c>
      <c r="O17" s="536">
        <v>48</v>
      </c>
      <c r="P17" s="700" t="s">
        <v>833</v>
      </c>
      <c r="Q17" s="701" t="s">
        <v>835</v>
      </c>
      <c r="R17" s="514" t="s">
        <v>835</v>
      </c>
      <c r="S17" s="691" t="s">
        <v>835</v>
      </c>
      <c r="T17" s="701" t="s">
        <v>845</v>
      </c>
      <c r="U17" s="710" t="s">
        <v>715</v>
      </c>
      <c r="V17" s="496"/>
      <c r="W17" s="496"/>
      <c r="X17" s="496"/>
      <c r="Y17" s="496"/>
      <c r="Z17" s="496"/>
      <c r="AA17" s="496"/>
      <c r="AB17" s="496"/>
    </row>
    <row r="18" spans="1:28" s="47" customFormat="1" ht="30" customHeight="1">
      <c r="A18" s="522"/>
      <c r="B18" s="698">
        <v>0.64583333333333337</v>
      </c>
      <c r="C18" s="699" t="s">
        <v>815</v>
      </c>
      <c r="D18" s="536" t="s">
        <v>713</v>
      </c>
      <c r="E18" s="536" t="s">
        <v>577</v>
      </c>
      <c r="F18" s="536" t="s">
        <v>577</v>
      </c>
      <c r="G18" s="494" t="s">
        <v>577</v>
      </c>
      <c r="H18" s="494" t="s">
        <v>873</v>
      </c>
      <c r="I18" s="536" t="s">
        <v>853</v>
      </c>
      <c r="J18" s="494" t="s">
        <v>861</v>
      </c>
      <c r="K18" s="536" t="s">
        <v>853</v>
      </c>
      <c r="L18" s="536" t="s">
        <v>853</v>
      </c>
      <c r="M18" s="523" t="s">
        <v>825</v>
      </c>
      <c r="N18" s="518">
        <v>0</v>
      </c>
      <c r="O18" s="536">
        <v>80</v>
      </c>
      <c r="P18" s="700" t="s">
        <v>681</v>
      </c>
      <c r="Q18" s="701" t="s">
        <v>835</v>
      </c>
      <c r="R18" s="514" t="s">
        <v>835</v>
      </c>
      <c r="S18" s="691" t="s">
        <v>835</v>
      </c>
      <c r="T18" s="701" t="s">
        <v>845</v>
      </c>
      <c r="U18" s="710" t="s">
        <v>65</v>
      </c>
      <c r="V18" s="496"/>
      <c r="W18" s="496"/>
      <c r="X18" s="496"/>
      <c r="Y18" s="496"/>
      <c r="Z18" s="496"/>
      <c r="AA18" s="496"/>
      <c r="AB18" s="496"/>
    </row>
    <row r="19" spans="1:28" s="47" customFormat="1" ht="30" customHeight="1">
      <c r="A19" s="526"/>
      <c r="B19" s="713">
        <v>0.85416666666666663</v>
      </c>
      <c r="C19" s="699" t="s">
        <v>805</v>
      </c>
      <c r="D19" s="536" t="s">
        <v>712</v>
      </c>
      <c r="E19" s="536" t="s">
        <v>785</v>
      </c>
      <c r="F19" s="520" t="s">
        <v>866</v>
      </c>
      <c r="G19" s="703">
        <v>2</v>
      </c>
      <c r="H19" s="536">
        <v>1</v>
      </c>
      <c r="I19" s="706">
        <v>71</v>
      </c>
      <c r="J19" s="536" t="s">
        <v>863</v>
      </c>
      <c r="K19" s="536" t="s">
        <v>856</v>
      </c>
      <c r="L19" s="536">
        <v>12</v>
      </c>
      <c r="M19" s="517" t="s">
        <v>706</v>
      </c>
      <c r="N19" s="519">
        <v>0</v>
      </c>
      <c r="O19" s="536">
        <v>79</v>
      </c>
      <c r="P19" s="700" t="s">
        <v>681</v>
      </c>
      <c r="Q19" s="701" t="s">
        <v>849</v>
      </c>
      <c r="R19" s="514" t="s">
        <v>835</v>
      </c>
      <c r="S19" s="691" t="s">
        <v>835</v>
      </c>
      <c r="T19" s="701" t="s">
        <v>845</v>
      </c>
      <c r="U19" s="710" t="s">
        <v>65</v>
      </c>
      <c r="V19" s="496"/>
      <c r="X19" s="496"/>
      <c r="Y19" s="496"/>
      <c r="Z19" s="496"/>
      <c r="AA19" s="496"/>
      <c r="AB19" s="496"/>
    </row>
    <row r="20" spans="1:28" s="47" customFormat="1" ht="30" customHeight="1">
      <c r="A20" s="533" t="s">
        <v>881</v>
      </c>
      <c r="B20" s="713">
        <v>0.625</v>
      </c>
      <c r="C20" s="699" t="s">
        <v>816</v>
      </c>
      <c r="D20" s="536" t="s">
        <v>713</v>
      </c>
      <c r="E20" s="536" t="s">
        <v>577</v>
      </c>
      <c r="F20" s="536" t="s">
        <v>577</v>
      </c>
      <c r="G20" s="536" t="s">
        <v>577</v>
      </c>
      <c r="H20" s="536" t="s">
        <v>873</v>
      </c>
      <c r="I20" s="536" t="s">
        <v>577</v>
      </c>
      <c r="J20" s="536" t="s">
        <v>861</v>
      </c>
      <c r="K20" s="536" t="s">
        <v>853</v>
      </c>
      <c r="L20" s="536" t="s">
        <v>853</v>
      </c>
      <c r="M20" s="517" t="s">
        <v>824</v>
      </c>
      <c r="N20" s="519">
        <v>0</v>
      </c>
      <c r="O20" s="536">
        <v>81</v>
      </c>
      <c r="P20" s="700" t="s">
        <v>681</v>
      </c>
      <c r="Q20" s="701" t="s">
        <v>850</v>
      </c>
      <c r="R20" s="514" t="s">
        <v>839</v>
      </c>
      <c r="S20" s="691" t="s">
        <v>835</v>
      </c>
      <c r="T20" s="701" t="s">
        <v>845</v>
      </c>
      <c r="U20" s="710" t="s">
        <v>65</v>
      </c>
      <c r="V20" s="496"/>
      <c r="X20" s="496"/>
      <c r="Y20" s="496"/>
      <c r="Z20" s="496"/>
      <c r="AA20" s="496"/>
      <c r="AB20" s="496"/>
    </row>
    <row r="21" spans="1:28" s="47" customFormat="1" ht="30" customHeight="1">
      <c r="A21" s="516"/>
      <c r="B21" s="713" t="s">
        <v>784</v>
      </c>
      <c r="C21" s="699" t="s">
        <v>815</v>
      </c>
      <c r="D21" s="536" t="s">
        <v>714</v>
      </c>
      <c r="E21" s="536" t="s">
        <v>577</v>
      </c>
      <c r="F21" s="536" t="s">
        <v>577</v>
      </c>
      <c r="G21" s="536" t="s">
        <v>577</v>
      </c>
      <c r="H21" s="536" t="s">
        <v>873</v>
      </c>
      <c r="I21" s="536" t="s">
        <v>577</v>
      </c>
      <c r="J21" s="536" t="s">
        <v>845</v>
      </c>
      <c r="K21" s="536" t="s">
        <v>853</v>
      </c>
      <c r="L21" s="536" t="s">
        <v>853</v>
      </c>
      <c r="M21" s="517" t="s">
        <v>822</v>
      </c>
      <c r="N21" s="519">
        <v>0</v>
      </c>
      <c r="O21" s="536">
        <v>52</v>
      </c>
      <c r="P21" s="700" t="s">
        <v>681</v>
      </c>
      <c r="Q21" s="701" t="s">
        <v>851</v>
      </c>
      <c r="R21" s="519" t="s">
        <v>835</v>
      </c>
      <c r="S21" s="691" t="s">
        <v>835</v>
      </c>
      <c r="T21" s="701" t="s">
        <v>844</v>
      </c>
      <c r="U21" s="705" t="s">
        <v>716</v>
      </c>
      <c r="V21" s="496"/>
      <c r="X21" s="496"/>
      <c r="Y21" s="496"/>
      <c r="Z21" s="496"/>
      <c r="AA21" s="496"/>
      <c r="AB21" s="496"/>
    </row>
    <row r="22" spans="1:28" s="47" customFormat="1" ht="30" customHeight="1">
      <c r="A22" s="516"/>
      <c r="B22" s="713">
        <v>0.625</v>
      </c>
      <c r="C22" s="699" t="s">
        <v>806</v>
      </c>
      <c r="D22" s="536" t="s">
        <v>712</v>
      </c>
      <c r="E22" s="536" t="s">
        <v>821</v>
      </c>
      <c r="F22" s="520" t="s">
        <v>868</v>
      </c>
      <c r="G22" s="703">
        <v>3</v>
      </c>
      <c r="H22" s="704">
        <v>3</v>
      </c>
      <c r="I22" s="706">
        <v>477</v>
      </c>
      <c r="J22" s="536" t="s">
        <v>857</v>
      </c>
      <c r="K22" s="536" t="s">
        <v>856</v>
      </c>
      <c r="L22" s="536" t="s">
        <v>853</v>
      </c>
      <c r="M22" s="523" t="s">
        <v>798</v>
      </c>
      <c r="N22" s="519">
        <v>0</v>
      </c>
      <c r="O22" s="507">
        <v>43</v>
      </c>
      <c r="P22" s="700" t="s">
        <v>681</v>
      </c>
      <c r="Q22" s="701" t="s">
        <v>849</v>
      </c>
      <c r="R22" s="519" t="s">
        <v>835</v>
      </c>
      <c r="S22" s="691" t="s">
        <v>842</v>
      </c>
      <c r="T22" s="701" t="s">
        <v>843</v>
      </c>
      <c r="U22" s="705" t="s">
        <v>715</v>
      </c>
      <c r="V22" s="496"/>
      <c r="X22" s="496"/>
      <c r="Y22" s="496"/>
      <c r="Z22" s="496"/>
      <c r="AA22" s="496"/>
      <c r="AB22" s="496"/>
    </row>
    <row r="23" spans="1:28" s="47" customFormat="1" ht="30" customHeight="1">
      <c r="A23" s="516"/>
      <c r="B23" s="713">
        <v>0.24513888888888888</v>
      </c>
      <c r="C23" s="699" t="s">
        <v>812</v>
      </c>
      <c r="D23" s="536" t="s">
        <v>712</v>
      </c>
      <c r="E23" s="536" t="s">
        <v>786</v>
      </c>
      <c r="F23" s="707" t="s">
        <v>869</v>
      </c>
      <c r="G23" s="703">
        <v>1</v>
      </c>
      <c r="H23" s="536">
        <v>1</v>
      </c>
      <c r="I23" s="706">
        <v>74</v>
      </c>
      <c r="J23" s="536" t="s">
        <v>864</v>
      </c>
      <c r="K23" s="536" t="s">
        <v>870</v>
      </c>
      <c r="L23" s="536" t="s">
        <v>853</v>
      </c>
      <c r="M23" s="517" t="s">
        <v>822</v>
      </c>
      <c r="N23" s="519">
        <v>0</v>
      </c>
      <c r="O23" s="536">
        <v>80</v>
      </c>
      <c r="P23" s="700" t="s">
        <v>681</v>
      </c>
      <c r="Q23" s="701" t="s">
        <v>848</v>
      </c>
      <c r="R23" s="519" t="s">
        <v>839</v>
      </c>
      <c r="S23" s="691" t="s">
        <v>835</v>
      </c>
      <c r="T23" s="701" t="s">
        <v>844</v>
      </c>
      <c r="U23" s="705" t="s">
        <v>716</v>
      </c>
      <c r="V23" s="496"/>
      <c r="X23" s="496"/>
      <c r="Y23" s="496"/>
      <c r="Z23" s="496"/>
      <c r="AA23" s="496"/>
      <c r="AB23" s="496"/>
    </row>
    <row r="24" spans="1:28" s="47" customFormat="1" ht="30" customHeight="1">
      <c r="A24" s="521" t="s">
        <v>882</v>
      </c>
      <c r="B24" s="713">
        <v>0.44444444444444442</v>
      </c>
      <c r="C24" s="699" t="s">
        <v>817</v>
      </c>
      <c r="D24" s="536" t="s">
        <v>712</v>
      </c>
      <c r="E24" s="536" t="s">
        <v>785</v>
      </c>
      <c r="F24" s="536" t="s">
        <v>866</v>
      </c>
      <c r="G24" s="703">
        <v>1</v>
      </c>
      <c r="H24" s="494">
        <v>1</v>
      </c>
      <c r="I24" s="499">
        <v>117</v>
      </c>
      <c r="J24" s="494" t="s">
        <v>857</v>
      </c>
      <c r="K24" s="536" t="s">
        <v>99</v>
      </c>
      <c r="L24" s="536">
        <v>117</v>
      </c>
      <c r="M24" s="527" t="s">
        <v>826</v>
      </c>
      <c r="N24" s="519">
        <v>0</v>
      </c>
      <c r="O24" s="507">
        <v>89</v>
      </c>
      <c r="P24" s="700" t="s">
        <v>681</v>
      </c>
      <c r="Q24" s="701" t="s">
        <v>849</v>
      </c>
      <c r="R24" s="519" t="s">
        <v>839</v>
      </c>
      <c r="S24" s="494" t="s">
        <v>841</v>
      </c>
      <c r="T24" s="701" t="s">
        <v>843</v>
      </c>
      <c r="U24" s="705" t="s">
        <v>715</v>
      </c>
      <c r="V24" s="496"/>
      <c r="W24" s="528"/>
      <c r="X24" s="496"/>
      <c r="Y24" s="496"/>
      <c r="Z24" s="496"/>
      <c r="AA24" s="496"/>
      <c r="AB24" s="496"/>
    </row>
    <row r="25" spans="1:28" s="47" customFormat="1" ht="30" customHeight="1">
      <c r="A25" s="516"/>
      <c r="B25" s="713">
        <v>0.10416666666666667</v>
      </c>
      <c r="C25" s="699" t="s">
        <v>807</v>
      </c>
      <c r="D25" s="536" t="s">
        <v>712</v>
      </c>
      <c r="E25" s="536" t="s">
        <v>785</v>
      </c>
      <c r="F25" s="520" t="s">
        <v>866</v>
      </c>
      <c r="G25" s="714" t="s">
        <v>885</v>
      </c>
      <c r="H25" s="536">
        <v>1</v>
      </c>
      <c r="I25" s="706">
        <v>158</v>
      </c>
      <c r="J25" s="536" t="s">
        <v>835</v>
      </c>
      <c r="K25" s="536" t="s">
        <v>99</v>
      </c>
      <c r="L25" s="536">
        <v>158</v>
      </c>
      <c r="M25" s="517" t="s">
        <v>717</v>
      </c>
      <c r="N25" s="519">
        <v>0</v>
      </c>
      <c r="O25" s="536">
        <v>72</v>
      </c>
      <c r="P25" s="700" t="s">
        <v>681</v>
      </c>
      <c r="Q25" s="701" t="s">
        <v>849</v>
      </c>
      <c r="R25" s="519" t="s">
        <v>835</v>
      </c>
      <c r="S25" s="494" t="s">
        <v>835</v>
      </c>
      <c r="T25" s="701" t="s">
        <v>843</v>
      </c>
      <c r="U25" s="705" t="s">
        <v>715</v>
      </c>
      <c r="V25" s="496"/>
      <c r="W25" s="496"/>
      <c r="X25" s="496"/>
      <c r="Y25" s="496"/>
      <c r="Z25" s="496"/>
      <c r="AA25" s="496"/>
      <c r="AB25" s="496"/>
    </row>
    <row r="26" spans="1:28" s="47" customFormat="1" ht="30" customHeight="1">
      <c r="A26" s="516"/>
      <c r="B26" s="713">
        <v>6.25E-2</v>
      </c>
      <c r="C26" s="699" t="s">
        <v>806</v>
      </c>
      <c r="D26" s="536" t="s">
        <v>712</v>
      </c>
      <c r="E26" s="536" t="s">
        <v>785</v>
      </c>
      <c r="F26" s="520" t="s">
        <v>866</v>
      </c>
      <c r="G26" s="703">
        <v>1</v>
      </c>
      <c r="H26" s="704">
        <v>1</v>
      </c>
      <c r="I26" s="706">
        <v>132</v>
      </c>
      <c r="J26" s="536" t="s">
        <v>857</v>
      </c>
      <c r="K26" s="536" t="s">
        <v>99</v>
      </c>
      <c r="L26" s="536">
        <v>132</v>
      </c>
      <c r="M26" s="517" t="s">
        <v>822</v>
      </c>
      <c r="N26" s="519">
        <v>0</v>
      </c>
      <c r="O26" s="536">
        <v>60</v>
      </c>
      <c r="P26" s="700" t="s">
        <v>681</v>
      </c>
      <c r="Q26" s="701" t="s">
        <v>848</v>
      </c>
      <c r="R26" s="519" t="s">
        <v>839</v>
      </c>
      <c r="S26" s="494" t="s">
        <v>835</v>
      </c>
      <c r="T26" s="701" t="s">
        <v>844</v>
      </c>
      <c r="U26" s="705" t="s">
        <v>716</v>
      </c>
      <c r="V26" s="496"/>
      <c r="W26" s="496"/>
      <c r="X26" s="496"/>
      <c r="Y26" s="496"/>
      <c r="Z26" s="496"/>
      <c r="AA26" s="496"/>
      <c r="AB26" s="496"/>
    </row>
    <row r="27" spans="1:28" s="47" customFormat="1" ht="30" customHeight="1">
      <c r="A27" s="516"/>
      <c r="B27" s="713">
        <v>0.46527777777777773</v>
      </c>
      <c r="C27" s="699" t="s">
        <v>814</v>
      </c>
      <c r="D27" s="536" t="s">
        <v>713</v>
      </c>
      <c r="E27" s="536" t="s">
        <v>577</v>
      </c>
      <c r="F27" s="520" t="s">
        <v>873</v>
      </c>
      <c r="G27" s="529" t="s">
        <v>873</v>
      </c>
      <c r="H27" s="495" t="s">
        <v>873</v>
      </c>
      <c r="I27" s="499" t="s">
        <v>873</v>
      </c>
      <c r="J27" s="536" t="s">
        <v>865</v>
      </c>
      <c r="K27" s="536" t="s">
        <v>873</v>
      </c>
      <c r="L27" s="536" t="s">
        <v>873</v>
      </c>
      <c r="M27" s="527" t="s">
        <v>824</v>
      </c>
      <c r="N27" s="519">
        <v>0</v>
      </c>
      <c r="O27" s="536">
        <v>83</v>
      </c>
      <c r="P27" s="700" t="s">
        <v>681</v>
      </c>
      <c r="Q27" s="701" t="s">
        <v>847</v>
      </c>
      <c r="R27" s="519" t="s">
        <v>839</v>
      </c>
      <c r="S27" s="494" t="s">
        <v>841</v>
      </c>
      <c r="T27" s="701" t="s">
        <v>846</v>
      </c>
      <c r="U27" s="705" t="s">
        <v>715</v>
      </c>
      <c r="V27" s="496"/>
      <c r="W27" s="496"/>
      <c r="X27" s="496"/>
      <c r="Y27" s="496"/>
      <c r="Z27" s="496"/>
      <c r="AA27" s="496"/>
      <c r="AB27" s="496"/>
    </row>
    <row r="28" spans="1:28" s="47" customFormat="1" ht="30" customHeight="1">
      <c r="A28" s="534" t="s">
        <v>883</v>
      </c>
      <c r="B28" s="715">
        <v>0.65277777777777779</v>
      </c>
      <c r="C28" s="690" t="s">
        <v>810</v>
      </c>
      <c r="D28" s="508" t="s">
        <v>712</v>
      </c>
      <c r="E28" s="691" t="s">
        <v>785</v>
      </c>
      <c r="F28" s="716" t="s">
        <v>866</v>
      </c>
      <c r="G28" s="703">
        <v>2</v>
      </c>
      <c r="H28" s="495">
        <v>1</v>
      </c>
      <c r="I28" s="695">
        <v>94</v>
      </c>
      <c r="J28" s="508" t="s">
        <v>857</v>
      </c>
      <c r="K28" s="508" t="s">
        <v>856</v>
      </c>
      <c r="L28" s="536" t="s">
        <v>873</v>
      </c>
      <c r="M28" s="517" t="s">
        <v>717</v>
      </c>
      <c r="N28" s="519">
        <v>0</v>
      </c>
      <c r="O28" s="536">
        <v>52</v>
      </c>
      <c r="P28" s="700" t="s">
        <v>681</v>
      </c>
      <c r="Q28" s="701" t="s">
        <v>835</v>
      </c>
      <c r="R28" s="519" t="s">
        <v>835</v>
      </c>
      <c r="S28" s="691" t="s">
        <v>835</v>
      </c>
      <c r="T28" s="701" t="s">
        <v>845</v>
      </c>
      <c r="U28" s="705" t="s">
        <v>715</v>
      </c>
      <c r="V28" s="496"/>
      <c r="W28" s="496"/>
      <c r="X28" s="496"/>
      <c r="Y28" s="496"/>
      <c r="Z28" s="496"/>
      <c r="AA28" s="496"/>
      <c r="AB28" s="496"/>
    </row>
    <row r="29" spans="1:28" s="47" customFormat="1" ht="30" customHeight="1">
      <c r="A29" s="516"/>
      <c r="B29" s="713">
        <v>0.59027777777777779</v>
      </c>
      <c r="C29" s="699" t="s">
        <v>818</v>
      </c>
      <c r="D29" s="508" t="s">
        <v>712</v>
      </c>
      <c r="E29" s="494" t="s">
        <v>785</v>
      </c>
      <c r="F29" s="494" t="s">
        <v>866</v>
      </c>
      <c r="G29" s="703">
        <v>2</v>
      </c>
      <c r="H29" s="536">
        <v>2</v>
      </c>
      <c r="I29" s="706">
        <v>200</v>
      </c>
      <c r="J29" s="536" t="s">
        <v>835</v>
      </c>
      <c r="K29" s="536" t="s">
        <v>872</v>
      </c>
      <c r="L29" s="536">
        <v>110</v>
      </c>
      <c r="M29" s="517" t="s">
        <v>717</v>
      </c>
      <c r="N29" s="519">
        <v>0</v>
      </c>
      <c r="O29" s="536">
        <v>76</v>
      </c>
      <c r="P29" s="700" t="s">
        <v>681</v>
      </c>
      <c r="Q29" s="701" t="s">
        <v>849</v>
      </c>
      <c r="R29" s="519" t="s">
        <v>835</v>
      </c>
      <c r="S29" s="691" t="s">
        <v>841</v>
      </c>
      <c r="T29" s="701" t="s">
        <v>845</v>
      </c>
      <c r="U29" s="705" t="s">
        <v>65</v>
      </c>
      <c r="V29" s="496"/>
      <c r="W29" s="496"/>
      <c r="X29" s="496"/>
      <c r="Y29" s="496"/>
      <c r="Z29" s="496"/>
      <c r="AA29" s="496"/>
      <c r="AB29" s="496"/>
    </row>
    <row r="30" spans="1:28" s="47" customFormat="1" ht="30" customHeight="1">
      <c r="A30" s="534" t="s">
        <v>884</v>
      </c>
      <c r="B30" s="713">
        <v>0.14930555555555555</v>
      </c>
      <c r="C30" s="699" t="s">
        <v>819</v>
      </c>
      <c r="D30" s="508" t="s">
        <v>712</v>
      </c>
      <c r="E30" s="494" t="s">
        <v>785</v>
      </c>
      <c r="F30" s="520" t="s">
        <v>866</v>
      </c>
      <c r="G30" s="703">
        <v>2</v>
      </c>
      <c r="H30" s="536">
        <v>1</v>
      </c>
      <c r="I30" s="706">
        <v>163</v>
      </c>
      <c r="J30" s="536" t="s">
        <v>863</v>
      </c>
      <c r="K30" s="536" t="s">
        <v>871</v>
      </c>
      <c r="L30" s="536">
        <v>163</v>
      </c>
      <c r="M30" s="517" t="s">
        <v>827</v>
      </c>
      <c r="N30" s="519">
        <v>0</v>
      </c>
      <c r="O30" s="536">
        <v>74</v>
      </c>
      <c r="P30" s="717" t="s">
        <v>682</v>
      </c>
      <c r="Q30" s="701" t="s">
        <v>852</v>
      </c>
      <c r="R30" s="519" t="s">
        <v>839</v>
      </c>
      <c r="S30" s="494" t="s">
        <v>835</v>
      </c>
      <c r="T30" s="709" t="s">
        <v>845</v>
      </c>
      <c r="U30" s="710" t="s">
        <v>715</v>
      </c>
      <c r="V30" s="496"/>
      <c r="W30" s="528"/>
      <c r="X30" s="496"/>
      <c r="Y30" s="496"/>
      <c r="Z30" s="496"/>
      <c r="AA30" s="496"/>
      <c r="AB30" s="496"/>
    </row>
    <row r="31" spans="1:28" s="47" customFormat="1" ht="30" customHeight="1">
      <c r="A31" s="530"/>
      <c r="B31" s="718">
        <v>0.58333333333333337</v>
      </c>
      <c r="C31" s="719" t="s">
        <v>815</v>
      </c>
      <c r="D31" s="536" t="s">
        <v>712</v>
      </c>
      <c r="E31" s="494" t="s">
        <v>821</v>
      </c>
      <c r="F31" s="536" t="s">
        <v>868</v>
      </c>
      <c r="G31" s="703">
        <v>4</v>
      </c>
      <c r="H31" s="704">
        <v>2</v>
      </c>
      <c r="I31" s="519">
        <v>883</v>
      </c>
      <c r="J31" s="536" t="s">
        <v>857</v>
      </c>
      <c r="K31" s="536" t="s">
        <v>870</v>
      </c>
      <c r="L31" s="519">
        <v>0</v>
      </c>
      <c r="M31" s="494" t="s">
        <v>828</v>
      </c>
      <c r="N31" s="519">
        <v>0</v>
      </c>
      <c r="O31" s="519">
        <v>69</v>
      </c>
      <c r="P31" s="717" t="s">
        <v>681</v>
      </c>
      <c r="Q31" s="519" t="s">
        <v>849</v>
      </c>
      <c r="R31" s="519" t="s">
        <v>835</v>
      </c>
      <c r="S31" s="494" t="s">
        <v>842</v>
      </c>
      <c r="T31" s="519" t="s">
        <v>845</v>
      </c>
      <c r="U31" s="720" t="s">
        <v>65</v>
      </c>
      <c r="V31" s="496"/>
      <c r="W31" s="496"/>
      <c r="X31" s="496"/>
      <c r="Y31" s="496"/>
      <c r="Z31" s="496"/>
      <c r="AA31" s="496"/>
      <c r="AB31" s="496"/>
    </row>
    <row r="32" spans="1:28" s="47" customFormat="1" ht="30" customHeight="1" thickBot="1">
      <c r="A32" s="531"/>
      <c r="B32" s="721" t="s">
        <v>784</v>
      </c>
      <c r="C32" s="722" t="s">
        <v>806</v>
      </c>
      <c r="D32" s="547" t="s">
        <v>712</v>
      </c>
      <c r="E32" s="548" t="s">
        <v>820</v>
      </c>
      <c r="F32" s="547" t="s">
        <v>868</v>
      </c>
      <c r="G32" s="723">
        <v>4</v>
      </c>
      <c r="H32" s="724">
        <v>1</v>
      </c>
      <c r="I32" s="532">
        <v>313</v>
      </c>
      <c r="J32" s="547" t="s">
        <v>857</v>
      </c>
      <c r="K32" s="547" t="s">
        <v>870</v>
      </c>
      <c r="L32" s="532">
        <v>0</v>
      </c>
      <c r="M32" s="548" t="s">
        <v>798</v>
      </c>
      <c r="N32" s="532">
        <v>0</v>
      </c>
      <c r="O32" s="532">
        <v>68</v>
      </c>
      <c r="P32" s="532" t="s">
        <v>834</v>
      </c>
      <c r="Q32" s="725" t="s">
        <v>849</v>
      </c>
      <c r="R32" s="726" t="s">
        <v>835</v>
      </c>
      <c r="S32" s="497" t="s">
        <v>835</v>
      </c>
      <c r="T32" s="725" t="s">
        <v>843</v>
      </c>
      <c r="U32" s="727" t="s">
        <v>65</v>
      </c>
      <c r="V32" s="496"/>
      <c r="W32" s="496"/>
      <c r="X32" s="496"/>
      <c r="Y32" s="496"/>
      <c r="Z32" s="496"/>
      <c r="AA32" s="496"/>
      <c r="AB32" s="496"/>
    </row>
    <row r="33" spans="1:28" s="47" customFormat="1" ht="35.1" customHeight="1">
      <c r="A33" s="176"/>
      <c r="B33" s="218"/>
      <c r="C33" s="181"/>
      <c r="D33" s="180"/>
      <c r="E33" s="182"/>
      <c r="F33" s="535"/>
      <c r="G33" s="183"/>
      <c r="H33" s="184"/>
      <c r="I33" s="183"/>
      <c r="J33" s="265"/>
      <c r="K33" s="183"/>
      <c r="L33" s="183"/>
      <c r="M33" s="182"/>
      <c r="N33" s="183"/>
      <c r="O33" s="185"/>
      <c r="P33" s="179"/>
      <c r="Q33" s="179"/>
      <c r="R33" s="179"/>
      <c r="S33" s="179"/>
      <c r="T33" s="179"/>
      <c r="U33" s="179"/>
      <c r="V33" s="179"/>
    </row>
    <row r="34" spans="1:28" s="47" customFormat="1" ht="35.1" customHeight="1">
      <c r="A34" s="176"/>
      <c r="B34" s="218"/>
      <c r="C34" s="183"/>
      <c r="D34" s="180"/>
      <c r="E34" s="182"/>
      <c r="F34" s="182"/>
      <c r="G34" s="183"/>
      <c r="H34" s="184"/>
      <c r="I34" s="183"/>
      <c r="J34" s="265"/>
      <c r="K34" s="180"/>
      <c r="L34" s="183"/>
      <c r="M34" s="181"/>
      <c r="N34" s="183"/>
      <c r="O34" s="183"/>
      <c r="P34" s="183"/>
      <c r="Q34" s="183"/>
      <c r="R34" s="183"/>
      <c r="S34" s="182"/>
      <c r="T34" s="183">
        <f>COUNTIF(T5:T32,"逃げ遅れ")</f>
        <v>8</v>
      </c>
      <c r="U34" s="185"/>
      <c r="V34" s="179"/>
      <c r="W34" s="179"/>
      <c r="X34" s="179"/>
      <c r="Y34" s="179"/>
      <c r="Z34" s="179"/>
      <c r="AA34" s="179"/>
      <c r="AB34" s="179"/>
    </row>
    <row r="35" spans="1:28" s="47" customFormat="1" ht="35.1" customHeight="1">
      <c r="A35" s="176"/>
      <c r="B35" s="218"/>
      <c r="C35" s="181"/>
      <c r="D35" s="180"/>
      <c r="E35" s="182"/>
      <c r="F35" s="182"/>
      <c r="G35" s="183"/>
      <c r="H35" s="184"/>
      <c r="I35" s="183"/>
      <c r="J35" s="265"/>
      <c r="K35" s="180"/>
      <c r="L35" s="183"/>
      <c r="M35" s="181"/>
      <c r="N35" s="183"/>
      <c r="O35" s="183"/>
      <c r="P35" s="183"/>
      <c r="Q35" s="183"/>
      <c r="R35" s="183"/>
      <c r="S35" s="183"/>
      <c r="T35" s="183">
        <f>COUNTIF(T5:T32,"着衣着火")</f>
        <v>4</v>
      </c>
      <c r="U35" s="185"/>
      <c r="V35" s="179"/>
      <c r="W35" s="179"/>
      <c r="X35" s="179"/>
      <c r="Y35" s="179"/>
      <c r="Z35" s="179"/>
      <c r="AA35" s="179"/>
      <c r="AB35" s="179"/>
    </row>
    <row r="36" spans="1:28" s="47" customFormat="1" ht="35.1" customHeight="1">
      <c r="A36" s="176"/>
      <c r="B36" s="218"/>
      <c r="C36" s="181"/>
      <c r="D36" s="180"/>
      <c r="E36" s="182"/>
      <c r="F36" s="182"/>
      <c r="G36" s="183"/>
      <c r="H36" s="184"/>
      <c r="I36" s="183"/>
      <c r="J36" s="265"/>
      <c r="K36" s="180"/>
      <c r="L36" s="183"/>
      <c r="M36" s="181"/>
      <c r="N36" s="183"/>
      <c r="O36" s="183"/>
      <c r="P36" s="183"/>
      <c r="Q36" s="183"/>
      <c r="R36" s="183"/>
      <c r="S36" s="182"/>
      <c r="T36" s="183">
        <f>COUNTIF(T5:T32,"放火自殺")</f>
        <v>5</v>
      </c>
      <c r="U36" s="185"/>
      <c r="V36" s="179"/>
      <c r="W36" s="179"/>
      <c r="X36" s="179"/>
      <c r="Y36" s="179"/>
      <c r="Z36" s="179"/>
      <c r="AA36" s="179"/>
      <c r="AB36" s="179"/>
    </row>
    <row r="37" spans="1:28" s="47" customFormat="1" ht="23.25" customHeight="1">
      <c r="A37" s="176"/>
      <c r="B37" s="218"/>
      <c r="C37" s="183"/>
      <c r="D37" s="179"/>
      <c r="E37" s="179"/>
      <c r="F37" s="182"/>
      <c r="G37" s="179"/>
      <c r="H37" s="179"/>
      <c r="I37" s="179"/>
      <c r="J37" s="496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</row>
    <row r="38" spans="1:28">
      <c r="F38" s="182"/>
    </row>
  </sheetData>
  <autoFilter ref="A4:AB30"/>
  <mergeCells count="15">
    <mergeCell ref="A1:L1"/>
    <mergeCell ref="M1:U1"/>
    <mergeCell ref="A3:A4"/>
    <mergeCell ref="B3:B4"/>
    <mergeCell ref="C3:C4"/>
    <mergeCell ref="D3:D4"/>
    <mergeCell ref="M3:M4"/>
    <mergeCell ref="E3:L3"/>
    <mergeCell ref="N3:N4"/>
    <mergeCell ref="U3:U4"/>
    <mergeCell ref="P3:P4"/>
    <mergeCell ref="Q3:Q4"/>
    <mergeCell ref="T3:T4"/>
    <mergeCell ref="R3:S3"/>
    <mergeCell ref="O3:O4"/>
  </mergeCells>
  <phoneticPr fontId="9"/>
  <dataValidations count="1">
    <dataValidation type="list" allowBlank="1" showInputMessage="1" showErrorMessage="1" sqref="P5:P31">
      <formula1>"男,女"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6" fitToWidth="2" fitToHeight="0" orientation="portrait" blackAndWhite="1" r:id="rId1"/>
  <headerFooter alignWithMargins="0"/>
  <colBreaks count="1" manualBreakCount="1">
    <brk id="12" max="32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AA25"/>
  <sheetViews>
    <sheetView topLeftCell="B1" zoomScale="55" zoomScaleNormal="55" workbookViewId="0">
      <pane xSplit="4" ySplit="8" topLeftCell="F17" activePane="bottomRight" state="frozen"/>
      <selection activeCell="AN3" sqref="AN3"/>
      <selection pane="topRight" activeCell="AN3" sqref="AN3"/>
      <selection pane="bottomLeft" activeCell="AN3" sqref="AN3"/>
      <selection pane="bottomRight" activeCell="B6" sqref="B6:AA20"/>
    </sheetView>
  </sheetViews>
  <sheetFormatPr defaultRowHeight="13.5"/>
  <cols>
    <col min="1" max="1" width="3.875" style="253" customWidth="1"/>
    <col min="2" max="2" width="4.625" style="253" customWidth="1"/>
    <col min="3" max="3" width="6.375" style="253" customWidth="1"/>
    <col min="4" max="4" width="12.75" style="253" customWidth="1"/>
    <col min="5" max="27" width="5.625" style="253" customWidth="1"/>
    <col min="28" max="16384" width="9" style="253"/>
  </cols>
  <sheetData>
    <row r="1" spans="2:27" s="10" customFormat="1" ht="20.100000000000001" customHeight="1">
      <c r="B1" s="1079" t="s">
        <v>886</v>
      </c>
      <c r="C1" s="1079"/>
      <c r="D1" s="1079"/>
      <c r="E1" s="1079"/>
      <c r="F1" s="1079"/>
      <c r="G1" s="1079"/>
      <c r="H1" s="1079"/>
      <c r="I1" s="1079"/>
      <c r="J1" s="1079"/>
      <c r="K1" s="1079"/>
      <c r="L1" s="1079"/>
      <c r="M1" s="1079"/>
      <c r="N1" s="1079"/>
      <c r="O1" s="1079"/>
      <c r="P1" s="1079"/>
      <c r="Q1" s="1079"/>
      <c r="R1" s="1079"/>
      <c r="S1" s="1079"/>
      <c r="T1" s="1079"/>
      <c r="U1" s="1079"/>
      <c r="V1" s="1079"/>
      <c r="W1" s="1079"/>
      <c r="X1" s="1079"/>
      <c r="Y1" s="1079"/>
      <c r="Z1" s="1079"/>
      <c r="AA1" s="1079"/>
    </row>
    <row r="2" spans="2:27" s="10" customFormat="1" ht="20.100000000000001" customHeight="1">
      <c r="B2" s="1079"/>
      <c r="C2" s="1079"/>
      <c r="D2" s="1079"/>
      <c r="E2" s="1079"/>
      <c r="F2" s="1079"/>
      <c r="G2" s="1079"/>
      <c r="H2" s="1079"/>
      <c r="I2" s="1079"/>
      <c r="J2" s="1079"/>
      <c r="K2" s="1079"/>
      <c r="L2" s="1079"/>
      <c r="M2" s="1079"/>
      <c r="N2" s="1079"/>
      <c r="O2" s="1079"/>
      <c r="P2" s="1079"/>
      <c r="Q2" s="1079"/>
      <c r="R2" s="1079"/>
      <c r="S2" s="1079"/>
      <c r="T2" s="1079"/>
      <c r="U2" s="1079"/>
      <c r="V2" s="1079"/>
      <c r="W2" s="1079"/>
      <c r="X2" s="1079"/>
      <c r="Y2" s="1079"/>
      <c r="Z2" s="1079"/>
      <c r="AA2" s="1079"/>
    </row>
    <row r="3" spans="2:27" s="10" customFormat="1" ht="20.100000000000001" customHeight="1"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</row>
    <row r="4" spans="2:27" s="10" customFormat="1" ht="20.100000000000001" customHeight="1"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</row>
    <row r="5" spans="2:27" s="10" customFormat="1" ht="20.100000000000001" customHeight="1" thickBot="1">
      <c r="AA5" s="41"/>
    </row>
    <row r="6" spans="2:27" s="46" customFormat="1" ht="30.75" customHeight="1">
      <c r="B6" s="1095" t="s">
        <v>63</v>
      </c>
      <c r="C6" s="1096"/>
      <c r="D6" s="1097"/>
      <c r="E6" s="1107" t="s">
        <v>120</v>
      </c>
      <c r="F6" s="1090" t="s">
        <v>217</v>
      </c>
      <c r="G6" s="1091"/>
      <c r="H6" s="1091"/>
      <c r="I6" s="1091"/>
      <c r="J6" s="1091"/>
      <c r="K6" s="1104"/>
      <c r="L6" s="1092"/>
      <c r="M6" s="1090" t="s">
        <v>218</v>
      </c>
      <c r="N6" s="1091"/>
      <c r="O6" s="1091"/>
      <c r="P6" s="1091"/>
      <c r="Q6" s="1091"/>
      <c r="R6" s="1091"/>
      <c r="S6" s="1091"/>
      <c r="T6" s="1091"/>
      <c r="U6" s="1091"/>
      <c r="V6" s="1092"/>
      <c r="W6" s="1090" t="s">
        <v>219</v>
      </c>
      <c r="X6" s="1091"/>
      <c r="Y6" s="1091"/>
      <c r="Z6" s="1091"/>
      <c r="AA6" s="1092"/>
    </row>
    <row r="7" spans="2:27" s="46" customFormat="1" ht="17.25" customHeight="1">
      <c r="B7" s="1098"/>
      <c r="C7" s="1099"/>
      <c r="D7" s="1100"/>
      <c r="E7" s="1108"/>
      <c r="F7" s="1093" t="s">
        <v>91</v>
      </c>
      <c r="G7" s="59"/>
      <c r="H7" s="1082" t="s">
        <v>92</v>
      </c>
      <c r="I7" s="1082" t="s">
        <v>93</v>
      </c>
      <c r="J7" s="1082" t="s">
        <v>94</v>
      </c>
      <c r="K7" s="1082" t="s">
        <v>95</v>
      </c>
      <c r="L7" s="1084" t="s">
        <v>96</v>
      </c>
      <c r="M7" s="1086" t="s">
        <v>185</v>
      </c>
      <c r="N7" s="1082" t="s">
        <v>451</v>
      </c>
      <c r="O7" s="1082" t="s">
        <v>452</v>
      </c>
      <c r="P7" s="1082" t="s">
        <v>189</v>
      </c>
      <c r="Q7" s="1082" t="s">
        <v>453</v>
      </c>
      <c r="R7" s="1088" t="s">
        <v>454</v>
      </c>
      <c r="S7" s="1082" t="s">
        <v>187</v>
      </c>
      <c r="T7" s="1082" t="s">
        <v>188</v>
      </c>
      <c r="U7" s="1082" t="s">
        <v>96</v>
      </c>
      <c r="V7" s="1084" t="s">
        <v>65</v>
      </c>
      <c r="W7" s="1086" t="s">
        <v>220</v>
      </c>
      <c r="X7" s="1088" t="s">
        <v>221</v>
      </c>
      <c r="Y7" s="1082" t="s">
        <v>222</v>
      </c>
      <c r="Z7" s="1082" t="s">
        <v>684</v>
      </c>
      <c r="AA7" s="1084" t="s">
        <v>685</v>
      </c>
    </row>
    <row r="8" spans="2:27" s="46" customFormat="1" ht="150.75" customHeight="1" thickBot="1">
      <c r="B8" s="1101"/>
      <c r="C8" s="1102"/>
      <c r="D8" s="1103"/>
      <c r="E8" s="1109"/>
      <c r="F8" s="1094"/>
      <c r="G8" s="289" t="s">
        <v>197</v>
      </c>
      <c r="H8" s="1083"/>
      <c r="I8" s="1083"/>
      <c r="J8" s="1083"/>
      <c r="K8" s="1083"/>
      <c r="L8" s="1085"/>
      <c r="M8" s="1087"/>
      <c r="N8" s="1083"/>
      <c r="O8" s="1083"/>
      <c r="P8" s="1083"/>
      <c r="Q8" s="1083"/>
      <c r="R8" s="1089"/>
      <c r="S8" s="1083"/>
      <c r="T8" s="1083"/>
      <c r="U8" s="1083"/>
      <c r="V8" s="1085"/>
      <c r="W8" s="1087"/>
      <c r="X8" s="1089"/>
      <c r="Y8" s="1083"/>
      <c r="Z8" s="1083"/>
      <c r="AA8" s="1085"/>
    </row>
    <row r="9" spans="2:27" s="46" customFormat="1" ht="87" customHeight="1">
      <c r="B9" s="1110" t="s">
        <v>686</v>
      </c>
      <c r="C9" s="1113" t="s">
        <v>270</v>
      </c>
      <c r="D9" s="1114"/>
      <c r="E9" s="213">
        <f>SUM(F9:L9)-G9</f>
        <v>0</v>
      </c>
      <c r="F9" s="297"/>
      <c r="G9" s="298"/>
      <c r="H9" s="299"/>
      <c r="I9" s="299"/>
      <c r="J9" s="299"/>
      <c r="K9" s="299"/>
      <c r="L9" s="300"/>
      <c r="M9" s="301"/>
      <c r="N9" s="299"/>
      <c r="O9" s="299"/>
      <c r="P9" s="299"/>
      <c r="Q9" s="299"/>
      <c r="R9" s="299"/>
      <c r="S9" s="299"/>
      <c r="T9" s="299"/>
      <c r="U9" s="299"/>
      <c r="V9" s="300"/>
      <c r="W9" s="301"/>
      <c r="X9" s="299"/>
      <c r="Y9" s="299"/>
      <c r="Z9" s="299"/>
      <c r="AA9" s="300"/>
    </row>
    <row r="10" spans="2:27" s="46" customFormat="1" ht="87" customHeight="1">
      <c r="B10" s="1111"/>
      <c r="C10" s="1080" t="s">
        <v>455</v>
      </c>
      <c r="D10" s="1081"/>
      <c r="E10" s="92">
        <f>SUM(F10:L10)-G10</f>
        <v>0</v>
      </c>
      <c r="F10" s="58"/>
      <c r="G10" s="302"/>
      <c r="H10" s="62"/>
      <c r="I10" s="62"/>
      <c r="J10" s="62"/>
      <c r="K10" s="62"/>
      <c r="L10" s="63"/>
      <c r="M10" s="120"/>
      <c r="N10" s="62"/>
      <c r="O10" s="62"/>
      <c r="P10" s="62"/>
      <c r="Q10" s="62"/>
      <c r="R10" s="62"/>
      <c r="S10" s="62"/>
      <c r="T10" s="62"/>
      <c r="U10" s="62"/>
      <c r="V10" s="63"/>
      <c r="W10" s="120"/>
      <c r="X10" s="62"/>
      <c r="Y10" s="62"/>
      <c r="Z10" s="62"/>
      <c r="AA10" s="63"/>
    </row>
    <row r="11" spans="2:27" s="46" customFormat="1" ht="87" customHeight="1">
      <c r="B11" s="1111"/>
      <c r="C11" s="1115" t="s">
        <v>527</v>
      </c>
      <c r="D11" s="1116"/>
      <c r="E11" s="214">
        <f t="shared" ref="E11:E19" si="0">SUM(F11:L11)-G11</f>
        <v>0</v>
      </c>
      <c r="F11" s="303"/>
      <c r="G11" s="302"/>
      <c r="H11" s="304"/>
      <c r="I11" s="304"/>
      <c r="J11" s="304"/>
      <c r="K11" s="304"/>
      <c r="L11" s="305"/>
      <c r="M11" s="306"/>
      <c r="N11" s="304"/>
      <c r="O11" s="304"/>
      <c r="P11" s="62"/>
      <c r="Q11" s="62"/>
      <c r="R11" s="304"/>
      <c r="S11" s="304"/>
      <c r="T11" s="304"/>
      <c r="U11" s="304"/>
      <c r="V11" s="305"/>
      <c r="W11" s="306"/>
      <c r="X11" s="304"/>
      <c r="Y11" s="304"/>
      <c r="Z11" s="304"/>
      <c r="AA11" s="63"/>
    </row>
    <row r="12" spans="2:27" s="46" customFormat="1" ht="87" customHeight="1">
      <c r="B12" s="1111"/>
      <c r="C12" s="1115" t="s">
        <v>456</v>
      </c>
      <c r="D12" s="1116"/>
      <c r="E12" s="92">
        <f t="shared" si="0"/>
        <v>0</v>
      </c>
      <c r="F12" s="58"/>
      <c r="G12" s="302"/>
      <c r="H12" s="62"/>
      <c r="I12" s="62"/>
      <c r="J12" s="62"/>
      <c r="K12" s="62"/>
      <c r="L12" s="63"/>
      <c r="M12" s="120"/>
      <c r="N12" s="62"/>
      <c r="O12" s="62"/>
      <c r="P12" s="62"/>
      <c r="Q12" s="62"/>
      <c r="R12" s="62"/>
      <c r="S12" s="62"/>
      <c r="T12" s="62"/>
      <c r="U12" s="62"/>
      <c r="V12" s="63"/>
      <c r="W12" s="120"/>
      <c r="X12" s="62"/>
      <c r="Y12" s="62"/>
      <c r="Z12" s="62"/>
      <c r="AA12" s="63"/>
    </row>
    <row r="13" spans="2:27" s="46" customFormat="1" ht="87" customHeight="1">
      <c r="B13" s="1111"/>
      <c r="C13" s="1080" t="s">
        <v>457</v>
      </c>
      <c r="D13" s="1081"/>
      <c r="E13" s="92">
        <f t="shared" si="0"/>
        <v>4</v>
      </c>
      <c r="F13" s="58">
        <v>2</v>
      </c>
      <c r="G13" s="302">
        <v>1</v>
      </c>
      <c r="H13" s="62"/>
      <c r="I13" s="62">
        <v>1</v>
      </c>
      <c r="J13" s="62"/>
      <c r="K13" s="62"/>
      <c r="L13" s="63">
        <v>1</v>
      </c>
      <c r="M13" s="120"/>
      <c r="N13" s="62"/>
      <c r="O13" s="62">
        <v>1</v>
      </c>
      <c r="P13" s="62"/>
      <c r="Q13" s="62"/>
      <c r="R13" s="62"/>
      <c r="S13" s="62"/>
      <c r="T13" s="62"/>
      <c r="U13" s="62">
        <v>2</v>
      </c>
      <c r="V13" s="63">
        <v>1</v>
      </c>
      <c r="W13" s="120">
        <v>1</v>
      </c>
      <c r="X13" s="62"/>
      <c r="Y13" s="62">
        <v>1</v>
      </c>
      <c r="Z13" s="62"/>
      <c r="AA13" s="63">
        <v>2</v>
      </c>
    </row>
    <row r="14" spans="2:27" s="46" customFormat="1" ht="87" customHeight="1">
      <c r="B14" s="1111"/>
      <c r="C14" s="1080" t="s">
        <v>458</v>
      </c>
      <c r="D14" s="1081"/>
      <c r="E14" s="92">
        <f t="shared" si="0"/>
        <v>5</v>
      </c>
      <c r="F14" s="58">
        <v>4</v>
      </c>
      <c r="G14" s="302">
        <v>2</v>
      </c>
      <c r="H14" s="62"/>
      <c r="I14" s="62">
        <v>1</v>
      </c>
      <c r="J14" s="62"/>
      <c r="K14" s="62"/>
      <c r="L14" s="63"/>
      <c r="M14" s="120"/>
      <c r="N14" s="62"/>
      <c r="O14" s="62"/>
      <c r="P14" s="62"/>
      <c r="Q14" s="62"/>
      <c r="R14" s="62"/>
      <c r="S14" s="62">
        <v>2</v>
      </c>
      <c r="T14" s="62"/>
      <c r="U14" s="62"/>
      <c r="V14" s="63">
        <v>3</v>
      </c>
      <c r="W14" s="120">
        <v>1</v>
      </c>
      <c r="X14" s="62"/>
      <c r="Y14" s="62"/>
      <c r="Z14" s="62">
        <v>2</v>
      </c>
      <c r="AA14" s="63">
        <v>2</v>
      </c>
    </row>
    <row r="15" spans="2:27" s="46" customFormat="1" ht="87" customHeight="1">
      <c r="B15" s="1111"/>
      <c r="C15" s="1115" t="s">
        <v>459</v>
      </c>
      <c r="D15" s="1116"/>
      <c r="E15" s="93">
        <f t="shared" si="0"/>
        <v>4</v>
      </c>
      <c r="F15" s="60">
        <v>3</v>
      </c>
      <c r="G15" s="629">
        <v>2</v>
      </c>
      <c r="H15" s="64"/>
      <c r="I15" s="64">
        <v>1</v>
      </c>
      <c r="J15" s="64"/>
      <c r="K15" s="64"/>
      <c r="L15" s="65"/>
      <c r="M15" s="121"/>
      <c r="N15" s="64"/>
      <c r="O15" s="64">
        <v>1</v>
      </c>
      <c r="P15" s="64"/>
      <c r="Q15" s="64"/>
      <c r="R15" s="64"/>
      <c r="S15" s="64">
        <v>2</v>
      </c>
      <c r="T15" s="64"/>
      <c r="U15" s="64">
        <v>1</v>
      </c>
      <c r="V15" s="65"/>
      <c r="W15" s="121">
        <v>1</v>
      </c>
      <c r="X15" s="64"/>
      <c r="Y15" s="64"/>
      <c r="Z15" s="64">
        <v>2</v>
      </c>
      <c r="AA15" s="65">
        <v>1</v>
      </c>
    </row>
    <row r="16" spans="2:27" s="46" customFormat="1" ht="87" customHeight="1">
      <c r="B16" s="1111"/>
      <c r="C16" s="287"/>
      <c r="D16" s="288" t="s">
        <v>264</v>
      </c>
      <c r="E16" s="630">
        <f t="shared" si="0"/>
        <v>3</v>
      </c>
      <c r="F16" s="631">
        <v>2</v>
      </c>
      <c r="G16" s="632">
        <v>1</v>
      </c>
      <c r="H16" s="307"/>
      <c r="I16" s="307">
        <v>1</v>
      </c>
      <c r="J16" s="307"/>
      <c r="K16" s="307"/>
      <c r="L16" s="308"/>
      <c r="M16" s="309"/>
      <c r="N16" s="307"/>
      <c r="O16" s="307">
        <v>1</v>
      </c>
      <c r="P16" s="307"/>
      <c r="Q16" s="307"/>
      <c r="R16" s="307"/>
      <c r="S16" s="307">
        <v>1</v>
      </c>
      <c r="T16" s="307"/>
      <c r="U16" s="307">
        <v>1</v>
      </c>
      <c r="V16" s="308"/>
      <c r="W16" s="309">
        <v>1</v>
      </c>
      <c r="X16" s="307"/>
      <c r="Y16" s="307"/>
      <c r="Z16" s="307">
        <v>1</v>
      </c>
      <c r="AA16" s="308">
        <v>1</v>
      </c>
    </row>
    <row r="17" spans="2:27" s="46" customFormat="1" ht="87" customHeight="1">
      <c r="B17" s="1111"/>
      <c r="C17" s="1080" t="s">
        <v>460</v>
      </c>
      <c r="D17" s="1081"/>
      <c r="E17" s="92">
        <f t="shared" si="0"/>
        <v>5</v>
      </c>
      <c r="F17" s="58">
        <v>5</v>
      </c>
      <c r="G17" s="302">
        <v>5</v>
      </c>
      <c r="H17" s="62"/>
      <c r="I17" s="62"/>
      <c r="J17" s="62"/>
      <c r="K17" s="62"/>
      <c r="L17" s="305"/>
      <c r="M17" s="120"/>
      <c r="N17" s="62">
        <v>1</v>
      </c>
      <c r="O17" s="304"/>
      <c r="P17" s="62"/>
      <c r="Q17" s="62"/>
      <c r="R17" s="304"/>
      <c r="S17" s="304"/>
      <c r="T17" s="62">
        <v>1</v>
      </c>
      <c r="U17" s="62"/>
      <c r="V17" s="305">
        <v>3</v>
      </c>
      <c r="W17" s="306">
        <v>2</v>
      </c>
      <c r="X17" s="62"/>
      <c r="Y17" s="62"/>
      <c r="Z17" s="304"/>
      <c r="AA17" s="305">
        <v>3</v>
      </c>
    </row>
    <row r="18" spans="2:27" s="46" customFormat="1" ht="87" customHeight="1">
      <c r="B18" s="1111"/>
      <c r="C18" s="1119" t="s">
        <v>265</v>
      </c>
      <c r="D18" s="1120"/>
      <c r="E18" s="214">
        <f t="shared" si="0"/>
        <v>10</v>
      </c>
      <c r="F18" s="58">
        <v>5</v>
      </c>
      <c r="G18" s="302">
        <v>5</v>
      </c>
      <c r="H18" s="62"/>
      <c r="I18" s="62"/>
      <c r="J18" s="62"/>
      <c r="K18" s="62"/>
      <c r="L18" s="63">
        <v>5</v>
      </c>
      <c r="M18" s="120">
        <v>3</v>
      </c>
      <c r="N18" s="62">
        <v>1</v>
      </c>
      <c r="O18" s="62"/>
      <c r="P18" s="62"/>
      <c r="Q18" s="62"/>
      <c r="R18" s="62"/>
      <c r="S18" s="62">
        <v>1</v>
      </c>
      <c r="T18" s="62"/>
      <c r="U18" s="62">
        <v>4</v>
      </c>
      <c r="V18" s="63">
        <v>1</v>
      </c>
      <c r="W18" s="120">
        <v>3</v>
      </c>
      <c r="X18" s="62"/>
      <c r="Y18" s="62">
        <v>3</v>
      </c>
      <c r="Z18" s="62">
        <v>1</v>
      </c>
      <c r="AA18" s="63">
        <v>3</v>
      </c>
    </row>
    <row r="19" spans="2:27" s="46" customFormat="1" ht="87" customHeight="1" thickBot="1">
      <c r="B19" s="1112"/>
      <c r="C19" s="1117" t="s">
        <v>65</v>
      </c>
      <c r="D19" s="1118"/>
      <c r="E19" s="93">
        <f t="shared" si="0"/>
        <v>0</v>
      </c>
      <c r="F19" s="60"/>
      <c r="G19" s="310"/>
      <c r="H19" s="64"/>
      <c r="I19" s="64"/>
      <c r="J19" s="64"/>
      <c r="K19" s="64"/>
      <c r="L19" s="65"/>
      <c r="M19" s="121"/>
      <c r="N19" s="64"/>
      <c r="O19" s="64"/>
      <c r="P19" s="311"/>
      <c r="Q19" s="311"/>
      <c r="R19" s="311"/>
      <c r="S19" s="311"/>
      <c r="T19" s="311"/>
      <c r="U19" s="311"/>
      <c r="V19" s="312"/>
      <c r="W19" s="121"/>
      <c r="X19" s="64"/>
      <c r="Y19" s="64"/>
      <c r="Z19" s="64"/>
      <c r="AA19" s="65"/>
    </row>
    <row r="20" spans="2:27" s="41" customFormat="1" ht="87" customHeight="1" thickTop="1" thickBot="1">
      <c r="B20" s="1105" t="s">
        <v>120</v>
      </c>
      <c r="C20" s="1106"/>
      <c r="D20" s="1106"/>
      <c r="E20" s="313">
        <f>SUM(E9:E19)-E16</f>
        <v>28</v>
      </c>
      <c r="F20" s="314">
        <f>SUM(F9:F19)-F16</f>
        <v>19</v>
      </c>
      <c r="G20" s="315">
        <f t="shared" ref="G20:Z20" si="1">SUM(G9:G19)-G16</f>
        <v>15</v>
      </c>
      <c r="H20" s="316">
        <f t="shared" si="1"/>
        <v>0</v>
      </c>
      <c r="I20" s="316">
        <f t="shared" si="1"/>
        <v>3</v>
      </c>
      <c r="J20" s="316">
        <f t="shared" si="1"/>
        <v>0</v>
      </c>
      <c r="K20" s="316">
        <f t="shared" si="1"/>
        <v>0</v>
      </c>
      <c r="L20" s="317">
        <f t="shared" si="1"/>
        <v>6</v>
      </c>
      <c r="M20" s="633">
        <f>SUM(M9:M19)-M16</f>
        <v>3</v>
      </c>
      <c r="N20" s="316">
        <f>SUM(N9:N19)-N16</f>
        <v>2</v>
      </c>
      <c r="O20" s="316">
        <f>SUM(O9:O19)-O16</f>
        <v>2</v>
      </c>
      <c r="P20" s="316">
        <f t="shared" si="1"/>
        <v>0</v>
      </c>
      <c r="Q20" s="316">
        <f t="shared" si="1"/>
        <v>0</v>
      </c>
      <c r="R20" s="316">
        <f t="shared" si="1"/>
        <v>0</v>
      </c>
      <c r="S20" s="316">
        <f t="shared" si="1"/>
        <v>5</v>
      </c>
      <c r="T20" s="316">
        <f t="shared" si="1"/>
        <v>1</v>
      </c>
      <c r="U20" s="316">
        <f t="shared" si="1"/>
        <v>7</v>
      </c>
      <c r="V20" s="317">
        <f>SUM(V9:V19)-V16</f>
        <v>8</v>
      </c>
      <c r="W20" s="633">
        <f t="shared" si="1"/>
        <v>8</v>
      </c>
      <c r="X20" s="316">
        <f t="shared" si="1"/>
        <v>0</v>
      </c>
      <c r="Y20" s="316">
        <f t="shared" si="1"/>
        <v>4</v>
      </c>
      <c r="Z20" s="316">
        <f t="shared" si="1"/>
        <v>5</v>
      </c>
      <c r="AA20" s="634">
        <f>SUM(AA9:AA19)-AA16</f>
        <v>11</v>
      </c>
    </row>
    <row r="21" spans="2:27" s="46" customFormat="1" ht="11.25"/>
    <row r="22" spans="2:27" s="46" customFormat="1" ht="11.25"/>
    <row r="23" spans="2:27" s="46" customFormat="1" ht="11.25"/>
    <row r="24" spans="2:27" s="46" customFormat="1" ht="11.25"/>
    <row r="25" spans="2:27" s="46" customFormat="1" ht="11.25"/>
  </sheetData>
  <mergeCells count="39">
    <mergeCell ref="B20:D20"/>
    <mergeCell ref="E6:E8"/>
    <mergeCell ref="B9:B19"/>
    <mergeCell ref="C9:D9"/>
    <mergeCell ref="C10:D10"/>
    <mergeCell ref="C11:D11"/>
    <mergeCell ref="C12:D12"/>
    <mergeCell ref="C15:D15"/>
    <mergeCell ref="C19:D19"/>
    <mergeCell ref="C18:D18"/>
    <mergeCell ref="C14:D14"/>
    <mergeCell ref="Z7:Z8"/>
    <mergeCell ref="S7:S8"/>
    <mergeCell ref="T7:T8"/>
    <mergeCell ref="B6:D8"/>
    <mergeCell ref="C13:D13"/>
    <mergeCell ref="F6:L6"/>
    <mergeCell ref="M6:V6"/>
    <mergeCell ref="U7:U8"/>
    <mergeCell ref="V7:V8"/>
    <mergeCell ref="L7:L8"/>
    <mergeCell ref="J7:J8"/>
    <mergeCell ref="K7:K8"/>
    <mergeCell ref="B1:AA2"/>
    <mergeCell ref="C17:D17"/>
    <mergeCell ref="N7:N8"/>
    <mergeCell ref="O7:O8"/>
    <mergeCell ref="H7:H8"/>
    <mergeCell ref="I7:I8"/>
    <mergeCell ref="AA7:AA8"/>
    <mergeCell ref="W7:W8"/>
    <mergeCell ref="X7:X8"/>
    <mergeCell ref="Y7:Y8"/>
    <mergeCell ref="P7:P8"/>
    <mergeCell ref="Q7:Q8"/>
    <mergeCell ref="R7:R8"/>
    <mergeCell ref="W6:AA6"/>
    <mergeCell ref="F7:F8"/>
    <mergeCell ref="M7:M8"/>
  </mergeCells>
  <phoneticPr fontId="9"/>
  <pageMargins left="0.78740157480314965" right="0.78740157480314965" top="0.98425196850393704" bottom="0.98425196850393704" header="0.51181102362204722" footer="0.51181102362204722"/>
  <pageSetup paperSize="9" scale="57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26"/>
  <sheetViews>
    <sheetView view="pageBreakPreview" topLeftCell="Q1" zoomScale="85" zoomScaleNormal="100" zoomScaleSheetLayoutView="85" workbookViewId="0">
      <pane ySplit="6" topLeftCell="A11" activePane="bottomLeft" state="frozen"/>
      <selection activeCell="AN3" sqref="AN3"/>
      <selection pane="bottomLeft" activeCell="AE15" sqref="AE15"/>
    </sheetView>
  </sheetViews>
  <sheetFormatPr defaultRowHeight="11.25"/>
  <cols>
    <col min="1" max="1" width="11.625" style="10" customWidth="1"/>
    <col min="2" max="18" width="5.625" style="10" customWidth="1"/>
    <col min="19" max="19" width="5.5" style="10" customWidth="1"/>
    <col min="20" max="25" width="5.625" style="10" customWidth="1"/>
    <col min="26" max="26" width="7.25" style="10" bestFit="1" customWidth="1"/>
    <col min="27" max="27" width="7.5" style="10" bestFit="1" customWidth="1"/>
    <col min="28" max="28" width="9.25" style="10" customWidth="1"/>
    <col min="29" max="29" width="8.75" style="10" customWidth="1"/>
    <col min="30" max="30" width="9.125" style="10" customWidth="1"/>
    <col min="31" max="31" width="7" style="10" customWidth="1"/>
    <col min="32" max="32" width="7.75" style="10" customWidth="1"/>
    <col min="33" max="33" width="6.875" style="10" customWidth="1"/>
    <col min="34" max="34" width="6.125" style="10" customWidth="1"/>
    <col min="35" max="35" width="6.75" style="10" customWidth="1"/>
    <col min="36" max="36" width="8.875" style="10" customWidth="1"/>
    <col min="37" max="37" width="9.5" style="10" customWidth="1"/>
    <col min="38" max="38" width="11.75" style="10" customWidth="1"/>
    <col min="39" max="16384" width="9" style="10"/>
  </cols>
  <sheetData>
    <row r="1" spans="1:38" s="186" customFormat="1" ht="23.25" customHeight="1">
      <c r="U1" s="174" t="s">
        <v>875</v>
      </c>
      <c r="V1" s="175" t="s">
        <v>427</v>
      </c>
    </row>
    <row r="2" spans="1:38" ht="16.5" customHeight="1" thickBot="1">
      <c r="AF2" s="29"/>
      <c r="AG2" s="29"/>
      <c r="AH2" s="29"/>
      <c r="AI2" s="29"/>
      <c r="AJ2" s="29"/>
      <c r="AK2" s="29"/>
      <c r="AL2" s="41"/>
    </row>
    <row r="3" spans="1:38" ht="24" customHeight="1">
      <c r="A3" s="992"/>
      <c r="B3" s="1136" t="s">
        <v>114</v>
      </c>
      <c r="C3" s="1137"/>
      <c r="D3" s="1137"/>
      <c r="E3" s="1137"/>
      <c r="F3" s="1137"/>
      <c r="G3" s="1137"/>
      <c r="H3" s="1138"/>
      <c r="I3" s="1139" t="s">
        <v>115</v>
      </c>
      <c r="J3" s="1137"/>
      <c r="K3" s="1137"/>
      <c r="L3" s="1140"/>
      <c r="M3" s="1020" t="s">
        <v>578</v>
      </c>
      <c r="N3" s="1134"/>
      <c r="O3" s="1134"/>
      <c r="P3" s="1135"/>
      <c r="Q3" s="1131" t="s">
        <v>104</v>
      </c>
      <c r="R3" s="1020" t="s">
        <v>117</v>
      </c>
      <c r="S3" s="1134"/>
      <c r="T3" s="1134"/>
      <c r="U3" s="1135"/>
      <c r="V3" s="1020" t="s">
        <v>118</v>
      </c>
      <c r="W3" s="1134"/>
      <c r="X3" s="1134"/>
      <c r="Y3" s="1135"/>
      <c r="Z3" s="1139" t="s">
        <v>119</v>
      </c>
      <c r="AA3" s="1156"/>
      <c r="AB3" s="1136" t="s">
        <v>604</v>
      </c>
      <c r="AC3" s="1137"/>
      <c r="AD3" s="1137"/>
      <c r="AE3" s="1137"/>
      <c r="AF3" s="1137"/>
      <c r="AG3" s="1137"/>
      <c r="AH3" s="1137"/>
      <c r="AI3" s="1156"/>
      <c r="AJ3" s="1156"/>
      <c r="AK3" s="1157"/>
      <c r="AL3" s="1158"/>
    </row>
    <row r="4" spans="1:38" ht="18" customHeight="1" thickBot="1">
      <c r="A4" s="994"/>
      <c r="B4" s="1147" t="s">
        <v>91</v>
      </c>
      <c r="C4" s="1121" t="s">
        <v>92</v>
      </c>
      <c r="D4" s="1121" t="s">
        <v>93</v>
      </c>
      <c r="E4" s="1121" t="s">
        <v>94</v>
      </c>
      <c r="F4" s="1121" t="s">
        <v>95</v>
      </c>
      <c r="G4" s="1123" t="s">
        <v>96</v>
      </c>
      <c r="H4" s="1143" t="s">
        <v>120</v>
      </c>
      <c r="I4" s="1145" t="s">
        <v>99</v>
      </c>
      <c r="J4" s="1129" t="s">
        <v>100</v>
      </c>
      <c r="K4" s="1141" t="s">
        <v>121</v>
      </c>
      <c r="L4" s="1143" t="s">
        <v>120</v>
      </c>
      <c r="M4" s="1127" t="s">
        <v>122</v>
      </c>
      <c r="N4" s="1129" t="s">
        <v>123</v>
      </c>
      <c r="O4" s="1141" t="s">
        <v>124</v>
      </c>
      <c r="P4" s="1125" t="s">
        <v>120</v>
      </c>
      <c r="Q4" s="1132"/>
      <c r="R4" s="1127" t="s">
        <v>125</v>
      </c>
      <c r="S4" s="1129" t="s">
        <v>126</v>
      </c>
      <c r="T4" s="980" t="s">
        <v>96</v>
      </c>
      <c r="U4" s="1125" t="s">
        <v>120</v>
      </c>
      <c r="V4" s="1127" t="s">
        <v>125</v>
      </c>
      <c r="W4" s="1129" t="s">
        <v>126</v>
      </c>
      <c r="X4" s="1141" t="s">
        <v>96</v>
      </c>
      <c r="Y4" s="1125" t="s">
        <v>120</v>
      </c>
      <c r="Z4" s="1161" t="s">
        <v>602</v>
      </c>
      <c r="AA4" s="1163" t="s">
        <v>128</v>
      </c>
      <c r="AB4" s="1151" t="s">
        <v>603</v>
      </c>
      <c r="AC4" s="1152"/>
      <c r="AD4" s="1153"/>
      <c r="AE4" s="1129" t="s">
        <v>92</v>
      </c>
      <c r="AF4" s="1121" t="s">
        <v>93</v>
      </c>
      <c r="AG4" s="1121" t="s">
        <v>94</v>
      </c>
      <c r="AH4" s="1121" t="s">
        <v>95</v>
      </c>
      <c r="AI4" s="1129" t="s">
        <v>96</v>
      </c>
      <c r="AJ4" s="980" t="s">
        <v>266</v>
      </c>
      <c r="AK4" s="1154" t="s">
        <v>120</v>
      </c>
      <c r="AL4" s="1159"/>
    </row>
    <row r="5" spans="1:38" ht="67.5" customHeight="1" thickBot="1">
      <c r="A5" s="996"/>
      <c r="B5" s="1148"/>
      <c r="C5" s="1122"/>
      <c r="D5" s="1122"/>
      <c r="E5" s="1122"/>
      <c r="F5" s="1122"/>
      <c r="G5" s="1124"/>
      <c r="H5" s="1144"/>
      <c r="I5" s="1146"/>
      <c r="J5" s="1130"/>
      <c r="K5" s="1142"/>
      <c r="L5" s="1144"/>
      <c r="M5" s="1128"/>
      <c r="N5" s="1130"/>
      <c r="O5" s="1142"/>
      <c r="P5" s="1126"/>
      <c r="Q5" s="1133"/>
      <c r="R5" s="1128"/>
      <c r="S5" s="1130"/>
      <c r="T5" s="981"/>
      <c r="U5" s="1126"/>
      <c r="V5" s="1128"/>
      <c r="W5" s="1130"/>
      <c r="X5" s="1142"/>
      <c r="Y5" s="1126"/>
      <c r="Z5" s="1162"/>
      <c r="AA5" s="1164"/>
      <c r="AB5" s="550" t="s">
        <v>91</v>
      </c>
      <c r="AC5" s="277" t="s">
        <v>586</v>
      </c>
      <c r="AD5" s="275" t="s">
        <v>120</v>
      </c>
      <c r="AE5" s="1146"/>
      <c r="AF5" s="1122"/>
      <c r="AG5" s="1122"/>
      <c r="AH5" s="1122"/>
      <c r="AI5" s="1130"/>
      <c r="AJ5" s="981"/>
      <c r="AK5" s="1155"/>
      <c r="AL5" s="1160"/>
    </row>
    <row r="6" spans="1:38" s="46" customFormat="1" ht="51" customHeight="1" thickBot="1">
      <c r="A6" s="119" t="s">
        <v>223</v>
      </c>
      <c r="B6" s="609">
        <f t="shared" ref="B6:AK6" si="0">SUM(B7:B25)</f>
        <v>259</v>
      </c>
      <c r="C6" s="610">
        <f t="shared" si="0"/>
        <v>19</v>
      </c>
      <c r="D6" s="610">
        <f t="shared" si="0"/>
        <v>48</v>
      </c>
      <c r="E6" s="610">
        <f t="shared" si="0"/>
        <v>4</v>
      </c>
      <c r="F6" s="610">
        <f t="shared" si="0"/>
        <v>0</v>
      </c>
      <c r="G6" s="611">
        <f t="shared" si="0"/>
        <v>170</v>
      </c>
      <c r="H6" s="612">
        <f t="shared" si="0"/>
        <v>500</v>
      </c>
      <c r="I6" s="613">
        <f t="shared" si="0"/>
        <v>134</v>
      </c>
      <c r="J6" s="614">
        <f t="shared" si="0"/>
        <v>39</v>
      </c>
      <c r="K6" s="611">
        <f t="shared" si="0"/>
        <v>270</v>
      </c>
      <c r="L6" s="615">
        <f t="shared" si="0"/>
        <v>443</v>
      </c>
      <c r="M6" s="616">
        <f t="shared" si="0"/>
        <v>67</v>
      </c>
      <c r="N6" s="614">
        <f t="shared" si="0"/>
        <v>20</v>
      </c>
      <c r="O6" s="611">
        <f t="shared" si="0"/>
        <v>139</v>
      </c>
      <c r="P6" s="612">
        <f t="shared" si="0"/>
        <v>226</v>
      </c>
      <c r="Q6" s="615">
        <f t="shared" si="0"/>
        <v>500</v>
      </c>
      <c r="R6" s="616">
        <f t="shared" si="0"/>
        <v>0</v>
      </c>
      <c r="S6" s="614">
        <f t="shared" si="0"/>
        <v>0</v>
      </c>
      <c r="T6" s="611">
        <f t="shared" si="0"/>
        <v>28</v>
      </c>
      <c r="U6" s="612">
        <f t="shared" si="0"/>
        <v>28</v>
      </c>
      <c r="V6" s="616">
        <f t="shared" si="0"/>
        <v>3</v>
      </c>
      <c r="W6" s="614">
        <f t="shared" si="0"/>
        <v>1</v>
      </c>
      <c r="X6" s="611">
        <f t="shared" si="0"/>
        <v>65</v>
      </c>
      <c r="Y6" s="612">
        <f t="shared" si="0"/>
        <v>69</v>
      </c>
      <c r="Z6" s="613">
        <f t="shared" si="0"/>
        <v>18435</v>
      </c>
      <c r="AA6" s="617">
        <f t="shared" si="0"/>
        <v>206</v>
      </c>
      <c r="AB6" s="616">
        <f t="shared" si="0"/>
        <v>631449</v>
      </c>
      <c r="AC6" s="617">
        <f t="shared" si="0"/>
        <v>206813</v>
      </c>
      <c r="AD6" s="618">
        <f t="shared" si="0"/>
        <v>838262</v>
      </c>
      <c r="AE6" s="613">
        <f t="shared" si="0"/>
        <v>15</v>
      </c>
      <c r="AF6" s="614">
        <f t="shared" si="0"/>
        <v>65418</v>
      </c>
      <c r="AG6" s="614">
        <f t="shared" si="0"/>
        <v>5807</v>
      </c>
      <c r="AH6" s="614">
        <f t="shared" si="0"/>
        <v>0</v>
      </c>
      <c r="AI6" s="614">
        <f t="shared" si="0"/>
        <v>4340</v>
      </c>
      <c r="AJ6" s="619">
        <f t="shared" si="0"/>
        <v>1089</v>
      </c>
      <c r="AK6" s="620">
        <f t="shared" si="0"/>
        <v>914931</v>
      </c>
      <c r="AL6" s="48" t="s">
        <v>223</v>
      </c>
    </row>
    <row r="7" spans="1:38" ht="51" customHeight="1" thickTop="1">
      <c r="A7" s="49" t="s">
        <v>66</v>
      </c>
      <c r="B7" s="621">
        <v>37</v>
      </c>
      <c r="C7" s="622">
        <v>5</v>
      </c>
      <c r="D7" s="622">
        <v>2</v>
      </c>
      <c r="E7" s="622">
        <v>2</v>
      </c>
      <c r="F7" s="622">
        <v>0</v>
      </c>
      <c r="G7" s="623">
        <v>29</v>
      </c>
      <c r="H7" s="333">
        <f>SUM(B7:G7)</f>
        <v>75</v>
      </c>
      <c r="I7" s="624">
        <v>18</v>
      </c>
      <c r="J7" s="622">
        <v>1</v>
      </c>
      <c r="K7" s="623">
        <v>33</v>
      </c>
      <c r="L7" s="334">
        <f>SUM(I7:K7)</f>
        <v>52</v>
      </c>
      <c r="M7" s="621">
        <v>8</v>
      </c>
      <c r="N7" s="622">
        <v>2</v>
      </c>
      <c r="O7" s="625">
        <v>18</v>
      </c>
      <c r="P7" s="335">
        <f>SUM(M7:O7)</f>
        <v>28</v>
      </c>
      <c r="Q7" s="626">
        <v>68</v>
      </c>
      <c r="R7" s="621">
        <v>0</v>
      </c>
      <c r="S7" s="622">
        <v>0</v>
      </c>
      <c r="T7" s="623">
        <v>2</v>
      </c>
      <c r="U7" s="333">
        <f>SUM(R7:T7)</f>
        <v>2</v>
      </c>
      <c r="V7" s="621">
        <v>0</v>
      </c>
      <c r="W7" s="622">
        <v>1</v>
      </c>
      <c r="X7" s="623">
        <v>9</v>
      </c>
      <c r="Y7" s="333">
        <f>SUM(V7:X7)</f>
        <v>10</v>
      </c>
      <c r="Z7" s="624">
        <v>1912</v>
      </c>
      <c r="AA7" s="627">
        <v>14</v>
      </c>
      <c r="AB7" s="621">
        <v>45054</v>
      </c>
      <c r="AC7" s="627">
        <v>12041</v>
      </c>
      <c r="AD7" s="336">
        <f>SUM(AB7:AC7)</f>
        <v>57095</v>
      </c>
      <c r="AE7" s="624">
        <v>0</v>
      </c>
      <c r="AF7" s="622">
        <v>458</v>
      </c>
      <c r="AG7" s="622">
        <v>2717</v>
      </c>
      <c r="AH7" s="622">
        <v>0</v>
      </c>
      <c r="AI7" s="622">
        <v>62</v>
      </c>
      <c r="AJ7" s="628">
        <v>94</v>
      </c>
      <c r="AK7" s="337">
        <f>SUM(AD7:AJ7)</f>
        <v>60426</v>
      </c>
      <c r="AL7" s="49" t="s">
        <v>66</v>
      </c>
    </row>
    <row r="8" spans="1:38" ht="51" customHeight="1">
      <c r="A8" s="50" t="s">
        <v>67</v>
      </c>
      <c r="B8" s="338">
        <v>32</v>
      </c>
      <c r="C8" s="339">
        <v>1</v>
      </c>
      <c r="D8" s="339">
        <v>5</v>
      </c>
      <c r="E8" s="339">
        <v>0</v>
      </c>
      <c r="F8" s="339">
        <v>0</v>
      </c>
      <c r="G8" s="340">
        <v>13</v>
      </c>
      <c r="H8" s="341">
        <f t="shared" ref="H8:H25" si="1">SUM(B8:G8)</f>
        <v>51</v>
      </c>
      <c r="I8" s="342">
        <v>19</v>
      </c>
      <c r="J8" s="339">
        <v>6</v>
      </c>
      <c r="K8" s="340">
        <v>39</v>
      </c>
      <c r="L8" s="343">
        <f t="shared" ref="L8:L25" si="2">SUM(I8:K8)</f>
        <v>64</v>
      </c>
      <c r="M8" s="338">
        <v>13</v>
      </c>
      <c r="N8" s="339">
        <v>6</v>
      </c>
      <c r="O8" s="344">
        <v>19</v>
      </c>
      <c r="P8" s="336">
        <f t="shared" ref="P8:P25" si="3">SUM(M8:O8)</f>
        <v>38</v>
      </c>
      <c r="Q8" s="345">
        <v>81</v>
      </c>
      <c r="R8" s="338">
        <v>0</v>
      </c>
      <c r="S8" s="339">
        <v>0</v>
      </c>
      <c r="T8" s="340">
        <v>1</v>
      </c>
      <c r="U8" s="341">
        <f t="shared" ref="U8:U25" si="4">SUM(R8:T8)</f>
        <v>1</v>
      </c>
      <c r="V8" s="338">
        <v>1</v>
      </c>
      <c r="W8" s="339">
        <v>0</v>
      </c>
      <c r="X8" s="340">
        <v>10</v>
      </c>
      <c r="Y8" s="341">
        <f t="shared" ref="Y8:Y25" si="5">SUM(V8:X8)</f>
        <v>11</v>
      </c>
      <c r="Z8" s="346">
        <v>2653</v>
      </c>
      <c r="AA8" s="347">
        <v>22</v>
      </c>
      <c r="AB8" s="338">
        <v>177559</v>
      </c>
      <c r="AC8" s="347">
        <v>25795</v>
      </c>
      <c r="AD8" s="348">
        <f t="shared" ref="AD8:AD25" si="6">SUM(AB8:AC8)</f>
        <v>203354</v>
      </c>
      <c r="AE8" s="342">
        <v>0</v>
      </c>
      <c r="AF8" s="339">
        <v>12565</v>
      </c>
      <c r="AG8" s="339">
        <v>0</v>
      </c>
      <c r="AH8" s="339">
        <v>0</v>
      </c>
      <c r="AI8" s="339">
        <v>1321</v>
      </c>
      <c r="AJ8" s="349">
        <v>0</v>
      </c>
      <c r="AK8" s="350">
        <f t="shared" ref="AK8:AK25" si="7">SUM(AD8:AJ8)</f>
        <v>217240</v>
      </c>
      <c r="AL8" s="50" t="s">
        <v>67</v>
      </c>
    </row>
    <row r="9" spans="1:38" ht="51" customHeight="1">
      <c r="A9" s="50" t="s">
        <v>68</v>
      </c>
      <c r="B9" s="338">
        <v>21</v>
      </c>
      <c r="C9" s="339">
        <v>1</v>
      </c>
      <c r="D9" s="339">
        <v>10</v>
      </c>
      <c r="E9" s="339">
        <v>0</v>
      </c>
      <c r="F9" s="339">
        <v>0</v>
      </c>
      <c r="G9" s="340">
        <v>23</v>
      </c>
      <c r="H9" s="341">
        <f t="shared" si="1"/>
        <v>55</v>
      </c>
      <c r="I9" s="342">
        <v>7</v>
      </c>
      <c r="J9" s="339">
        <v>5</v>
      </c>
      <c r="K9" s="340">
        <v>24</v>
      </c>
      <c r="L9" s="343">
        <f t="shared" si="2"/>
        <v>36</v>
      </c>
      <c r="M9" s="338">
        <v>1</v>
      </c>
      <c r="N9" s="339">
        <v>0</v>
      </c>
      <c r="O9" s="344">
        <v>12</v>
      </c>
      <c r="P9" s="348">
        <f t="shared" si="3"/>
        <v>13</v>
      </c>
      <c r="Q9" s="345">
        <v>28</v>
      </c>
      <c r="R9" s="338">
        <v>0</v>
      </c>
      <c r="S9" s="339">
        <v>0</v>
      </c>
      <c r="T9" s="340">
        <v>4</v>
      </c>
      <c r="U9" s="341">
        <f t="shared" si="4"/>
        <v>4</v>
      </c>
      <c r="V9" s="338">
        <v>0</v>
      </c>
      <c r="W9" s="339">
        <v>0</v>
      </c>
      <c r="X9" s="340">
        <v>3</v>
      </c>
      <c r="Y9" s="341">
        <f t="shared" si="5"/>
        <v>3</v>
      </c>
      <c r="Z9" s="342">
        <v>1657</v>
      </c>
      <c r="AA9" s="344">
        <v>0</v>
      </c>
      <c r="AB9" s="338">
        <v>46659</v>
      </c>
      <c r="AC9" s="344">
        <v>11142</v>
      </c>
      <c r="AD9" s="348">
        <f t="shared" si="6"/>
        <v>57801</v>
      </c>
      <c r="AE9" s="342">
        <v>0</v>
      </c>
      <c r="AF9" s="339">
        <v>3096</v>
      </c>
      <c r="AG9" s="339">
        <v>0</v>
      </c>
      <c r="AH9" s="339">
        <v>0</v>
      </c>
      <c r="AI9" s="339">
        <v>140</v>
      </c>
      <c r="AJ9" s="349">
        <v>0</v>
      </c>
      <c r="AK9" s="350">
        <f t="shared" si="7"/>
        <v>61037</v>
      </c>
      <c r="AL9" s="50" t="s">
        <v>68</v>
      </c>
    </row>
    <row r="10" spans="1:38" ht="51" customHeight="1">
      <c r="A10" s="50" t="s">
        <v>69</v>
      </c>
      <c r="B10" s="338">
        <v>11</v>
      </c>
      <c r="C10" s="339">
        <v>1</v>
      </c>
      <c r="D10" s="339">
        <v>1</v>
      </c>
      <c r="E10" s="339">
        <v>0</v>
      </c>
      <c r="F10" s="339">
        <v>0</v>
      </c>
      <c r="G10" s="340">
        <v>10</v>
      </c>
      <c r="H10" s="341">
        <f t="shared" si="1"/>
        <v>23</v>
      </c>
      <c r="I10" s="342">
        <v>10</v>
      </c>
      <c r="J10" s="339">
        <v>4</v>
      </c>
      <c r="K10" s="340">
        <v>13</v>
      </c>
      <c r="L10" s="343">
        <f t="shared" si="2"/>
        <v>27</v>
      </c>
      <c r="M10" s="338">
        <v>4</v>
      </c>
      <c r="N10" s="339">
        <v>3</v>
      </c>
      <c r="O10" s="344">
        <v>3</v>
      </c>
      <c r="P10" s="348">
        <f t="shared" si="3"/>
        <v>10</v>
      </c>
      <c r="Q10" s="345">
        <v>17</v>
      </c>
      <c r="R10" s="338">
        <v>0</v>
      </c>
      <c r="S10" s="339">
        <v>0</v>
      </c>
      <c r="T10" s="340">
        <v>2</v>
      </c>
      <c r="U10" s="341">
        <f t="shared" si="4"/>
        <v>2</v>
      </c>
      <c r="V10" s="338">
        <v>0</v>
      </c>
      <c r="W10" s="339">
        <v>0</v>
      </c>
      <c r="X10" s="340">
        <v>4</v>
      </c>
      <c r="Y10" s="341">
        <f t="shared" si="5"/>
        <v>4</v>
      </c>
      <c r="Z10" s="342">
        <v>1218</v>
      </c>
      <c r="AA10" s="344">
        <v>2</v>
      </c>
      <c r="AB10" s="338">
        <v>39165</v>
      </c>
      <c r="AC10" s="344">
        <v>2932</v>
      </c>
      <c r="AD10" s="348">
        <f t="shared" si="6"/>
        <v>42097</v>
      </c>
      <c r="AE10" s="342">
        <v>0</v>
      </c>
      <c r="AF10" s="339">
        <v>249</v>
      </c>
      <c r="AG10" s="339">
        <v>0</v>
      </c>
      <c r="AH10" s="339">
        <v>0</v>
      </c>
      <c r="AI10" s="339">
        <v>426</v>
      </c>
      <c r="AJ10" s="349">
        <v>0</v>
      </c>
      <c r="AK10" s="350">
        <f t="shared" si="7"/>
        <v>42772</v>
      </c>
      <c r="AL10" s="50" t="s">
        <v>69</v>
      </c>
    </row>
    <row r="11" spans="1:38" ht="51" customHeight="1">
      <c r="A11" s="50" t="s">
        <v>70</v>
      </c>
      <c r="B11" s="338">
        <v>22</v>
      </c>
      <c r="C11" s="339">
        <v>1</v>
      </c>
      <c r="D11" s="339">
        <v>3</v>
      </c>
      <c r="E11" s="339">
        <v>0</v>
      </c>
      <c r="F11" s="339">
        <v>0</v>
      </c>
      <c r="G11" s="340">
        <v>13</v>
      </c>
      <c r="H11" s="341">
        <f t="shared" si="1"/>
        <v>39</v>
      </c>
      <c r="I11" s="342">
        <v>4</v>
      </c>
      <c r="J11" s="339">
        <v>2</v>
      </c>
      <c r="K11" s="340">
        <v>23</v>
      </c>
      <c r="L11" s="343">
        <f t="shared" si="2"/>
        <v>29</v>
      </c>
      <c r="M11" s="338">
        <v>5</v>
      </c>
      <c r="N11" s="339">
        <v>0</v>
      </c>
      <c r="O11" s="344">
        <v>10</v>
      </c>
      <c r="P11" s="348">
        <f t="shared" si="3"/>
        <v>15</v>
      </c>
      <c r="Q11" s="345">
        <v>34</v>
      </c>
      <c r="R11" s="338">
        <v>0</v>
      </c>
      <c r="S11" s="339">
        <v>0</v>
      </c>
      <c r="T11" s="340">
        <v>1</v>
      </c>
      <c r="U11" s="341">
        <f t="shared" si="4"/>
        <v>1</v>
      </c>
      <c r="V11" s="338">
        <v>0</v>
      </c>
      <c r="W11" s="339">
        <v>0</v>
      </c>
      <c r="X11" s="340">
        <v>2</v>
      </c>
      <c r="Y11" s="341">
        <f t="shared" si="5"/>
        <v>2</v>
      </c>
      <c r="Z11" s="342">
        <v>544</v>
      </c>
      <c r="AA11" s="344">
        <v>0</v>
      </c>
      <c r="AB11" s="338">
        <v>25168</v>
      </c>
      <c r="AC11" s="344">
        <v>1816</v>
      </c>
      <c r="AD11" s="348">
        <f t="shared" si="6"/>
        <v>26984</v>
      </c>
      <c r="AE11" s="342">
        <v>0</v>
      </c>
      <c r="AF11" s="339">
        <v>20610</v>
      </c>
      <c r="AG11" s="339">
        <v>0</v>
      </c>
      <c r="AH11" s="339">
        <v>0</v>
      </c>
      <c r="AI11" s="339">
        <v>1679</v>
      </c>
      <c r="AJ11" s="349">
        <v>0</v>
      </c>
      <c r="AK11" s="350">
        <f t="shared" si="7"/>
        <v>49273</v>
      </c>
      <c r="AL11" s="50" t="s">
        <v>70</v>
      </c>
    </row>
    <row r="12" spans="1:38" ht="51" customHeight="1">
      <c r="A12" s="50" t="s">
        <v>71</v>
      </c>
      <c r="B12" s="338">
        <v>9</v>
      </c>
      <c r="C12" s="339">
        <v>0</v>
      </c>
      <c r="D12" s="339">
        <v>4</v>
      </c>
      <c r="E12" s="339">
        <v>0</v>
      </c>
      <c r="F12" s="339">
        <v>0</v>
      </c>
      <c r="G12" s="340">
        <v>11</v>
      </c>
      <c r="H12" s="341">
        <f t="shared" si="1"/>
        <v>24</v>
      </c>
      <c r="I12" s="342">
        <v>4</v>
      </c>
      <c r="J12" s="339">
        <v>0</v>
      </c>
      <c r="K12" s="340">
        <v>8</v>
      </c>
      <c r="L12" s="343">
        <f t="shared" si="2"/>
        <v>12</v>
      </c>
      <c r="M12" s="338">
        <v>0</v>
      </c>
      <c r="N12" s="339">
        <v>0</v>
      </c>
      <c r="O12" s="344">
        <v>4</v>
      </c>
      <c r="P12" s="348">
        <f t="shared" si="3"/>
        <v>4</v>
      </c>
      <c r="Q12" s="345">
        <v>10</v>
      </c>
      <c r="R12" s="338">
        <v>0</v>
      </c>
      <c r="S12" s="339">
        <v>0</v>
      </c>
      <c r="T12" s="340">
        <v>1</v>
      </c>
      <c r="U12" s="341">
        <f t="shared" si="4"/>
        <v>1</v>
      </c>
      <c r="V12" s="338">
        <v>0</v>
      </c>
      <c r="W12" s="339">
        <v>0</v>
      </c>
      <c r="X12" s="340">
        <v>1</v>
      </c>
      <c r="Y12" s="341">
        <f t="shared" si="5"/>
        <v>1</v>
      </c>
      <c r="Z12" s="342">
        <v>1916</v>
      </c>
      <c r="AA12" s="344">
        <v>0</v>
      </c>
      <c r="AB12" s="338">
        <v>32713</v>
      </c>
      <c r="AC12" s="344">
        <v>20884</v>
      </c>
      <c r="AD12" s="348">
        <f t="shared" si="6"/>
        <v>53597</v>
      </c>
      <c r="AE12" s="342">
        <v>0</v>
      </c>
      <c r="AF12" s="339">
        <v>2418</v>
      </c>
      <c r="AG12" s="339">
        <v>0</v>
      </c>
      <c r="AH12" s="339">
        <v>0</v>
      </c>
      <c r="AI12" s="339">
        <v>196</v>
      </c>
      <c r="AJ12" s="349">
        <v>0</v>
      </c>
      <c r="AK12" s="350">
        <f t="shared" si="7"/>
        <v>56211</v>
      </c>
      <c r="AL12" s="50" t="s">
        <v>71</v>
      </c>
    </row>
    <row r="13" spans="1:38" ht="51" customHeight="1">
      <c r="A13" s="50" t="s">
        <v>72</v>
      </c>
      <c r="B13" s="338">
        <v>31</v>
      </c>
      <c r="C13" s="339">
        <v>3</v>
      </c>
      <c r="D13" s="339">
        <v>12</v>
      </c>
      <c r="E13" s="339">
        <v>0</v>
      </c>
      <c r="F13" s="339">
        <v>0</v>
      </c>
      <c r="G13" s="340">
        <v>18</v>
      </c>
      <c r="H13" s="341">
        <f t="shared" si="1"/>
        <v>64</v>
      </c>
      <c r="I13" s="342">
        <v>17</v>
      </c>
      <c r="J13" s="339">
        <v>4</v>
      </c>
      <c r="K13" s="340">
        <v>31</v>
      </c>
      <c r="L13" s="343">
        <f t="shared" si="2"/>
        <v>52</v>
      </c>
      <c r="M13" s="338">
        <v>8</v>
      </c>
      <c r="N13" s="339">
        <v>1</v>
      </c>
      <c r="O13" s="344">
        <v>17</v>
      </c>
      <c r="P13" s="348">
        <f t="shared" si="3"/>
        <v>26</v>
      </c>
      <c r="Q13" s="345">
        <v>63</v>
      </c>
      <c r="R13" s="338">
        <v>0</v>
      </c>
      <c r="S13" s="339">
        <v>0</v>
      </c>
      <c r="T13" s="340">
        <v>3</v>
      </c>
      <c r="U13" s="341">
        <f t="shared" si="4"/>
        <v>3</v>
      </c>
      <c r="V13" s="338">
        <v>0</v>
      </c>
      <c r="W13" s="339">
        <v>0</v>
      </c>
      <c r="X13" s="340">
        <v>8</v>
      </c>
      <c r="Y13" s="341">
        <f t="shared" si="5"/>
        <v>8</v>
      </c>
      <c r="Z13" s="342">
        <v>1328</v>
      </c>
      <c r="AA13" s="344">
        <v>100</v>
      </c>
      <c r="AB13" s="338">
        <v>29565</v>
      </c>
      <c r="AC13" s="344">
        <v>5998</v>
      </c>
      <c r="AD13" s="348">
        <f t="shared" si="6"/>
        <v>35563</v>
      </c>
      <c r="AE13" s="342">
        <v>15</v>
      </c>
      <c r="AF13" s="339">
        <v>19175</v>
      </c>
      <c r="AG13" s="339">
        <v>0</v>
      </c>
      <c r="AH13" s="339">
        <v>0</v>
      </c>
      <c r="AI13" s="339">
        <v>308</v>
      </c>
      <c r="AJ13" s="349">
        <v>0</v>
      </c>
      <c r="AK13" s="350">
        <f t="shared" si="7"/>
        <v>55061</v>
      </c>
      <c r="AL13" s="50" t="s">
        <v>72</v>
      </c>
    </row>
    <row r="14" spans="1:38" ht="51" customHeight="1">
      <c r="A14" s="50" t="s">
        <v>73</v>
      </c>
      <c r="B14" s="351">
        <v>4</v>
      </c>
      <c r="C14" s="352">
        <v>0</v>
      </c>
      <c r="D14" s="352">
        <v>1</v>
      </c>
      <c r="E14" s="352">
        <v>0</v>
      </c>
      <c r="F14" s="352">
        <v>0</v>
      </c>
      <c r="G14" s="353">
        <v>3</v>
      </c>
      <c r="H14" s="341">
        <f t="shared" si="1"/>
        <v>8</v>
      </c>
      <c r="I14" s="354">
        <v>1</v>
      </c>
      <c r="J14" s="355">
        <v>1</v>
      </c>
      <c r="K14" s="353">
        <v>2</v>
      </c>
      <c r="L14" s="343">
        <f t="shared" si="2"/>
        <v>4</v>
      </c>
      <c r="M14" s="356">
        <v>0</v>
      </c>
      <c r="N14" s="355">
        <v>0</v>
      </c>
      <c r="O14" s="357">
        <v>2</v>
      </c>
      <c r="P14" s="348">
        <f t="shared" si="3"/>
        <v>2</v>
      </c>
      <c r="Q14" s="343">
        <v>4</v>
      </c>
      <c r="R14" s="356">
        <v>0</v>
      </c>
      <c r="S14" s="339">
        <v>0</v>
      </c>
      <c r="T14" s="353">
        <v>0</v>
      </c>
      <c r="U14" s="341">
        <f t="shared" si="4"/>
        <v>0</v>
      </c>
      <c r="V14" s="356">
        <v>0</v>
      </c>
      <c r="W14" s="355">
        <v>0</v>
      </c>
      <c r="X14" s="353">
        <v>3</v>
      </c>
      <c r="Y14" s="341">
        <f t="shared" si="5"/>
        <v>3</v>
      </c>
      <c r="Z14" s="354">
        <v>29</v>
      </c>
      <c r="AA14" s="357">
        <v>0</v>
      </c>
      <c r="AB14" s="356">
        <v>454</v>
      </c>
      <c r="AC14" s="357">
        <v>31</v>
      </c>
      <c r="AD14" s="348">
        <f t="shared" si="6"/>
        <v>485</v>
      </c>
      <c r="AE14" s="354">
        <v>0</v>
      </c>
      <c r="AF14" s="355">
        <v>369</v>
      </c>
      <c r="AG14" s="355">
        <v>0</v>
      </c>
      <c r="AH14" s="355">
        <v>0</v>
      </c>
      <c r="AI14" s="355">
        <v>0</v>
      </c>
      <c r="AJ14" s="349">
        <v>0</v>
      </c>
      <c r="AK14" s="350">
        <f t="shared" si="7"/>
        <v>854</v>
      </c>
      <c r="AL14" s="50" t="s">
        <v>73</v>
      </c>
    </row>
    <row r="15" spans="1:38" ht="51" customHeight="1">
      <c r="A15" s="50" t="s">
        <v>74</v>
      </c>
      <c r="B15" s="338">
        <v>15</v>
      </c>
      <c r="C15" s="339">
        <v>1</v>
      </c>
      <c r="D15" s="339">
        <v>0</v>
      </c>
      <c r="E15" s="339">
        <v>1</v>
      </c>
      <c r="F15" s="339">
        <v>0</v>
      </c>
      <c r="G15" s="340">
        <v>7</v>
      </c>
      <c r="H15" s="341">
        <f t="shared" si="1"/>
        <v>24</v>
      </c>
      <c r="I15" s="342">
        <v>10</v>
      </c>
      <c r="J15" s="339">
        <v>1</v>
      </c>
      <c r="K15" s="340">
        <v>14</v>
      </c>
      <c r="L15" s="343">
        <f t="shared" si="2"/>
        <v>25</v>
      </c>
      <c r="M15" s="338">
        <v>5</v>
      </c>
      <c r="N15" s="339">
        <v>1</v>
      </c>
      <c r="O15" s="344">
        <v>7</v>
      </c>
      <c r="P15" s="348">
        <f t="shared" si="3"/>
        <v>13</v>
      </c>
      <c r="Q15" s="345">
        <v>31</v>
      </c>
      <c r="R15" s="338">
        <v>0</v>
      </c>
      <c r="S15" s="339">
        <v>0</v>
      </c>
      <c r="T15" s="340">
        <v>3</v>
      </c>
      <c r="U15" s="341">
        <f t="shared" si="4"/>
        <v>3</v>
      </c>
      <c r="V15" s="338">
        <v>0</v>
      </c>
      <c r="W15" s="339">
        <v>0</v>
      </c>
      <c r="X15" s="340">
        <v>11</v>
      </c>
      <c r="Y15" s="341">
        <f t="shared" si="5"/>
        <v>11</v>
      </c>
      <c r="Z15" s="342">
        <v>2581</v>
      </c>
      <c r="AA15" s="344">
        <v>12</v>
      </c>
      <c r="AB15" s="338">
        <v>103867</v>
      </c>
      <c r="AC15" s="344">
        <v>99445</v>
      </c>
      <c r="AD15" s="348">
        <f t="shared" si="6"/>
        <v>203312</v>
      </c>
      <c r="AE15" s="342">
        <v>0</v>
      </c>
      <c r="AF15" s="339">
        <v>70</v>
      </c>
      <c r="AG15" s="339">
        <v>3050</v>
      </c>
      <c r="AH15" s="339">
        <v>0</v>
      </c>
      <c r="AI15" s="339">
        <v>23</v>
      </c>
      <c r="AJ15" s="349">
        <v>0</v>
      </c>
      <c r="AK15" s="350">
        <f t="shared" si="7"/>
        <v>206455</v>
      </c>
      <c r="AL15" s="50" t="s">
        <v>74</v>
      </c>
    </row>
    <row r="16" spans="1:38" ht="51" customHeight="1">
      <c r="A16" s="50" t="s">
        <v>75</v>
      </c>
      <c r="B16" s="338">
        <v>7</v>
      </c>
      <c r="C16" s="339">
        <v>0</v>
      </c>
      <c r="D16" s="339">
        <v>1</v>
      </c>
      <c r="E16" s="339">
        <v>1</v>
      </c>
      <c r="F16" s="339">
        <v>0</v>
      </c>
      <c r="G16" s="340">
        <v>7</v>
      </c>
      <c r="H16" s="341">
        <f t="shared" si="1"/>
        <v>16</v>
      </c>
      <c r="I16" s="342">
        <v>0</v>
      </c>
      <c r="J16" s="339">
        <v>2</v>
      </c>
      <c r="K16" s="340">
        <v>6</v>
      </c>
      <c r="L16" s="343">
        <f t="shared" si="2"/>
        <v>8</v>
      </c>
      <c r="M16" s="338">
        <v>0</v>
      </c>
      <c r="N16" s="339">
        <v>0</v>
      </c>
      <c r="O16" s="344">
        <v>4</v>
      </c>
      <c r="P16" s="348">
        <f t="shared" si="3"/>
        <v>4</v>
      </c>
      <c r="Q16" s="345">
        <v>10</v>
      </c>
      <c r="R16" s="338">
        <v>0</v>
      </c>
      <c r="S16" s="339">
        <v>0</v>
      </c>
      <c r="T16" s="340">
        <v>0</v>
      </c>
      <c r="U16" s="341">
        <f t="shared" si="4"/>
        <v>0</v>
      </c>
      <c r="V16" s="338">
        <v>0</v>
      </c>
      <c r="W16" s="339">
        <v>0</v>
      </c>
      <c r="X16" s="340">
        <v>0</v>
      </c>
      <c r="Y16" s="341">
        <f t="shared" si="5"/>
        <v>0</v>
      </c>
      <c r="Z16" s="342">
        <v>299</v>
      </c>
      <c r="AA16" s="344">
        <v>0</v>
      </c>
      <c r="AB16" s="338">
        <v>3590</v>
      </c>
      <c r="AC16" s="344">
        <v>2529</v>
      </c>
      <c r="AD16" s="348">
        <f t="shared" si="6"/>
        <v>6119</v>
      </c>
      <c r="AE16" s="342">
        <v>0</v>
      </c>
      <c r="AF16" s="339">
        <v>66</v>
      </c>
      <c r="AG16" s="339">
        <v>40</v>
      </c>
      <c r="AH16" s="339">
        <v>0</v>
      </c>
      <c r="AI16" s="339">
        <v>0</v>
      </c>
      <c r="AJ16" s="349">
        <v>0</v>
      </c>
      <c r="AK16" s="350">
        <f t="shared" si="7"/>
        <v>6225</v>
      </c>
      <c r="AL16" s="50" t="s">
        <v>75</v>
      </c>
    </row>
    <row r="17" spans="1:38" ht="51" customHeight="1">
      <c r="A17" s="50" t="s">
        <v>76</v>
      </c>
      <c r="B17" s="338">
        <v>11</v>
      </c>
      <c r="C17" s="339">
        <v>0</v>
      </c>
      <c r="D17" s="339">
        <v>1</v>
      </c>
      <c r="E17" s="339">
        <v>0</v>
      </c>
      <c r="F17" s="339">
        <v>0</v>
      </c>
      <c r="G17" s="340">
        <v>11</v>
      </c>
      <c r="H17" s="341">
        <f t="shared" si="1"/>
        <v>23</v>
      </c>
      <c r="I17" s="342">
        <v>17</v>
      </c>
      <c r="J17" s="339">
        <v>2</v>
      </c>
      <c r="K17" s="340">
        <v>12</v>
      </c>
      <c r="L17" s="343">
        <f t="shared" si="2"/>
        <v>31</v>
      </c>
      <c r="M17" s="338">
        <v>7</v>
      </c>
      <c r="N17" s="339">
        <v>1</v>
      </c>
      <c r="O17" s="344">
        <v>5</v>
      </c>
      <c r="P17" s="348">
        <f t="shared" si="3"/>
        <v>13</v>
      </c>
      <c r="Q17" s="345">
        <v>28</v>
      </c>
      <c r="R17" s="338">
        <v>0</v>
      </c>
      <c r="S17" s="339">
        <v>0</v>
      </c>
      <c r="T17" s="340">
        <v>1</v>
      </c>
      <c r="U17" s="341">
        <f t="shared" si="4"/>
        <v>1</v>
      </c>
      <c r="V17" s="338">
        <v>2</v>
      </c>
      <c r="W17" s="339">
        <v>0</v>
      </c>
      <c r="X17" s="340">
        <v>5</v>
      </c>
      <c r="Y17" s="341">
        <f t="shared" si="5"/>
        <v>7</v>
      </c>
      <c r="Z17" s="342">
        <v>1667</v>
      </c>
      <c r="AA17" s="344">
        <v>0</v>
      </c>
      <c r="AB17" s="338">
        <v>41059</v>
      </c>
      <c r="AC17" s="344">
        <v>7378</v>
      </c>
      <c r="AD17" s="348">
        <f t="shared" si="6"/>
        <v>48437</v>
      </c>
      <c r="AE17" s="342">
        <v>0</v>
      </c>
      <c r="AF17" s="339">
        <v>4429</v>
      </c>
      <c r="AG17" s="339">
        <v>0</v>
      </c>
      <c r="AH17" s="339">
        <v>0</v>
      </c>
      <c r="AI17" s="339">
        <v>0</v>
      </c>
      <c r="AJ17" s="349">
        <v>0</v>
      </c>
      <c r="AK17" s="350">
        <f t="shared" si="7"/>
        <v>52866</v>
      </c>
      <c r="AL17" s="50" t="s">
        <v>76</v>
      </c>
    </row>
    <row r="18" spans="1:38" ht="51" customHeight="1">
      <c r="A18" s="86" t="s">
        <v>357</v>
      </c>
      <c r="B18" s="358">
        <v>31</v>
      </c>
      <c r="C18" s="359">
        <v>4</v>
      </c>
      <c r="D18" s="359">
        <v>6</v>
      </c>
      <c r="E18" s="359">
        <v>0</v>
      </c>
      <c r="F18" s="359">
        <v>0</v>
      </c>
      <c r="G18" s="360">
        <v>14</v>
      </c>
      <c r="H18" s="361">
        <f t="shared" si="1"/>
        <v>55</v>
      </c>
      <c r="I18" s="342">
        <v>12</v>
      </c>
      <c r="J18" s="359">
        <v>4</v>
      </c>
      <c r="K18" s="360">
        <v>29</v>
      </c>
      <c r="L18" s="362">
        <f t="shared" si="2"/>
        <v>45</v>
      </c>
      <c r="M18" s="358">
        <v>7</v>
      </c>
      <c r="N18" s="359">
        <v>4</v>
      </c>
      <c r="O18" s="347">
        <v>16</v>
      </c>
      <c r="P18" s="363">
        <f t="shared" si="3"/>
        <v>27</v>
      </c>
      <c r="Q18" s="364">
        <v>44</v>
      </c>
      <c r="R18" s="358">
        <v>0</v>
      </c>
      <c r="S18" s="339">
        <v>0</v>
      </c>
      <c r="T18" s="360">
        <v>6</v>
      </c>
      <c r="U18" s="361">
        <f t="shared" si="4"/>
        <v>6</v>
      </c>
      <c r="V18" s="358">
        <v>0</v>
      </c>
      <c r="W18" s="359">
        <v>0</v>
      </c>
      <c r="X18" s="360">
        <v>4</v>
      </c>
      <c r="Y18" s="361">
        <f t="shared" si="5"/>
        <v>4</v>
      </c>
      <c r="Z18" s="346">
        <v>1187</v>
      </c>
      <c r="AA18" s="347">
        <v>17</v>
      </c>
      <c r="AB18" s="358">
        <v>46954</v>
      </c>
      <c r="AC18" s="347">
        <v>7710</v>
      </c>
      <c r="AD18" s="363">
        <f t="shared" si="6"/>
        <v>54664</v>
      </c>
      <c r="AE18" s="346">
        <v>0</v>
      </c>
      <c r="AF18" s="359">
        <v>1190</v>
      </c>
      <c r="AG18" s="359">
        <v>0</v>
      </c>
      <c r="AH18" s="359">
        <v>0</v>
      </c>
      <c r="AI18" s="359">
        <v>12</v>
      </c>
      <c r="AJ18" s="365">
        <v>0</v>
      </c>
      <c r="AK18" s="366">
        <f t="shared" si="7"/>
        <v>55866</v>
      </c>
      <c r="AL18" s="86" t="s">
        <v>343</v>
      </c>
    </row>
    <row r="19" spans="1:38" ht="51" customHeight="1" thickBot="1">
      <c r="A19" s="51" t="s">
        <v>358</v>
      </c>
      <c r="B19" s="367">
        <v>14</v>
      </c>
      <c r="C19" s="368">
        <v>0</v>
      </c>
      <c r="D19" s="368">
        <v>1</v>
      </c>
      <c r="E19" s="368">
        <v>0</v>
      </c>
      <c r="F19" s="368">
        <v>0</v>
      </c>
      <c r="G19" s="369">
        <v>4</v>
      </c>
      <c r="H19" s="370">
        <f t="shared" si="1"/>
        <v>19</v>
      </c>
      <c r="I19" s="371">
        <v>6</v>
      </c>
      <c r="J19" s="368">
        <v>3</v>
      </c>
      <c r="K19" s="369">
        <v>14</v>
      </c>
      <c r="L19" s="372">
        <f t="shared" si="2"/>
        <v>23</v>
      </c>
      <c r="M19" s="367">
        <v>3</v>
      </c>
      <c r="N19" s="368">
        <v>0</v>
      </c>
      <c r="O19" s="373">
        <v>9</v>
      </c>
      <c r="P19" s="374">
        <f t="shared" si="3"/>
        <v>12</v>
      </c>
      <c r="Q19" s="375">
        <v>40</v>
      </c>
      <c r="R19" s="371">
        <v>0</v>
      </c>
      <c r="S19" s="368">
        <v>0</v>
      </c>
      <c r="T19" s="369">
        <v>1</v>
      </c>
      <c r="U19" s="370">
        <f t="shared" si="4"/>
        <v>1</v>
      </c>
      <c r="V19" s="367">
        <v>0</v>
      </c>
      <c r="W19" s="368">
        <v>0</v>
      </c>
      <c r="X19" s="369">
        <v>3</v>
      </c>
      <c r="Y19" s="370">
        <f t="shared" si="5"/>
        <v>3</v>
      </c>
      <c r="Z19" s="371">
        <v>314</v>
      </c>
      <c r="AA19" s="373">
        <v>0</v>
      </c>
      <c r="AB19" s="367">
        <v>15479</v>
      </c>
      <c r="AC19" s="373">
        <v>3617</v>
      </c>
      <c r="AD19" s="374">
        <f t="shared" si="6"/>
        <v>19096</v>
      </c>
      <c r="AE19" s="371">
        <v>0</v>
      </c>
      <c r="AF19" s="368">
        <v>300</v>
      </c>
      <c r="AG19" s="368">
        <v>0</v>
      </c>
      <c r="AH19" s="368">
        <v>0</v>
      </c>
      <c r="AI19" s="368">
        <v>4</v>
      </c>
      <c r="AJ19" s="376">
        <v>995</v>
      </c>
      <c r="AK19" s="377">
        <f t="shared" si="7"/>
        <v>20395</v>
      </c>
      <c r="AL19" s="51" t="s">
        <v>358</v>
      </c>
    </row>
    <row r="20" spans="1:38" ht="51" customHeight="1">
      <c r="A20" s="52" t="s">
        <v>342</v>
      </c>
      <c r="B20" s="378">
        <v>7</v>
      </c>
      <c r="C20" s="379">
        <v>2</v>
      </c>
      <c r="D20" s="379">
        <v>1</v>
      </c>
      <c r="E20" s="379">
        <v>0</v>
      </c>
      <c r="F20" s="379">
        <v>0</v>
      </c>
      <c r="G20" s="380">
        <v>2</v>
      </c>
      <c r="H20" s="381">
        <f t="shared" si="1"/>
        <v>12</v>
      </c>
      <c r="I20" s="378">
        <v>5</v>
      </c>
      <c r="J20" s="379">
        <v>0</v>
      </c>
      <c r="K20" s="380">
        <v>12</v>
      </c>
      <c r="L20" s="381">
        <f t="shared" si="2"/>
        <v>17</v>
      </c>
      <c r="M20" s="378">
        <v>3</v>
      </c>
      <c r="N20" s="379">
        <v>0</v>
      </c>
      <c r="O20" s="382">
        <v>8</v>
      </c>
      <c r="P20" s="383">
        <f t="shared" si="3"/>
        <v>11</v>
      </c>
      <c r="Q20" s="384">
        <v>22</v>
      </c>
      <c r="R20" s="358">
        <v>0</v>
      </c>
      <c r="S20" s="379">
        <v>0</v>
      </c>
      <c r="T20" s="380">
        <v>2</v>
      </c>
      <c r="U20" s="381">
        <f t="shared" si="4"/>
        <v>2</v>
      </c>
      <c r="V20" s="378">
        <v>0</v>
      </c>
      <c r="W20" s="379">
        <v>0</v>
      </c>
      <c r="X20" s="380">
        <v>0</v>
      </c>
      <c r="Y20" s="381">
        <f t="shared" si="5"/>
        <v>0</v>
      </c>
      <c r="Z20" s="378">
        <v>414</v>
      </c>
      <c r="AA20" s="380">
        <v>39</v>
      </c>
      <c r="AB20" s="378">
        <v>6309</v>
      </c>
      <c r="AC20" s="382">
        <v>1229</v>
      </c>
      <c r="AD20" s="383">
        <f t="shared" si="6"/>
        <v>7538</v>
      </c>
      <c r="AE20" s="385">
        <v>0</v>
      </c>
      <c r="AF20" s="379">
        <v>153</v>
      </c>
      <c r="AG20" s="379">
        <v>0</v>
      </c>
      <c r="AH20" s="379">
        <v>0</v>
      </c>
      <c r="AI20" s="379">
        <v>103</v>
      </c>
      <c r="AJ20" s="386">
        <v>0</v>
      </c>
      <c r="AK20" s="387">
        <f t="shared" si="7"/>
        <v>7794</v>
      </c>
      <c r="AL20" s="52" t="s">
        <v>342</v>
      </c>
    </row>
    <row r="21" spans="1:38" ht="51" customHeight="1">
      <c r="A21" s="53" t="s">
        <v>77</v>
      </c>
      <c r="B21" s="388">
        <v>1</v>
      </c>
      <c r="C21" s="389">
        <v>0</v>
      </c>
      <c r="D21" s="389">
        <v>0</v>
      </c>
      <c r="E21" s="389">
        <v>0</v>
      </c>
      <c r="F21" s="389">
        <v>0</v>
      </c>
      <c r="G21" s="390">
        <v>1</v>
      </c>
      <c r="H21" s="391">
        <f t="shared" si="1"/>
        <v>2</v>
      </c>
      <c r="I21" s="388">
        <v>1</v>
      </c>
      <c r="J21" s="389">
        <v>0</v>
      </c>
      <c r="K21" s="390">
        <v>2</v>
      </c>
      <c r="L21" s="391">
        <f t="shared" si="2"/>
        <v>3</v>
      </c>
      <c r="M21" s="388">
        <v>1</v>
      </c>
      <c r="N21" s="389">
        <v>0</v>
      </c>
      <c r="O21" s="392">
        <v>1</v>
      </c>
      <c r="P21" s="393">
        <f t="shared" si="3"/>
        <v>2</v>
      </c>
      <c r="Q21" s="394">
        <v>3</v>
      </c>
      <c r="R21" s="358">
        <v>0</v>
      </c>
      <c r="S21" s="389">
        <v>0</v>
      </c>
      <c r="T21" s="390">
        <v>1</v>
      </c>
      <c r="U21" s="391">
        <f t="shared" si="4"/>
        <v>1</v>
      </c>
      <c r="V21" s="388">
        <v>0</v>
      </c>
      <c r="W21" s="389">
        <v>0</v>
      </c>
      <c r="X21" s="390">
        <v>0</v>
      </c>
      <c r="Y21" s="391">
        <f t="shared" si="5"/>
        <v>0</v>
      </c>
      <c r="Z21" s="388">
        <v>57</v>
      </c>
      <c r="AA21" s="390">
        <v>0</v>
      </c>
      <c r="AB21" s="388">
        <v>921</v>
      </c>
      <c r="AC21" s="392">
        <v>44</v>
      </c>
      <c r="AD21" s="393">
        <f t="shared" si="6"/>
        <v>965</v>
      </c>
      <c r="AE21" s="395">
        <v>0</v>
      </c>
      <c r="AF21" s="389">
        <v>0</v>
      </c>
      <c r="AG21" s="389">
        <v>0</v>
      </c>
      <c r="AH21" s="389">
        <v>0</v>
      </c>
      <c r="AI21" s="389">
        <v>51</v>
      </c>
      <c r="AJ21" s="396">
        <v>0</v>
      </c>
      <c r="AK21" s="397">
        <f t="shared" si="7"/>
        <v>1016</v>
      </c>
      <c r="AL21" s="53" t="s">
        <v>77</v>
      </c>
    </row>
    <row r="22" spans="1:38" ht="51" customHeight="1">
      <c r="A22" s="50" t="s">
        <v>78</v>
      </c>
      <c r="B22" s="338">
        <v>1</v>
      </c>
      <c r="C22" s="339">
        <v>0</v>
      </c>
      <c r="D22" s="339">
        <v>0</v>
      </c>
      <c r="E22" s="339">
        <v>0</v>
      </c>
      <c r="F22" s="339">
        <v>0</v>
      </c>
      <c r="G22" s="340">
        <v>0</v>
      </c>
      <c r="H22" s="341">
        <f t="shared" si="1"/>
        <v>1</v>
      </c>
      <c r="I22" s="338">
        <v>0</v>
      </c>
      <c r="J22" s="339">
        <v>1</v>
      </c>
      <c r="K22" s="340">
        <v>1</v>
      </c>
      <c r="L22" s="341">
        <f t="shared" si="2"/>
        <v>2</v>
      </c>
      <c r="M22" s="338">
        <v>0</v>
      </c>
      <c r="N22" s="339">
        <v>1</v>
      </c>
      <c r="O22" s="344">
        <v>0</v>
      </c>
      <c r="P22" s="348">
        <f t="shared" si="3"/>
        <v>1</v>
      </c>
      <c r="Q22" s="398">
        <v>1</v>
      </c>
      <c r="R22" s="358">
        <v>0</v>
      </c>
      <c r="S22" s="389">
        <v>0</v>
      </c>
      <c r="T22" s="340">
        <v>0</v>
      </c>
      <c r="U22" s="341">
        <f t="shared" si="4"/>
        <v>0</v>
      </c>
      <c r="V22" s="338">
        <v>0</v>
      </c>
      <c r="W22" s="339">
        <v>0</v>
      </c>
      <c r="X22" s="340">
        <v>0</v>
      </c>
      <c r="Y22" s="341">
        <f t="shared" si="5"/>
        <v>0</v>
      </c>
      <c r="Z22" s="338">
        <v>153</v>
      </c>
      <c r="AA22" s="340">
        <v>0</v>
      </c>
      <c r="AB22" s="338">
        <v>1706</v>
      </c>
      <c r="AC22" s="344">
        <v>516</v>
      </c>
      <c r="AD22" s="348">
        <f t="shared" si="6"/>
        <v>2222</v>
      </c>
      <c r="AE22" s="342">
        <v>0</v>
      </c>
      <c r="AF22" s="339">
        <v>0</v>
      </c>
      <c r="AG22" s="339">
        <v>0</v>
      </c>
      <c r="AH22" s="339">
        <v>0</v>
      </c>
      <c r="AI22" s="339">
        <v>0</v>
      </c>
      <c r="AJ22" s="349">
        <v>0</v>
      </c>
      <c r="AK22" s="350">
        <f t="shared" si="7"/>
        <v>2222</v>
      </c>
      <c r="AL22" s="50" t="s">
        <v>78</v>
      </c>
    </row>
    <row r="23" spans="1:38" ht="51" customHeight="1">
      <c r="A23" s="50" t="s">
        <v>79</v>
      </c>
      <c r="B23" s="338">
        <v>1</v>
      </c>
      <c r="C23" s="339">
        <v>0</v>
      </c>
      <c r="D23" s="339">
        <v>0</v>
      </c>
      <c r="E23" s="339">
        <v>0</v>
      </c>
      <c r="F23" s="339">
        <v>0</v>
      </c>
      <c r="G23" s="340">
        <v>1</v>
      </c>
      <c r="H23" s="341">
        <f t="shared" si="1"/>
        <v>2</v>
      </c>
      <c r="I23" s="338">
        <v>1</v>
      </c>
      <c r="J23" s="339">
        <v>0</v>
      </c>
      <c r="K23" s="340">
        <v>1</v>
      </c>
      <c r="L23" s="341">
        <f t="shared" si="2"/>
        <v>2</v>
      </c>
      <c r="M23" s="338">
        <v>1</v>
      </c>
      <c r="N23" s="339">
        <v>0</v>
      </c>
      <c r="O23" s="344">
        <v>1</v>
      </c>
      <c r="P23" s="348">
        <f t="shared" si="3"/>
        <v>2</v>
      </c>
      <c r="Q23" s="398">
        <v>5</v>
      </c>
      <c r="R23" s="358">
        <v>0</v>
      </c>
      <c r="S23" s="389">
        <v>0</v>
      </c>
      <c r="T23" s="340">
        <v>0</v>
      </c>
      <c r="U23" s="341">
        <f t="shared" si="4"/>
        <v>0</v>
      </c>
      <c r="V23" s="338">
        <v>0</v>
      </c>
      <c r="W23" s="339">
        <v>0</v>
      </c>
      <c r="X23" s="340">
        <v>0</v>
      </c>
      <c r="Y23" s="341">
        <f t="shared" si="5"/>
        <v>0</v>
      </c>
      <c r="Z23" s="338">
        <v>29</v>
      </c>
      <c r="AA23" s="340">
        <v>0</v>
      </c>
      <c r="AB23" s="338">
        <v>4901</v>
      </c>
      <c r="AC23" s="344">
        <v>320</v>
      </c>
      <c r="AD23" s="348">
        <f t="shared" si="6"/>
        <v>5221</v>
      </c>
      <c r="AE23" s="342">
        <v>0</v>
      </c>
      <c r="AF23" s="339">
        <v>0</v>
      </c>
      <c r="AG23" s="339">
        <v>0</v>
      </c>
      <c r="AH23" s="339">
        <v>0</v>
      </c>
      <c r="AI23" s="339">
        <v>0</v>
      </c>
      <c r="AJ23" s="349">
        <v>0</v>
      </c>
      <c r="AK23" s="350">
        <f t="shared" si="7"/>
        <v>5221</v>
      </c>
      <c r="AL23" s="50" t="s">
        <v>79</v>
      </c>
    </row>
    <row r="24" spans="1:38" ht="51" customHeight="1">
      <c r="A24" s="50" t="s">
        <v>80</v>
      </c>
      <c r="B24" s="338">
        <v>2</v>
      </c>
      <c r="C24" s="339">
        <v>0</v>
      </c>
      <c r="D24" s="339">
        <v>0</v>
      </c>
      <c r="E24" s="339">
        <v>0</v>
      </c>
      <c r="F24" s="339">
        <v>0</v>
      </c>
      <c r="G24" s="340">
        <v>3</v>
      </c>
      <c r="H24" s="341">
        <f t="shared" si="1"/>
        <v>5</v>
      </c>
      <c r="I24" s="338">
        <v>0</v>
      </c>
      <c r="J24" s="339">
        <v>0</v>
      </c>
      <c r="K24" s="340">
        <v>2</v>
      </c>
      <c r="L24" s="341">
        <f t="shared" si="2"/>
        <v>2</v>
      </c>
      <c r="M24" s="338">
        <v>0</v>
      </c>
      <c r="N24" s="339">
        <v>0</v>
      </c>
      <c r="O24" s="344">
        <v>1</v>
      </c>
      <c r="P24" s="348">
        <f t="shared" si="3"/>
        <v>1</v>
      </c>
      <c r="Q24" s="398">
        <v>2</v>
      </c>
      <c r="R24" s="358">
        <v>0</v>
      </c>
      <c r="S24" s="389">
        <v>0</v>
      </c>
      <c r="T24" s="340">
        <v>0</v>
      </c>
      <c r="U24" s="341">
        <f t="shared" si="4"/>
        <v>0</v>
      </c>
      <c r="V24" s="338">
        <v>0</v>
      </c>
      <c r="W24" s="339">
        <v>0</v>
      </c>
      <c r="X24" s="340">
        <v>0</v>
      </c>
      <c r="Y24" s="341">
        <f t="shared" si="5"/>
        <v>0</v>
      </c>
      <c r="Z24" s="338">
        <v>16</v>
      </c>
      <c r="AA24" s="340">
        <v>0</v>
      </c>
      <c r="AB24" s="338">
        <v>93</v>
      </c>
      <c r="AC24" s="344">
        <v>60</v>
      </c>
      <c r="AD24" s="348">
        <f t="shared" si="6"/>
        <v>153</v>
      </c>
      <c r="AE24" s="342">
        <v>0</v>
      </c>
      <c r="AF24" s="339">
        <v>0</v>
      </c>
      <c r="AG24" s="339">
        <v>0</v>
      </c>
      <c r="AH24" s="339">
        <v>0</v>
      </c>
      <c r="AI24" s="339">
        <v>0</v>
      </c>
      <c r="AJ24" s="349">
        <v>0</v>
      </c>
      <c r="AK24" s="350">
        <f t="shared" si="7"/>
        <v>153</v>
      </c>
      <c r="AL24" s="50" t="s">
        <v>80</v>
      </c>
    </row>
    <row r="25" spans="1:38" ht="51" customHeight="1" thickBot="1">
      <c r="A25" s="51" t="s">
        <v>81</v>
      </c>
      <c r="B25" s="367">
        <v>2</v>
      </c>
      <c r="C25" s="368">
        <v>0</v>
      </c>
      <c r="D25" s="368">
        <v>0</v>
      </c>
      <c r="E25" s="368">
        <v>0</v>
      </c>
      <c r="F25" s="368">
        <v>0</v>
      </c>
      <c r="G25" s="369">
        <v>0</v>
      </c>
      <c r="H25" s="370">
        <f t="shared" si="1"/>
        <v>2</v>
      </c>
      <c r="I25" s="367">
        <v>2</v>
      </c>
      <c r="J25" s="368">
        <v>3</v>
      </c>
      <c r="K25" s="369">
        <v>4</v>
      </c>
      <c r="L25" s="370">
        <f t="shared" si="2"/>
        <v>9</v>
      </c>
      <c r="M25" s="367">
        <v>1</v>
      </c>
      <c r="N25" s="368">
        <v>1</v>
      </c>
      <c r="O25" s="373">
        <v>2</v>
      </c>
      <c r="P25" s="374">
        <f t="shared" si="3"/>
        <v>4</v>
      </c>
      <c r="Q25" s="375">
        <v>9</v>
      </c>
      <c r="R25" s="367">
        <v>0</v>
      </c>
      <c r="S25" s="368">
        <v>0</v>
      </c>
      <c r="T25" s="369">
        <v>0</v>
      </c>
      <c r="U25" s="370">
        <f t="shared" si="4"/>
        <v>0</v>
      </c>
      <c r="V25" s="367">
        <v>0</v>
      </c>
      <c r="W25" s="368">
        <v>0</v>
      </c>
      <c r="X25" s="369">
        <v>2</v>
      </c>
      <c r="Y25" s="370">
        <f t="shared" si="5"/>
        <v>2</v>
      </c>
      <c r="Z25" s="367">
        <v>461</v>
      </c>
      <c r="AA25" s="369">
        <v>0</v>
      </c>
      <c r="AB25" s="367">
        <v>10233</v>
      </c>
      <c r="AC25" s="373">
        <v>3326</v>
      </c>
      <c r="AD25" s="374">
        <f t="shared" si="6"/>
        <v>13559</v>
      </c>
      <c r="AE25" s="371">
        <v>0</v>
      </c>
      <c r="AF25" s="368">
        <v>270</v>
      </c>
      <c r="AG25" s="368">
        <v>0</v>
      </c>
      <c r="AH25" s="368">
        <v>0</v>
      </c>
      <c r="AI25" s="368">
        <v>15</v>
      </c>
      <c r="AJ25" s="376">
        <v>0</v>
      </c>
      <c r="AK25" s="377">
        <f t="shared" si="7"/>
        <v>13844</v>
      </c>
      <c r="AL25" s="51" t="s">
        <v>81</v>
      </c>
    </row>
    <row r="26" spans="1:38" ht="15.75" customHeight="1">
      <c r="V26" s="1149"/>
      <c r="W26" s="1150"/>
      <c r="X26" s="1150"/>
      <c r="Y26" s="1150"/>
      <c r="Z26" s="1150"/>
      <c r="AA26" s="1150"/>
      <c r="AB26" s="1150"/>
      <c r="AC26" s="1150"/>
      <c r="AD26" s="1150"/>
      <c r="AE26" s="1150"/>
      <c r="AF26" s="1150"/>
      <c r="AG26" s="1150"/>
      <c r="AH26" s="1150"/>
      <c r="AI26" s="1150"/>
      <c r="AJ26" s="1150"/>
      <c r="AK26" s="1150"/>
      <c r="AL26" s="1150"/>
    </row>
  </sheetData>
  <mergeCells count="44">
    <mergeCell ref="Z3:AA3"/>
    <mergeCell ref="T4:T5"/>
    <mergeCell ref="U4:U5"/>
    <mergeCell ref="AB3:AK3"/>
    <mergeCell ref="AL3:AL5"/>
    <mergeCell ref="Z4:Z5"/>
    <mergeCell ref="AA4:AA5"/>
    <mergeCell ref="AG4:AG5"/>
    <mergeCell ref="AH4:AH5"/>
    <mergeCell ref="AI4:AI5"/>
    <mergeCell ref="AJ4:AJ5"/>
    <mergeCell ref="V3:Y3"/>
    <mergeCell ref="V26:AL26"/>
    <mergeCell ref="AB4:AD4"/>
    <mergeCell ref="AE4:AE5"/>
    <mergeCell ref="AK4:AK5"/>
    <mergeCell ref="AF4:AF5"/>
    <mergeCell ref="W4:W5"/>
    <mergeCell ref="X4:X5"/>
    <mergeCell ref="Y4:Y5"/>
    <mergeCell ref="V4:V5"/>
    <mergeCell ref="A3:A5"/>
    <mergeCell ref="B3:H3"/>
    <mergeCell ref="I3:L3"/>
    <mergeCell ref="M3:P3"/>
    <mergeCell ref="J4:J5"/>
    <mergeCell ref="K4:K5"/>
    <mergeCell ref="L4:L5"/>
    <mergeCell ref="M4:M5"/>
    <mergeCell ref="N4:N5"/>
    <mergeCell ref="O4:O5"/>
    <mergeCell ref="H4:H5"/>
    <mergeCell ref="I4:I5"/>
    <mergeCell ref="F4:F5"/>
    <mergeCell ref="B4:B5"/>
    <mergeCell ref="C4:C5"/>
    <mergeCell ref="D4:D5"/>
    <mergeCell ref="E4:E5"/>
    <mergeCell ref="G4:G5"/>
    <mergeCell ref="P4:P5"/>
    <mergeCell ref="R4:R5"/>
    <mergeCell ref="S4:S5"/>
    <mergeCell ref="Q3:Q5"/>
    <mergeCell ref="R3:U3"/>
  </mergeCells>
  <phoneticPr fontId="9"/>
  <printOptions horizontalCentered="1"/>
  <pageMargins left="0.59055118110236227" right="0.59055118110236227" top="0.75" bottom="0.59055118110236227" header="0.51181102362204722" footer="0.51181102362204722"/>
  <pageSetup paperSize="9" scale="67" fitToWidth="2" orientation="portrait" blackAndWhite="1" r:id="rId1"/>
  <headerFooter alignWithMargins="0"/>
  <colBreaks count="1" manualBreakCount="1">
    <brk id="21" max="2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2:G22"/>
  <sheetViews>
    <sheetView view="pageBreakPreview" zoomScale="85" zoomScaleNormal="100" zoomScaleSheetLayoutView="85" workbookViewId="0">
      <selection activeCell="A3" sqref="A3:G22"/>
    </sheetView>
  </sheetViews>
  <sheetFormatPr defaultRowHeight="13.5"/>
  <cols>
    <col min="1" max="2" width="9" style="54"/>
    <col min="3" max="4" width="9.625" style="54" customWidth="1"/>
    <col min="5" max="5" width="10.875" style="54" customWidth="1"/>
    <col min="6" max="7" width="17.75" style="54" customWidth="1"/>
    <col min="8" max="16384" width="9" style="54"/>
  </cols>
  <sheetData>
    <row r="2" spans="1:7" ht="21.75" customHeight="1"/>
    <row r="3" spans="1:7" ht="36" customHeight="1">
      <c r="A3" s="1180" t="s">
        <v>462</v>
      </c>
      <c r="B3" s="1180"/>
      <c r="C3" s="1180"/>
      <c r="D3" s="1180"/>
      <c r="E3" s="1180"/>
      <c r="F3" s="1180"/>
      <c r="G3" s="1180"/>
    </row>
    <row r="4" spans="1:7" ht="36" customHeight="1" thickBot="1">
      <c r="A4" s="188"/>
      <c r="B4" s="188"/>
      <c r="C4" s="188"/>
      <c r="D4" s="188"/>
      <c r="E4" s="188"/>
      <c r="F4" s="188"/>
      <c r="G4" s="188"/>
    </row>
    <row r="5" spans="1:7" ht="32.25" customHeight="1" thickBot="1">
      <c r="A5" s="1181" t="s">
        <v>235</v>
      </c>
      <c r="B5" s="1182"/>
      <c r="C5" s="1182"/>
      <c r="D5" s="1183"/>
      <c r="E5" s="220" t="s">
        <v>85</v>
      </c>
      <c r="F5" s="220" t="s">
        <v>744</v>
      </c>
      <c r="G5" s="220" t="s">
        <v>707</v>
      </c>
    </row>
    <row r="6" spans="1:7" ht="36" customHeight="1">
      <c r="A6" s="1165" t="s">
        <v>236</v>
      </c>
      <c r="B6" s="864"/>
      <c r="C6" s="1167" t="s">
        <v>13</v>
      </c>
      <c r="D6" s="1168"/>
      <c r="E6" s="674" t="s">
        <v>90</v>
      </c>
      <c r="F6" s="675">
        <f>'8'!G4/365</f>
        <v>1.3698630136986301</v>
      </c>
      <c r="G6" s="675">
        <f>'8'!K4/365</f>
        <v>1.189041095890411</v>
      </c>
    </row>
    <row r="7" spans="1:7" ht="36" customHeight="1">
      <c r="A7" s="917"/>
      <c r="B7" s="1039"/>
      <c r="C7" s="1175" t="s">
        <v>111</v>
      </c>
      <c r="D7" s="1176"/>
      <c r="E7" s="676" t="s">
        <v>112</v>
      </c>
      <c r="F7" s="677">
        <f>'8'!G22/365</f>
        <v>2506.6602739726027</v>
      </c>
      <c r="G7" s="677">
        <f>'8'!K22/365</f>
        <v>1917.4876712328767</v>
      </c>
    </row>
    <row r="8" spans="1:7" ht="36" customHeight="1">
      <c r="A8" s="917"/>
      <c r="B8" s="1039"/>
      <c r="C8" s="1175" t="s">
        <v>237</v>
      </c>
      <c r="D8" s="1176"/>
      <c r="E8" s="676" t="s">
        <v>238</v>
      </c>
      <c r="F8" s="678">
        <f>'8'!G11/365</f>
        <v>1.2136986301369863</v>
      </c>
      <c r="G8" s="678">
        <f>'8'!K11/365</f>
        <v>1.6602739726027398</v>
      </c>
    </row>
    <row r="9" spans="1:7" ht="36" customHeight="1">
      <c r="A9" s="917"/>
      <c r="B9" s="1039"/>
      <c r="C9" s="1175" t="s">
        <v>239</v>
      </c>
      <c r="D9" s="1176"/>
      <c r="E9" s="676" t="s">
        <v>240</v>
      </c>
      <c r="F9" s="678">
        <f>'8'!G20/365</f>
        <v>50.506849315068493</v>
      </c>
      <c r="G9" s="678">
        <f>'8'!K20/365</f>
        <v>38.369863013698627</v>
      </c>
    </row>
    <row r="10" spans="1:7" ht="36" customHeight="1">
      <c r="A10" s="917"/>
      <c r="B10" s="1039"/>
      <c r="C10" s="1175" t="s">
        <v>241</v>
      </c>
      <c r="D10" s="1176"/>
      <c r="E10" s="676" t="s">
        <v>242</v>
      </c>
      <c r="F10" s="678">
        <f>'8'!G21/365</f>
        <v>0.56438356164383563</v>
      </c>
      <c r="G10" s="678">
        <f>'8'!K21/365</f>
        <v>0.20547945205479451</v>
      </c>
    </row>
    <row r="11" spans="1:7" ht="36" customHeight="1">
      <c r="A11" s="917"/>
      <c r="B11" s="1039"/>
      <c r="C11" s="1175" t="s">
        <v>243</v>
      </c>
      <c r="D11" s="1176"/>
      <c r="E11" s="676" t="s">
        <v>103</v>
      </c>
      <c r="F11" s="678">
        <f>'8'!G15/365</f>
        <v>0.61917808219178083</v>
      </c>
      <c r="G11" s="678">
        <f>'8'!K15/365</f>
        <v>0.59178082191780823</v>
      </c>
    </row>
    <row r="12" spans="1:7" ht="36" customHeight="1">
      <c r="A12" s="917"/>
      <c r="B12" s="1039"/>
      <c r="C12" s="1175" t="s">
        <v>465</v>
      </c>
      <c r="D12" s="1176"/>
      <c r="E12" s="676" t="s">
        <v>245</v>
      </c>
      <c r="F12" s="678">
        <f>'8'!G16/365</f>
        <v>1.3698630136986301</v>
      </c>
      <c r="G12" s="678">
        <f>'8'!K16/365</f>
        <v>1.3150684931506849</v>
      </c>
    </row>
    <row r="13" spans="1:7" ht="36" customHeight="1">
      <c r="A13" s="917"/>
      <c r="B13" s="1039"/>
      <c r="C13" s="1175" t="s">
        <v>107</v>
      </c>
      <c r="D13" s="1176"/>
      <c r="E13" s="676" t="s">
        <v>245</v>
      </c>
      <c r="F13" s="678">
        <f>'8'!G18/365</f>
        <v>7.6712328767123292E-2</v>
      </c>
      <c r="G13" s="678">
        <f>'8'!K18/365</f>
        <v>7.1232876712328766E-2</v>
      </c>
    </row>
    <row r="14" spans="1:7" ht="36" customHeight="1" thickBot="1">
      <c r="A14" s="1173"/>
      <c r="B14" s="1174"/>
      <c r="C14" s="1169" t="s">
        <v>108</v>
      </c>
      <c r="D14" s="1170"/>
      <c r="E14" s="679" t="s">
        <v>245</v>
      </c>
      <c r="F14" s="680">
        <f>'8'!G19/365</f>
        <v>0.18904109589041096</v>
      </c>
      <c r="G14" s="680">
        <f>'8'!K19/365</f>
        <v>0.13972602739726028</v>
      </c>
    </row>
    <row r="15" spans="1:7" ht="36" customHeight="1" thickBot="1">
      <c r="A15" s="913" t="s">
        <v>246</v>
      </c>
      <c r="B15" s="1177"/>
      <c r="C15" s="1178" t="s">
        <v>111</v>
      </c>
      <c r="D15" s="1179"/>
      <c r="E15" s="681" t="s">
        <v>112</v>
      </c>
      <c r="F15" s="682">
        <f>'8'!G22/'8'!G4</f>
        <v>1829.8620000000001</v>
      </c>
      <c r="G15" s="682">
        <f>'8'!K22/'8'!K4</f>
        <v>1612.6336405529953</v>
      </c>
    </row>
    <row r="16" spans="1:7" ht="36" customHeight="1">
      <c r="A16" s="1171" t="s">
        <v>247</v>
      </c>
      <c r="B16" s="1172"/>
      <c r="C16" s="1167" t="s">
        <v>111</v>
      </c>
      <c r="D16" s="1168"/>
      <c r="E16" s="683" t="s">
        <v>112</v>
      </c>
      <c r="F16" s="684">
        <f>'8'!G23/'8'!G5</f>
        <v>3236.5328185328185</v>
      </c>
      <c r="G16" s="684">
        <f>'8'!K23/'8'!K5</f>
        <v>2888.212389380531</v>
      </c>
    </row>
    <row r="17" spans="1:7" ht="36" customHeight="1">
      <c r="A17" s="917"/>
      <c r="B17" s="1039"/>
      <c r="C17" s="1175" t="s">
        <v>239</v>
      </c>
      <c r="D17" s="1176"/>
      <c r="E17" s="676" t="s">
        <v>240</v>
      </c>
      <c r="F17" s="678">
        <f>'8'!G20/'8'!G5</f>
        <v>71.177606177606179</v>
      </c>
      <c r="G17" s="678">
        <f>'8'!K20/'8'!K5</f>
        <v>61.969026548672566</v>
      </c>
    </row>
    <row r="18" spans="1:7" ht="36" customHeight="1">
      <c r="A18" s="917"/>
      <c r="B18" s="1039"/>
      <c r="C18" s="1175" t="s">
        <v>237</v>
      </c>
      <c r="D18" s="1176"/>
      <c r="E18" s="676" t="s">
        <v>238</v>
      </c>
      <c r="F18" s="678">
        <f>'8'!G11/'8'!G5</f>
        <v>1.7104247104247103</v>
      </c>
      <c r="G18" s="678">
        <f>'8'!K11/'8'!K5</f>
        <v>2.6814159292035398</v>
      </c>
    </row>
    <row r="19" spans="1:7" ht="36" customHeight="1">
      <c r="A19" s="917"/>
      <c r="B19" s="1039"/>
      <c r="C19" s="1175" t="s">
        <v>243</v>
      </c>
      <c r="D19" s="1176"/>
      <c r="E19" s="676" t="s">
        <v>103</v>
      </c>
      <c r="F19" s="678">
        <f>'8'!G15/'8'!G5</f>
        <v>0.87258687258687262</v>
      </c>
      <c r="G19" s="678">
        <f>'8'!K15/'8'!K5</f>
        <v>0.95575221238938057</v>
      </c>
    </row>
    <row r="20" spans="1:7" ht="36" customHeight="1" thickBot="1">
      <c r="A20" s="1173"/>
      <c r="B20" s="1174"/>
      <c r="C20" s="1169" t="s">
        <v>244</v>
      </c>
      <c r="D20" s="1170"/>
      <c r="E20" s="685" t="s">
        <v>245</v>
      </c>
      <c r="F20" s="686">
        <f>'8'!G16/'8'!G5</f>
        <v>1.9305019305019304</v>
      </c>
      <c r="G20" s="686">
        <f>'8'!K16/'8'!K5</f>
        <v>2.1238938053097347</v>
      </c>
    </row>
    <row r="21" spans="1:7" ht="36" customHeight="1">
      <c r="A21" s="1165" t="s">
        <v>248</v>
      </c>
      <c r="B21" s="864"/>
      <c r="C21" s="1167" t="s">
        <v>111</v>
      </c>
      <c r="D21" s="1168"/>
      <c r="E21" s="674" t="s">
        <v>112</v>
      </c>
      <c r="F21" s="675">
        <f>'8'!G24/'8'!G6</f>
        <v>0.78947368421052633</v>
      </c>
      <c r="G21" s="675">
        <f>'8'!K24/'8'!K6</f>
        <v>12.705882352941176</v>
      </c>
    </row>
    <row r="22" spans="1:7" ht="36" customHeight="1" thickBot="1">
      <c r="A22" s="1166"/>
      <c r="B22" s="1040"/>
      <c r="C22" s="1169" t="s">
        <v>241</v>
      </c>
      <c r="D22" s="1170"/>
      <c r="E22" s="685" t="s">
        <v>242</v>
      </c>
      <c r="F22" s="686">
        <f>'8'!G21/'8'!G6</f>
        <v>10.842105263157896</v>
      </c>
      <c r="G22" s="686">
        <f>'8'!K21/'8'!K6</f>
        <v>4.4117647058823533</v>
      </c>
    </row>
  </sheetData>
  <mergeCells count="23">
    <mergeCell ref="A15:B15"/>
    <mergeCell ref="C15:D15"/>
    <mergeCell ref="A3:G3"/>
    <mergeCell ref="A5:D5"/>
    <mergeCell ref="A6:B14"/>
    <mergeCell ref="C6:D6"/>
    <mergeCell ref="C7:D7"/>
    <mergeCell ref="C11:D11"/>
    <mergeCell ref="C12:D12"/>
    <mergeCell ref="C13:D13"/>
    <mergeCell ref="C8:D8"/>
    <mergeCell ref="C9:D9"/>
    <mergeCell ref="C10:D10"/>
    <mergeCell ref="C14:D14"/>
    <mergeCell ref="A21:B22"/>
    <mergeCell ref="C21:D21"/>
    <mergeCell ref="C22:D22"/>
    <mergeCell ref="A16:B20"/>
    <mergeCell ref="C16:D16"/>
    <mergeCell ref="C17:D17"/>
    <mergeCell ref="C18:D18"/>
    <mergeCell ref="C19:D19"/>
    <mergeCell ref="C20:D20"/>
  </mergeCells>
  <phoneticPr fontId="9"/>
  <pageMargins left="1.1200000000000001" right="1.06" top="0.57999999999999996" bottom="0.98425196850393704" header="0.51181102362204722" footer="0.51181102362204722"/>
  <pageSetup paperSize="9" scale="9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AU69"/>
  <sheetViews>
    <sheetView view="pageBreakPreview" topLeftCell="B1" zoomScale="60" zoomScaleNormal="70" workbookViewId="0">
      <selection activeCell="AT50" sqref="AT28:AT50"/>
    </sheetView>
  </sheetViews>
  <sheetFormatPr defaultRowHeight="13.5"/>
  <cols>
    <col min="1" max="1" width="14.875" style="267" customWidth="1"/>
    <col min="2" max="18" width="9" style="69"/>
    <col min="19" max="19" width="9" style="199"/>
    <col min="20" max="22" width="9" style="69"/>
    <col min="23" max="23" width="10.625" style="291" customWidth="1"/>
    <col min="24" max="24" width="9" style="69" hidden="1" customWidth="1"/>
    <col min="25" max="25" width="9.625" style="69" hidden="1" customWidth="1"/>
    <col min="26" max="26" width="2.75" style="69" hidden="1" customWidth="1"/>
    <col min="27" max="28" width="9" style="69" hidden="1" customWidth="1"/>
    <col min="29" max="29" width="2.875" style="69" hidden="1" customWidth="1"/>
    <col min="30" max="31" width="9" style="69" hidden="1" customWidth="1"/>
    <col min="32" max="32" width="3" style="69" hidden="1" customWidth="1"/>
    <col min="33" max="34" width="9" style="69" hidden="1" customWidth="1"/>
    <col min="35" max="35" width="3.375" style="69" hidden="1" customWidth="1"/>
    <col min="36" max="39" width="9" style="69" hidden="1" customWidth="1"/>
    <col min="40" max="41" width="9" style="279" hidden="1" customWidth="1"/>
    <col min="42" max="42" width="9" style="69"/>
    <col min="43" max="44" width="9" style="279" hidden="1" customWidth="1"/>
    <col min="45" max="16384" width="9" style="69"/>
  </cols>
  <sheetData>
    <row r="2" spans="1:47">
      <c r="B2" s="69" t="s">
        <v>11</v>
      </c>
      <c r="E2" s="69" t="s">
        <v>12</v>
      </c>
      <c r="H2" s="69" t="s">
        <v>294</v>
      </c>
      <c r="K2" s="69" t="s">
        <v>356</v>
      </c>
      <c r="N2" s="69" t="s">
        <v>359</v>
      </c>
      <c r="P2" s="199"/>
      <c r="Q2" s="69" t="s">
        <v>419</v>
      </c>
      <c r="S2" s="69"/>
      <c r="T2" s="69" t="s">
        <v>428</v>
      </c>
      <c r="W2" s="291" t="s">
        <v>466</v>
      </c>
      <c r="Y2" s="69" t="s">
        <v>519</v>
      </c>
      <c r="AB2" s="69" t="s">
        <v>534</v>
      </c>
      <c r="AE2" s="69" t="s">
        <v>539</v>
      </c>
      <c r="AH2" s="69" t="s">
        <v>554</v>
      </c>
      <c r="AL2" s="69" t="s">
        <v>564</v>
      </c>
      <c r="AO2" s="279" t="s">
        <v>606</v>
      </c>
      <c r="AR2" s="279" t="s">
        <v>718</v>
      </c>
      <c r="AU2" s="69" t="s">
        <v>876</v>
      </c>
    </row>
    <row r="3" spans="1:47">
      <c r="B3" s="69" t="s">
        <v>13</v>
      </c>
      <c r="E3" s="69" t="s">
        <v>13</v>
      </c>
      <c r="H3" s="69" t="s">
        <v>13</v>
      </c>
      <c r="K3" s="69" t="s">
        <v>13</v>
      </c>
      <c r="N3" s="69" t="s">
        <v>13</v>
      </c>
      <c r="P3" s="199"/>
      <c r="Q3" s="69" t="s">
        <v>13</v>
      </c>
      <c r="S3" s="69"/>
      <c r="T3" s="69" t="s">
        <v>13</v>
      </c>
      <c r="W3" s="291" t="s">
        <v>467</v>
      </c>
      <c r="Y3" s="69" t="s">
        <v>467</v>
      </c>
      <c r="AB3" s="69" t="s">
        <v>467</v>
      </c>
      <c r="AE3" s="69" t="s">
        <v>467</v>
      </c>
      <c r="AH3" s="69" t="s">
        <v>467</v>
      </c>
      <c r="AL3" s="69" t="s">
        <v>467</v>
      </c>
      <c r="AO3" s="279" t="s">
        <v>467</v>
      </c>
      <c r="AR3" s="279" t="s">
        <v>467</v>
      </c>
      <c r="AU3" s="69" t="s">
        <v>877</v>
      </c>
    </row>
    <row r="4" spans="1:47">
      <c r="A4" s="267" t="s">
        <v>14</v>
      </c>
      <c r="B4" s="69">
        <v>7004</v>
      </c>
      <c r="D4" s="69" t="s">
        <v>14</v>
      </c>
      <c r="E4" s="69">
        <v>6745</v>
      </c>
      <c r="G4" s="70" t="s">
        <v>295</v>
      </c>
      <c r="H4" s="71">
        <v>6837</v>
      </c>
      <c r="J4" s="70" t="s">
        <v>295</v>
      </c>
      <c r="K4" s="72">
        <v>6466</v>
      </c>
      <c r="M4" s="69" t="s">
        <v>373</v>
      </c>
      <c r="N4" s="69">
        <v>6006</v>
      </c>
      <c r="P4" s="199" t="s">
        <v>373</v>
      </c>
      <c r="Q4" s="69">
        <v>5876</v>
      </c>
      <c r="S4" s="69" t="s">
        <v>373</v>
      </c>
      <c r="T4" s="69">
        <v>5831</v>
      </c>
      <c r="V4" s="69" t="s">
        <v>295</v>
      </c>
      <c r="W4" s="291">
        <v>5659</v>
      </c>
      <c r="X4" s="69" t="s">
        <v>295</v>
      </c>
      <c r="Y4" s="69">
        <v>5130</v>
      </c>
      <c r="AA4" s="69" t="s">
        <v>295</v>
      </c>
      <c r="AB4" s="69">
        <v>5388</v>
      </c>
      <c r="AD4" s="69" t="s">
        <v>295</v>
      </c>
      <c r="AE4" s="69">
        <v>5131</v>
      </c>
      <c r="AG4" s="69" t="s">
        <v>295</v>
      </c>
      <c r="AH4" s="69">
        <v>5213</v>
      </c>
      <c r="AJ4" s="69" t="s">
        <v>295</v>
      </c>
      <c r="AL4" s="69">
        <v>4830</v>
      </c>
      <c r="AN4" s="280" t="s">
        <v>607</v>
      </c>
      <c r="AO4" s="281">
        <v>4477</v>
      </c>
      <c r="AQ4" s="280" t="s">
        <v>607</v>
      </c>
      <c r="AR4" s="281">
        <v>4007</v>
      </c>
      <c r="AT4" s="69" t="s">
        <v>607</v>
      </c>
      <c r="AU4" s="69">
        <v>4261</v>
      </c>
    </row>
    <row r="5" spans="1:47">
      <c r="A5" s="267" t="s">
        <v>16</v>
      </c>
      <c r="B5" s="69">
        <v>4443</v>
      </c>
      <c r="D5" s="69" t="s">
        <v>16</v>
      </c>
      <c r="E5" s="69">
        <v>4257</v>
      </c>
      <c r="G5" s="70" t="s">
        <v>296</v>
      </c>
      <c r="H5" s="71">
        <v>4042</v>
      </c>
      <c r="J5" s="70" t="s">
        <v>296</v>
      </c>
      <c r="K5" s="72">
        <v>3591</v>
      </c>
      <c r="M5" s="69" t="s">
        <v>387</v>
      </c>
      <c r="N5" s="69">
        <v>3375</v>
      </c>
      <c r="P5" s="199" t="s">
        <v>387</v>
      </c>
      <c r="Q5" s="69">
        <v>3632</v>
      </c>
      <c r="S5" s="69" t="s">
        <v>387</v>
      </c>
      <c r="T5" s="69">
        <v>3392</v>
      </c>
      <c r="V5" s="69" t="s">
        <v>297</v>
      </c>
      <c r="W5" s="291">
        <v>3266</v>
      </c>
      <c r="X5" s="69" t="s">
        <v>297</v>
      </c>
      <c r="Y5" s="69">
        <v>3081</v>
      </c>
      <c r="AA5" s="69" t="s">
        <v>297</v>
      </c>
      <c r="AB5" s="69">
        <v>2980</v>
      </c>
      <c r="AD5" s="69" t="s">
        <v>297</v>
      </c>
      <c r="AE5" s="69">
        <v>2811</v>
      </c>
      <c r="AG5" s="69" t="s">
        <v>296</v>
      </c>
      <c r="AH5" s="69">
        <v>3075</v>
      </c>
      <c r="AJ5" s="69" t="s">
        <v>296</v>
      </c>
      <c r="AL5" s="69">
        <v>2551</v>
      </c>
      <c r="AN5" s="280" t="s">
        <v>608</v>
      </c>
      <c r="AO5" s="281">
        <v>2233</v>
      </c>
      <c r="AQ5" s="280" t="s">
        <v>608</v>
      </c>
      <c r="AR5" s="281">
        <v>2129</v>
      </c>
      <c r="AT5" s="510" t="s">
        <v>608</v>
      </c>
      <c r="AU5" s="510">
        <v>2319</v>
      </c>
    </row>
    <row r="6" spans="1:47">
      <c r="A6" s="267" t="s">
        <v>15</v>
      </c>
      <c r="B6" s="69">
        <v>4199</v>
      </c>
      <c r="D6" s="69" t="s">
        <v>15</v>
      </c>
      <c r="E6" s="69">
        <v>4080</v>
      </c>
      <c r="G6" s="70" t="s">
        <v>297</v>
      </c>
      <c r="H6" s="71">
        <v>3820</v>
      </c>
      <c r="J6" s="70" t="s">
        <v>297</v>
      </c>
      <c r="K6" s="72">
        <v>3567</v>
      </c>
      <c r="M6" s="69" t="s">
        <v>383</v>
      </c>
      <c r="N6" s="69">
        <v>3328</v>
      </c>
      <c r="P6" s="199" t="s">
        <v>383</v>
      </c>
      <c r="Q6" s="69">
        <v>3417</v>
      </c>
      <c r="S6" s="69" t="s">
        <v>383</v>
      </c>
      <c r="T6" s="69">
        <v>3306</v>
      </c>
      <c r="V6" s="69" t="s">
        <v>296</v>
      </c>
      <c r="W6" s="291">
        <v>3197</v>
      </c>
      <c r="X6" s="69" t="s">
        <v>296</v>
      </c>
      <c r="Y6" s="69">
        <v>2821</v>
      </c>
      <c r="AA6" s="69" t="s">
        <v>296</v>
      </c>
      <c r="AB6" s="69">
        <v>2899</v>
      </c>
      <c r="AD6" s="69" t="s">
        <v>296</v>
      </c>
      <c r="AE6" s="69">
        <v>2624</v>
      </c>
      <c r="AG6" s="69" t="s">
        <v>297</v>
      </c>
      <c r="AH6" s="69">
        <v>2842</v>
      </c>
      <c r="AJ6" s="69" t="s">
        <v>297</v>
      </c>
      <c r="AL6" s="69">
        <v>2478</v>
      </c>
      <c r="AN6" s="280" t="s">
        <v>609</v>
      </c>
      <c r="AO6" s="281">
        <v>2064</v>
      </c>
      <c r="AQ6" s="280" t="s">
        <v>610</v>
      </c>
      <c r="AR6" s="281">
        <v>2042</v>
      </c>
      <c r="AT6" s="510" t="s">
        <v>609</v>
      </c>
      <c r="AU6" s="510">
        <v>2141</v>
      </c>
    </row>
    <row r="7" spans="1:47">
      <c r="A7" s="267" t="s">
        <v>17</v>
      </c>
      <c r="B7" s="69">
        <v>3346</v>
      </c>
      <c r="D7" s="69" t="s">
        <v>17</v>
      </c>
      <c r="E7" s="69">
        <v>3214</v>
      </c>
      <c r="G7" s="70" t="s">
        <v>298</v>
      </c>
      <c r="H7" s="71">
        <v>3363</v>
      </c>
      <c r="J7" s="70" t="s">
        <v>299</v>
      </c>
      <c r="K7" s="72">
        <v>3042</v>
      </c>
      <c r="M7" s="69" t="s">
        <v>374</v>
      </c>
      <c r="N7" s="69">
        <v>2829</v>
      </c>
      <c r="P7" s="199" t="s">
        <v>374</v>
      </c>
      <c r="Q7" s="69">
        <v>2875</v>
      </c>
      <c r="S7" s="69" t="s">
        <v>374</v>
      </c>
      <c r="T7" s="69">
        <v>2748</v>
      </c>
      <c r="V7" s="69" t="s">
        <v>299</v>
      </c>
      <c r="W7" s="291">
        <v>2661</v>
      </c>
      <c r="X7" s="69" t="s">
        <v>298</v>
      </c>
      <c r="Y7" s="69">
        <v>2561</v>
      </c>
      <c r="AA7" s="69" t="s">
        <v>299</v>
      </c>
      <c r="AB7" s="69">
        <v>2775</v>
      </c>
      <c r="AD7" s="69" t="s">
        <v>299</v>
      </c>
      <c r="AE7" s="69">
        <v>2501</v>
      </c>
      <c r="AG7" s="69" t="s">
        <v>300</v>
      </c>
      <c r="AH7" s="69">
        <v>2468</v>
      </c>
      <c r="AJ7" s="69" t="s">
        <v>298</v>
      </c>
      <c r="AL7" s="69">
        <v>2377</v>
      </c>
      <c r="AN7" s="282" t="s">
        <v>610</v>
      </c>
      <c r="AO7" s="281">
        <v>2022</v>
      </c>
      <c r="AQ7" s="282" t="s">
        <v>609</v>
      </c>
      <c r="AR7" s="281">
        <v>1927</v>
      </c>
      <c r="AT7" s="510" t="s">
        <v>610</v>
      </c>
      <c r="AU7" s="510">
        <v>2126</v>
      </c>
    </row>
    <row r="8" spans="1:47">
      <c r="A8" s="267" t="s">
        <v>18</v>
      </c>
      <c r="B8" s="69">
        <v>3292</v>
      </c>
      <c r="D8" s="69" t="s">
        <v>19</v>
      </c>
      <c r="E8" s="69">
        <v>3123</v>
      </c>
      <c r="G8" s="70" t="s">
        <v>299</v>
      </c>
      <c r="H8" s="71">
        <v>3303</v>
      </c>
      <c r="J8" s="70" t="s">
        <v>298</v>
      </c>
      <c r="K8" s="72">
        <v>2964</v>
      </c>
      <c r="M8" s="69" t="s">
        <v>371</v>
      </c>
      <c r="N8" s="69">
        <v>2780</v>
      </c>
      <c r="P8" s="199" t="s">
        <v>371</v>
      </c>
      <c r="Q8" s="69">
        <v>2735</v>
      </c>
      <c r="S8" s="69" t="s">
        <v>371</v>
      </c>
      <c r="T8" s="69">
        <v>2632</v>
      </c>
      <c r="V8" s="69" t="s">
        <v>298</v>
      </c>
      <c r="W8" s="291">
        <v>2611</v>
      </c>
      <c r="X8" s="69" t="s">
        <v>299</v>
      </c>
      <c r="Y8" s="69">
        <v>2552</v>
      </c>
      <c r="AA8" s="69" t="s">
        <v>298</v>
      </c>
      <c r="AB8" s="69">
        <v>2753</v>
      </c>
      <c r="AD8" s="69" t="s">
        <v>298</v>
      </c>
      <c r="AE8" s="69">
        <v>2296</v>
      </c>
      <c r="AG8" s="69" t="s">
        <v>298</v>
      </c>
      <c r="AH8" s="69">
        <v>2448</v>
      </c>
      <c r="AJ8" s="69" t="s">
        <v>299</v>
      </c>
      <c r="AL8" s="69">
        <v>2364</v>
      </c>
      <c r="AN8" s="280" t="s">
        <v>611</v>
      </c>
      <c r="AO8" s="281">
        <v>2005</v>
      </c>
      <c r="AQ8" s="280" t="s">
        <v>613</v>
      </c>
      <c r="AR8" s="281">
        <v>1859</v>
      </c>
      <c r="AT8" s="510" t="s">
        <v>612</v>
      </c>
      <c r="AU8" s="510">
        <v>2016</v>
      </c>
    </row>
    <row r="9" spans="1:47">
      <c r="A9" s="267" t="s">
        <v>19</v>
      </c>
      <c r="B9" s="69">
        <v>3269</v>
      </c>
      <c r="D9" s="69" t="s">
        <v>20</v>
      </c>
      <c r="E9" s="69">
        <v>3118</v>
      </c>
      <c r="G9" s="70" t="s">
        <v>300</v>
      </c>
      <c r="H9" s="71">
        <v>2935</v>
      </c>
      <c r="J9" s="70" t="s">
        <v>300</v>
      </c>
      <c r="K9" s="72">
        <v>2824</v>
      </c>
      <c r="M9" s="69" t="s">
        <v>388</v>
      </c>
      <c r="N9" s="69">
        <v>2549</v>
      </c>
      <c r="P9" s="199" t="s">
        <v>388</v>
      </c>
      <c r="Q9" s="69">
        <v>2633</v>
      </c>
      <c r="S9" s="69" t="s">
        <v>388</v>
      </c>
      <c r="T9" s="69">
        <v>2575</v>
      </c>
      <c r="V9" s="69" t="s">
        <v>301</v>
      </c>
      <c r="W9" s="291">
        <v>2514</v>
      </c>
      <c r="X9" s="69" t="s">
        <v>301</v>
      </c>
      <c r="Y9" s="69">
        <v>2325</v>
      </c>
      <c r="AA9" s="69" t="s">
        <v>300</v>
      </c>
      <c r="AB9" s="69">
        <v>2531</v>
      </c>
      <c r="AD9" s="69" t="s">
        <v>300</v>
      </c>
      <c r="AE9" s="69">
        <v>2098</v>
      </c>
      <c r="AG9" s="69" t="s">
        <v>299</v>
      </c>
      <c r="AH9" s="69">
        <v>2407</v>
      </c>
      <c r="AJ9" s="69" t="s">
        <v>300</v>
      </c>
      <c r="AL9" s="69">
        <v>2242</v>
      </c>
      <c r="AN9" s="280" t="s">
        <v>612</v>
      </c>
      <c r="AO9" s="281">
        <v>1988</v>
      </c>
      <c r="AQ9" s="280" t="s">
        <v>612</v>
      </c>
      <c r="AR9" s="281">
        <v>1835</v>
      </c>
      <c r="AT9" s="510" t="s">
        <v>611</v>
      </c>
      <c r="AU9" s="510">
        <v>1998</v>
      </c>
    </row>
    <row r="10" spans="1:47">
      <c r="A10" s="267" t="s">
        <v>20</v>
      </c>
      <c r="B10" s="69">
        <v>2932</v>
      </c>
      <c r="D10" s="69" t="s">
        <v>18</v>
      </c>
      <c r="E10" s="69">
        <v>3029</v>
      </c>
      <c r="G10" s="70" t="s">
        <v>301</v>
      </c>
      <c r="H10" s="71">
        <v>2731</v>
      </c>
      <c r="J10" s="70" t="s">
        <v>301</v>
      </c>
      <c r="K10" s="72">
        <v>2748</v>
      </c>
      <c r="M10" s="69" t="s">
        <v>21</v>
      </c>
      <c r="N10" s="69">
        <v>2477</v>
      </c>
      <c r="P10" s="199" t="s">
        <v>21</v>
      </c>
      <c r="Q10" s="69">
        <v>2509</v>
      </c>
      <c r="S10" s="69" t="s">
        <v>21</v>
      </c>
      <c r="T10" s="69">
        <v>2553</v>
      </c>
      <c r="V10" s="69" t="s">
        <v>302</v>
      </c>
      <c r="W10" s="291">
        <v>2345</v>
      </c>
      <c r="X10" s="69" t="s">
        <v>300</v>
      </c>
      <c r="Y10" s="69">
        <v>2288</v>
      </c>
      <c r="AA10" s="69" t="s">
        <v>301</v>
      </c>
      <c r="AB10" s="69">
        <v>2411</v>
      </c>
      <c r="AD10" s="69" t="s">
        <v>301</v>
      </c>
      <c r="AE10" s="69">
        <v>2063</v>
      </c>
      <c r="AG10" s="69" t="s">
        <v>301</v>
      </c>
      <c r="AH10" s="69">
        <v>2192</v>
      </c>
      <c r="AJ10" s="69" t="s">
        <v>302</v>
      </c>
      <c r="AL10" s="69">
        <v>2083</v>
      </c>
      <c r="AN10" s="280" t="s">
        <v>613</v>
      </c>
      <c r="AO10" s="281">
        <v>1909</v>
      </c>
      <c r="AQ10" s="280" t="s">
        <v>611</v>
      </c>
      <c r="AR10" s="281">
        <v>1742</v>
      </c>
      <c r="AT10" s="510" t="s">
        <v>614</v>
      </c>
      <c r="AU10" s="510">
        <v>1764</v>
      </c>
    </row>
    <row r="11" spans="1:47">
      <c r="A11" s="267" t="s">
        <v>21</v>
      </c>
      <c r="B11" s="69">
        <v>2492</v>
      </c>
      <c r="D11" s="69" t="s">
        <v>22</v>
      </c>
      <c r="E11" s="69">
        <v>2518</v>
      </c>
      <c r="G11" s="70" t="s">
        <v>302</v>
      </c>
      <c r="H11" s="71">
        <v>2323</v>
      </c>
      <c r="J11" s="70" t="s">
        <v>303</v>
      </c>
      <c r="K11" s="72">
        <v>2342</v>
      </c>
      <c r="M11" s="69" t="s">
        <v>372</v>
      </c>
      <c r="N11" s="69">
        <v>2310</v>
      </c>
      <c r="P11" s="199" t="s">
        <v>372</v>
      </c>
      <c r="Q11" s="69">
        <v>2398</v>
      </c>
      <c r="S11" s="69" t="s">
        <v>372</v>
      </c>
      <c r="T11" s="69">
        <v>2437</v>
      </c>
      <c r="V11" s="69" t="s">
        <v>300</v>
      </c>
      <c r="W11" s="291">
        <v>2245</v>
      </c>
      <c r="X11" s="69" t="s">
        <v>302</v>
      </c>
      <c r="Y11" s="69">
        <v>2125</v>
      </c>
      <c r="AA11" s="69" t="s">
        <v>302</v>
      </c>
      <c r="AB11" s="69">
        <v>2152</v>
      </c>
      <c r="AD11" s="69" t="s">
        <v>302</v>
      </c>
      <c r="AE11" s="69">
        <v>1916</v>
      </c>
      <c r="AG11" s="69" t="s">
        <v>302</v>
      </c>
      <c r="AH11" s="69">
        <v>1891</v>
      </c>
      <c r="AJ11" s="69" t="s">
        <v>301</v>
      </c>
      <c r="AL11" s="69">
        <v>1862</v>
      </c>
      <c r="AN11" s="280" t="s">
        <v>614</v>
      </c>
      <c r="AO11" s="281">
        <v>1610</v>
      </c>
      <c r="AQ11" s="280" t="s">
        <v>614</v>
      </c>
      <c r="AR11" s="281">
        <v>1569</v>
      </c>
      <c r="AT11" s="510" t="s">
        <v>613</v>
      </c>
      <c r="AU11" s="510">
        <v>1692</v>
      </c>
    </row>
    <row r="12" spans="1:47">
      <c r="A12" s="267" t="s">
        <v>22</v>
      </c>
      <c r="B12" s="69">
        <v>2406</v>
      </c>
      <c r="D12" s="69" t="s">
        <v>21</v>
      </c>
      <c r="E12" s="69">
        <v>2290</v>
      </c>
      <c r="G12" s="70" t="s">
        <v>303</v>
      </c>
      <c r="H12" s="71">
        <v>2171</v>
      </c>
      <c r="J12" s="70" t="s">
        <v>302</v>
      </c>
      <c r="K12" s="72">
        <v>2141</v>
      </c>
      <c r="M12" s="69" t="s">
        <v>400</v>
      </c>
      <c r="N12" s="69">
        <v>2038</v>
      </c>
      <c r="P12" s="199" t="s">
        <v>400</v>
      </c>
      <c r="Q12" s="69">
        <v>2105</v>
      </c>
      <c r="S12" s="69" t="s">
        <v>400</v>
      </c>
      <c r="T12" s="69">
        <v>1918</v>
      </c>
      <c r="V12" s="69" t="s">
        <v>303</v>
      </c>
      <c r="W12" s="291">
        <v>1957</v>
      </c>
      <c r="X12" s="69" t="s">
        <v>303</v>
      </c>
      <c r="Y12" s="69">
        <v>1767</v>
      </c>
      <c r="AA12" s="69" t="s">
        <v>303</v>
      </c>
      <c r="AB12" s="69">
        <v>1832</v>
      </c>
      <c r="AD12" s="69" t="s">
        <v>303</v>
      </c>
      <c r="AE12" s="69">
        <v>1678</v>
      </c>
      <c r="AG12" s="69" t="s">
        <v>303</v>
      </c>
      <c r="AH12" s="69">
        <v>1742</v>
      </c>
      <c r="AJ12" s="69" t="s">
        <v>303</v>
      </c>
      <c r="AL12" s="69">
        <v>1507</v>
      </c>
      <c r="AN12" s="280" t="s">
        <v>615</v>
      </c>
      <c r="AO12" s="281">
        <v>1395</v>
      </c>
      <c r="AQ12" s="280" t="s">
        <v>615</v>
      </c>
      <c r="AR12" s="281">
        <v>1274</v>
      </c>
      <c r="AT12" s="510" t="s">
        <v>615</v>
      </c>
      <c r="AU12" s="510">
        <v>1443</v>
      </c>
    </row>
    <row r="13" spans="1:47">
      <c r="A13" s="267" t="s">
        <v>23</v>
      </c>
      <c r="B13" s="69">
        <v>1927</v>
      </c>
      <c r="D13" s="69" t="s">
        <v>24</v>
      </c>
      <c r="E13" s="69">
        <v>2053</v>
      </c>
      <c r="G13" s="70" t="s">
        <v>304</v>
      </c>
      <c r="H13" s="71">
        <v>1770</v>
      </c>
      <c r="J13" s="70" t="s">
        <v>304</v>
      </c>
      <c r="K13" s="72">
        <v>1822</v>
      </c>
      <c r="M13" s="69" t="s">
        <v>368</v>
      </c>
      <c r="N13" s="69">
        <v>1536</v>
      </c>
      <c r="P13" s="199" t="s">
        <v>382</v>
      </c>
      <c r="Q13" s="69">
        <v>1573</v>
      </c>
      <c r="S13" s="69" t="s">
        <v>382</v>
      </c>
      <c r="T13" s="69">
        <v>1564</v>
      </c>
      <c r="V13" s="69" t="s">
        <v>305</v>
      </c>
      <c r="W13" s="291">
        <v>1481</v>
      </c>
      <c r="X13" s="69" t="s">
        <v>304</v>
      </c>
      <c r="Y13" s="69">
        <v>1257</v>
      </c>
      <c r="AA13" s="69" t="s">
        <v>304</v>
      </c>
      <c r="AB13" s="69">
        <v>1494</v>
      </c>
      <c r="AD13" s="69" t="s">
        <v>304</v>
      </c>
      <c r="AE13" s="69">
        <v>1398</v>
      </c>
      <c r="AG13" s="69" t="s">
        <v>304</v>
      </c>
      <c r="AH13" s="69">
        <v>1376</v>
      </c>
      <c r="AJ13" s="69" t="s">
        <v>304</v>
      </c>
      <c r="AL13" s="69">
        <v>1300</v>
      </c>
      <c r="AN13" s="282" t="s">
        <v>616</v>
      </c>
      <c r="AO13" s="281">
        <v>1159</v>
      </c>
      <c r="AQ13" s="282" t="s">
        <v>616</v>
      </c>
      <c r="AR13" s="281">
        <v>1062</v>
      </c>
      <c r="AT13" s="510" t="s">
        <v>617</v>
      </c>
      <c r="AU13" s="510">
        <v>1160</v>
      </c>
    </row>
    <row r="14" spans="1:47">
      <c r="A14" s="267" t="s">
        <v>24</v>
      </c>
      <c r="B14" s="69">
        <v>1903</v>
      </c>
      <c r="D14" s="69" t="s">
        <v>23</v>
      </c>
      <c r="E14" s="69">
        <v>1889</v>
      </c>
      <c r="G14" s="70" t="s">
        <v>305</v>
      </c>
      <c r="H14" s="71">
        <v>1704</v>
      </c>
      <c r="J14" s="70" t="s">
        <v>305</v>
      </c>
      <c r="K14" s="72">
        <v>1732</v>
      </c>
      <c r="M14" s="69" t="s">
        <v>382</v>
      </c>
      <c r="N14" s="69">
        <v>1475</v>
      </c>
      <c r="P14" s="199" t="s">
        <v>423</v>
      </c>
      <c r="Q14" s="69">
        <v>1493</v>
      </c>
      <c r="S14" s="69" t="s">
        <v>423</v>
      </c>
      <c r="T14" s="69">
        <v>1514</v>
      </c>
      <c r="V14" s="69" t="s">
        <v>304</v>
      </c>
      <c r="W14" s="291">
        <v>1383</v>
      </c>
      <c r="X14" s="69" t="s">
        <v>305</v>
      </c>
      <c r="Y14" s="69">
        <v>1223</v>
      </c>
      <c r="AA14" s="69" t="s">
        <v>305</v>
      </c>
      <c r="AB14" s="69">
        <v>1480</v>
      </c>
      <c r="AD14" s="69" t="s">
        <v>305</v>
      </c>
      <c r="AE14" s="69">
        <v>1217</v>
      </c>
      <c r="AG14" s="69" t="s">
        <v>305</v>
      </c>
      <c r="AH14" s="69">
        <v>1247</v>
      </c>
      <c r="AJ14" s="69" t="s">
        <v>305</v>
      </c>
      <c r="AL14" s="69">
        <v>1208</v>
      </c>
      <c r="AN14" s="282" t="s">
        <v>617</v>
      </c>
      <c r="AO14" s="281">
        <v>1080</v>
      </c>
      <c r="AQ14" s="282" t="s">
        <v>617</v>
      </c>
      <c r="AR14" s="281">
        <v>967</v>
      </c>
      <c r="AT14" s="510" t="s">
        <v>616</v>
      </c>
      <c r="AU14" s="510">
        <v>1154</v>
      </c>
    </row>
    <row r="15" spans="1:47">
      <c r="A15" s="267" t="s">
        <v>25</v>
      </c>
      <c r="B15" s="69">
        <v>1624</v>
      </c>
      <c r="D15" s="69" t="s">
        <v>25</v>
      </c>
      <c r="E15" s="69">
        <v>1624</v>
      </c>
      <c r="G15" s="70" t="s">
        <v>306</v>
      </c>
      <c r="H15" s="71">
        <v>1353</v>
      </c>
      <c r="J15" s="70" t="s">
        <v>306</v>
      </c>
      <c r="K15" s="72">
        <v>1364</v>
      </c>
      <c r="M15" s="69" t="s">
        <v>394</v>
      </c>
      <c r="N15" s="69">
        <v>1296</v>
      </c>
      <c r="P15" s="199" t="s">
        <v>394</v>
      </c>
      <c r="Q15" s="69">
        <v>1426</v>
      </c>
      <c r="S15" s="69" t="s">
        <v>394</v>
      </c>
      <c r="T15" s="69">
        <v>1325</v>
      </c>
      <c r="V15" s="69" t="s">
        <v>306</v>
      </c>
      <c r="W15" s="291">
        <v>1318</v>
      </c>
      <c r="X15" s="69" t="s">
        <v>306</v>
      </c>
      <c r="Y15" s="69">
        <v>1189</v>
      </c>
      <c r="AA15" s="69" t="s">
        <v>306</v>
      </c>
      <c r="AB15" s="69">
        <v>1230</v>
      </c>
      <c r="AD15" s="69" t="s">
        <v>306</v>
      </c>
      <c r="AE15" s="69">
        <v>1027</v>
      </c>
      <c r="AG15" s="69" t="s">
        <v>314</v>
      </c>
      <c r="AH15" s="69">
        <v>1143</v>
      </c>
      <c r="AJ15" s="69" t="s">
        <v>314</v>
      </c>
      <c r="AL15" s="69">
        <v>954</v>
      </c>
      <c r="AN15" s="282" t="s">
        <v>618</v>
      </c>
      <c r="AO15" s="283">
        <v>880</v>
      </c>
      <c r="AQ15" s="282" t="s">
        <v>620</v>
      </c>
      <c r="AR15" s="283">
        <v>786</v>
      </c>
      <c r="AT15" s="510" t="s">
        <v>620</v>
      </c>
      <c r="AU15" s="510">
        <v>843</v>
      </c>
    </row>
    <row r="16" spans="1:47">
      <c r="A16" s="267" t="s">
        <v>27</v>
      </c>
      <c r="B16" s="69">
        <v>1280</v>
      </c>
      <c r="D16" s="69" t="s">
        <v>28</v>
      </c>
      <c r="E16" s="69">
        <v>1346</v>
      </c>
      <c r="G16" s="70" t="s">
        <v>307</v>
      </c>
      <c r="H16" s="71">
        <v>1259</v>
      </c>
      <c r="J16" s="70" t="s">
        <v>308</v>
      </c>
      <c r="K16" s="72">
        <v>1150</v>
      </c>
      <c r="M16" s="69" t="s">
        <v>406</v>
      </c>
      <c r="N16" s="69">
        <v>1073</v>
      </c>
      <c r="P16" s="199" t="s">
        <v>406</v>
      </c>
      <c r="Q16" s="69">
        <v>1102</v>
      </c>
      <c r="S16" s="69" t="s">
        <v>421</v>
      </c>
      <c r="T16" s="69">
        <v>1051</v>
      </c>
      <c r="V16" s="69" t="s">
        <v>308</v>
      </c>
      <c r="W16" s="291">
        <v>1045</v>
      </c>
      <c r="X16" s="69" t="s">
        <v>307</v>
      </c>
      <c r="Y16" s="69">
        <v>953</v>
      </c>
      <c r="AA16" s="69" t="s">
        <v>307</v>
      </c>
      <c r="AB16" s="69">
        <v>1200</v>
      </c>
      <c r="AD16" s="69" t="s">
        <v>311</v>
      </c>
      <c r="AE16" s="69">
        <v>864</v>
      </c>
      <c r="AG16" s="69" t="s">
        <v>306</v>
      </c>
      <c r="AH16" s="69">
        <v>1058</v>
      </c>
      <c r="AJ16" s="69" t="s">
        <v>311</v>
      </c>
      <c r="AL16" s="69">
        <v>944</v>
      </c>
      <c r="AN16" s="280" t="s">
        <v>619</v>
      </c>
      <c r="AO16" s="283">
        <v>859</v>
      </c>
      <c r="AQ16" s="280" t="s">
        <v>619</v>
      </c>
      <c r="AR16" s="283">
        <v>781</v>
      </c>
      <c r="AT16" s="510" t="s">
        <v>619</v>
      </c>
      <c r="AU16" s="510">
        <v>817</v>
      </c>
    </row>
    <row r="17" spans="1:47">
      <c r="A17" s="267" t="s">
        <v>26</v>
      </c>
      <c r="B17" s="69">
        <v>1258</v>
      </c>
      <c r="D17" s="69" t="s">
        <v>27</v>
      </c>
      <c r="E17" s="69">
        <v>1224</v>
      </c>
      <c r="G17" s="70" t="s">
        <v>308</v>
      </c>
      <c r="H17" s="71">
        <v>1230</v>
      </c>
      <c r="J17" s="70" t="s">
        <v>307</v>
      </c>
      <c r="K17" s="72">
        <v>1121</v>
      </c>
      <c r="M17" s="69" t="s">
        <v>380</v>
      </c>
      <c r="N17" s="69">
        <v>1049</v>
      </c>
      <c r="P17" s="199" t="s">
        <v>380</v>
      </c>
      <c r="Q17" s="69">
        <v>1025</v>
      </c>
      <c r="S17" s="69" t="s">
        <v>381</v>
      </c>
      <c r="T17" s="69">
        <v>952</v>
      </c>
      <c r="V17" s="69" t="s">
        <v>307</v>
      </c>
      <c r="W17" s="291">
        <v>1002</v>
      </c>
      <c r="X17" s="69" t="s">
        <v>310</v>
      </c>
      <c r="Y17" s="69">
        <v>875</v>
      </c>
      <c r="AA17" s="69" t="s">
        <v>314</v>
      </c>
      <c r="AB17" s="69">
        <v>1126</v>
      </c>
      <c r="AD17" s="69" t="s">
        <v>307</v>
      </c>
      <c r="AE17" s="69">
        <v>845</v>
      </c>
      <c r="AG17" s="69" t="s">
        <v>311</v>
      </c>
      <c r="AH17" s="69">
        <v>994</v>
      </c>
      <c r="AJ17" s="69" t="s">
        <v>306</v>
      </c>
      <c r="AL17" s="69">
        <v>873</v>
      </c>
      <c r="AN17" s="282" t="s">
        <v>620</v>
      </c>
      <c r="AO17" s="283">
        <v>820</v>
      </c>
      <c r="AQ17" s="282" t="s">
        <v>618</v>
      </c>
      <c r="AR17" s="283">
        <v>755</v>
      </c>
      <c r="AT17" s="510" t="s">
        <v>618</v>
      </c>
      <c r="AU17" s="510">
        <v>794</v>
      </c>
    </row>
    <row r="18" spans="1:47">
      <c r="A18" s="267" t="s">
        <v>30</v>
      </c>
      <c r="B18" s="69">
        <v>1186</v>
      </c>
      <c r="D18" s="69" t="s">
        <v>26</v>
      </c>
      <c r="E18" s="69">
        <v>1186</v>
      </c>
      <c r="G18" s="70" t="s">
        <v>309</v>
      </c>
      <c r="H18" s="71">
        <v>1205</v>
      </c>
      <c r="J18" s="70" t="s">
        <v>310</v>
      </c>
      <c r="K18" s="72">
        <v>1112</v>
      </c>
      <c r="M18" s="69" t="s">
        <v>369</v>
      </c>
      <c r="N18" s="69">
        <v>989</v>
      </c>
      <c r="P18" s="199" t="s">
        <v>381</v>
      </c>
      <c r="Q18" s="69">
        <v>1022</v>
      </c>
      <c r="S18" s="69" t="s">
        <v>393</v>
      </c>
      <c r="T18" s="69">
        <v>934</v>
      </c>
      <c r="V18" s="69" t="s">
        <v>312</v>
      </c>
      <c r="W18" s="291">
        <v>945</v>
      </c>
      <c r="X18" s="69" t="s">
        <v>315</v>
      </c>
      <c r="Y18" s="69">
        <v>806</v>
      </c>
      <c r="AA18" s="69" t="s">
        <v>311</v>
      </c>
      <c r="AB18" s="69">
        <v>936</v>
      </c>
      <c r="AD18" s="69" t="s">
        <v>310</v>
      </c>
      <c r="AE18" s="69">
        <v>834</v>
      </c>
      <c r="AG18" s="69" t="s">
        <v>310</v>
      </c>
      <c r="AH18" s="69">
        <v>984</v>
      </c>
      <c r="AJ18" s="69" t="s">
        <v>312</v>
      </c>
      <c r="AL18" s="69">
        <v>869</v>
      </c>
      <c r="AN18" s="282" t="s">
        <v>621</v>
      </c>
      <c r="AO18" s="283">
        <v>779</v>
      </c>
      <c r="AQ18" s="282" t="s">
        <v>621</v>
      </c>
      <c r="AR18" s="283">
        <v>734</v>
      </c>
      <c r="AT18" s="510" t="s">
        <v>628</v>
      </c>
      <c r="AU18" s="510">
        <v>758</v>
      </c>
    </row>
    <row r="19" spans="1:47">
      <c r="A19" s="267" t="s">
        <v>29</v>
      </c>
      <c r="B19" s="69">
        <v>1160</v>
      </c>
      <c r="D19" s="69" t="s">
        <v>31</v>
      </c>
      <c r="E19" s="69">
        <v>1163</v>
      </c>
      <c r="G19" s="70" t="s">
        <v>310</v>
      </c>
      <c r="H19" s="71">
        <v>1178</v>
      </c>
      <c r="J19" s="70" t="s">
        <v>314</v>
      </c>
      <c r="K19" s="72">
        <v>1085</v>
      </c>
      <c r="M19" s="69" t="s">
        <v>381</v>
      </c>
      <c r="N19" s="69">
        <v>989</v>
      </c>
      <c r="P19" s="199" t="s">
        <v>369</v>
      </c>
      <c r="Q19" s="69">
        <v>995</v>
      </c>
      <c r="S19" s="69" t="s">
        <v>406</v>
      </c>
      <c r="T19" s="69">
        <v>922</v>
      </c>
      <c r="V19" s="69" t="s">
        <v>315</v>
      </c>
      <c r="W19" s="291">
        <v>943</v>
      </c>
      <c r="X19" s="69" t="s">
        <v>312</v>
      </c>
      <c r="Y19" s="69">
        <v>802</v>
      </c>
      <c r="AA19" s="69" t="s">
        <v>310</v>
      </c>
      <c r="AB19" s="69">
        <v>935</v>
      </c>
      <c r="AD19" s="69" t="s">
        <v>314</v>
      </c>
      <c r="AE19" s="69">
        <v>821</v>
      </c>
      <c r="AG19" s="69" t="s">
        <v>312</v>
      </c>
      <c r="AH19" s="69">
        <v>963</v>
      </c>
      <c r="AJ19" s="69" t="s">
        <v>310</v>
      </c>
      <c r="AL19" s="69">
        <v>856</v>
      </c>
      <c r="AN19" s="282" t="s">
        <v>622</v>
      </c>
      <c r="AO19" s="283">
        <v>778</v>
      </c>
      <c r="AQ19" s="282" t="s">
        <v>623</v>
      </c>
      <c r="AR19" s="283">
        <v>686</v>
      </c>
      <c r="AT19" s="510" t="s">
        <v>622</v>
      </c>
      <c r="AU19" s="510">
        <v>752</v>
      </c>
    </row>
    <row r="20" spans="1:47">
      <c r="A20" s="267" t="s">
        <v>28</v>
      </c>
      <c r="B20" s="69">
        <v>1108</v>
      </c>
      <c r="D20" s="69" t="s">
        <v>30</v>
      </c>
      <c r="E20" s="69">
        <v>1135</v>
      </c>
      <c r="G20" s="70" t="s">
        <v>311</v>
      </c>
      <c r="H20" s="71">
        <v>1072</v>
      </c>
      <c r="J20" s="70" t="s">
        <v>315</v>
      </c>
      <c r="K20" s="72">
        <v>1014</v>
      </c>
      <c r="M20" s="69" t="s">
        <v>367</v>
      </c>
      <c r="N20" s="69">
        <v>959</v>
      </c>
      <c r="P20" s="199" t="s">
        <v>421</v>
      </c>
      <c r="Q20" s="69">
        <v>965</v>
      </c>
      <c r="S20" s="69" t="s">
        <v>380</v>
      </c>
      <c r="T20" s="69">
        <v>920</v>
      </c>
      <c r="V20" s="69" t="s">
        <v>314</v>
      </c>
      <c r="W20" s="291">
        <v>942</v>
      </c>
      <c r="X20" s="69" t="s">
        <v>311</v>
      </c>
      <c r="Y20" s="69">
        <v>802</v>
      </c>
      <c r="AA20" s="69" t="s">
        <v>309</v>
      </c>
      <c r="AB20" s="69">
        <v>851</v>
      </c>
      <c r="AD20" s="69" t="s">
        <v>312</v>
      </c>
      <c r="AE20" s="69">
        <v>757</v>
      </c>
      <c r="AG20" s="69" t="s">
        <v>307</v>
      </c>
      <c r="AH20" s="69">
        <v>893</v>
      </c>
      <c r="AJ20" s="69" t="s">
        <v>307</v>
      </c>
      <c r="AL20" s="69">
        <v>846</v>
      </c>
      <c r="AN20" s="282" t="s">
        <v>623</v>
      </c>
      <c r="AO20" s="283">
        <v>674</v>
      </c>
      <c r="AQ20" s="282" t="s">
        <v>622</v>
      </c>
      <c r="AR20" s="283">
        <v>669</v>
      </c>
      <c r="AT20" s="510" t="s">
        <v>621</v>
      </c>
      <c r="AU20" s="510">
        <v>724</v>
      </c>
    </row>
    <row r="21" spans="1:47">
      <c r="A21" s="267" t="s">
        <v>32</v>
      </c>
      <c r="B21" s="69">
        <v>1061</v>
      </c>
      <c r="D21" s="69" t="s">
        <v>32</v>
      </c>
      <c r="E21" s="69">
        <v>1119</v>
      </c>
      <c r="G21" s="70" t="s">
        <v>312</v>
      </c>
      <c r="H21" s="71">
        <v>1053</v>
      </c>
      <c r="J21" s="70" t="s">
        <v>313</v>
      </c>
      <c r="K21" s="72">
        <v>989</v>
      </c>
      <c r="M21" s="69" t="s">
        <v>364</v>
      </c>
      <c r="N21" s="69">
        <v>942</v>
      </c>
      <c r="P21" s="199" t="s">
        <v>422</v>
      </c>
      <c r="Q21" s="69">
        <v>952</v>
      </c>
      <c r="S21" s="69" t="s">
        <v>369</v>
      </c>
      <c r="T21" s="69">
        <v>903</v>
      </c>
      <c r="V21" s="69" t="s">
        <v>310</v>
      </c>
      <c r="W21" s="291">
        <v>928</v>
      </c>
      <c r="X21" s="69" t="s">
        <v>314</v>
      </c>
      <c r="Y21" s="69">
        <v>801</v>
      </c>
      <c r="AA21" s="69" t="s">
        <v>313</v>
      </c>
      <c r="AB21" s="69">
        <v>847</v>
      </c>
      <c r="AD21" s="69" t="s">
        <v>313</v>
      </c>
      <c r="AE21" s="69">
        <v>714</v>
      </c>
      <c r="AG21" s="69" t="s">
        <v>313</v>
      </c>
      <c r="AH21" s="69">
        <v>843</v>
      </c>
      <c r="AJ21" s="69" t="s">
        <v>313</v>
      </c>
      <c r="AL21" s="69">
        <v>797</v>
      </c>
      <c r="AN21" s="280" t="s">
        <v>624</v>
      </c>
      <c r="AO21" s="283">
        <v>670</v>
      </c>
      <c r="AQ21" s="280" t="s">
        <v>626</v>
      </c>
      <c r="AR21" s="283">
        <v>654</v>
      </c>
      <c r="AT21" s="510" t="s">
        <v>624</v>
      </c>
      <c r="AU21" s="510">
        <v>683</v>
      </c>
    </row>
    <row r="22" spans="1:47">
      <c r="A22" s="267" t="s">
        <v>33</v>
      </c>
      <c r="B22" s="69">
        <v>1037</v>
      </c>
      <c r="D22" s="69" t="s">
        <v>29</v>
      </c>
      <c r="E22" s="69">
        <v>1112</v>
      </c>
      <c r="G22" s="70" t="s">
        <v>313</v>
      </c>
      <c r="H22" s="71">
        <v>1044</v>
      </c>
      <c r="J22" s="70" t="s">
        <v>312</v>
      </c>
      <c r="K22" s="72">
        <v>969</v>
      </c>
      <c r="M22" s="69" t="s">
        <v>370</v>
      </c>
      <c r="N22" s="69">
        <v>901</v>
      </c>
      <c r="P22" s="199" t="s">
        <v>370</v>
      </c>
      <c r="Q22" s="69">
        <v>945</v>
      </c>
      <c r="S22" s="69" t="s">
        <v>370</v>
      </c>
      <c r="T22" s="69">
        <v>872</v>
      </c>
      <c r="V22" s="69" t="s">
        <v>309</v>
      </c>
      <c r="W22" s="291">
        <v>882</v>
      </c>
      <c r="X22" s="69" t="s">
        <v>313</v>
      </c>
      <c r="Y22" s="69">
        <v>771</v>
      </c>
      <c r="AA22" s="69" t="s">
        <v>312</v>
      </c>
      <c r="AB22" s="69">
        <v>842</v>
      </c>
      <c r="AD22" s="69" t="s">
        <v>308</v>
      </c>
      <c r="AE22" s="69">
        <v>702</v>
      </c>
      <c r="AG22" s="69" t="s">
        <v>309</v>
      </c>
      <c r="AH22" s="69">
        <v>823</v>
      </c>
      <c r="AJ22" s="69" t="s">
        <v>308</v>
      </c>
      <c r="AL22" s="69">
        <v>703</v>
      </c>
      <c r="AN22" s="282" t="s">
        <v>625</v>
      </c>
      <c r="AO22" s="283">
        <v>660</v>
      </c>
      <c r="AQ22" s="282" t="s">
        <v>625</v>
      </c>
      <c r="AR22" s="283">
        <v>640</v>
      </c>
      <c r="AT22" s="510" t="s">
        <v>623</v>
      </c>
      <c r="AU22" s="510">
        <v>667</v>
      </c>
    </row>
    <row r="23" spans="1:47">
      <c r="A23" s="267" t="s">
        <v>31</v>
      </c>
      <c r="B23" s="69">
        <v>1026</v>
      </c>
      <c r="D23" s="69" t="s">
        <v>33</v>
      </c>
      <c r="E23" s="69">
        <v>1063</v>
      </c>
      <c r="G23" s="70" t="s">
        <v>314</v>
      </c>
      <c r="H23" s="73">
        <v>991</v>
      </c>
      <c r="J23" s="70" t="s">
        <v>311</v>
      </c>
      <c r="K23" s="72">
        <v>945</v>
      </c>
      <c r="M23" s="69" t="s">
        <v>384</v>
      </c>
      <c r="N23" s="69">
        <v>892</v>
      </c>
      <c r="P23" s="199" t="s">
        <v>393</v>
      </c>
      <c r="Q23" s="69">
        <v>926</v>
      </c>
      <c r="S23" s="69" t="s">
        <v>422</v>
      </c>
      <c r="T23" s="69">
        <v>838</v>
      </c>
      <c r="V23" s="69" t="s">
        <v>313</v>
      </c>
      <c r="W23" s="291">
        <v>863</v>
      </c>
      <c r="X23" s="69" t="s">
        <v>308</v>
      </c>
      <c r="Y23" s="69">
        <v>761</v>
      </c>
      <c r="AA23" s="69" t="s">
        <v>308</v>
      </c>
      <c r="AB23" s="69">
        <v>831</v>
      </c>
      <c r="AD23" s="69" t="s">
        <v>317</v>
      </c>
      <c r="AE23" s="69">
        <v>697</v>
      </c>
      <c r="AG23" s="69" t="s">
        <v>308</v>
      </c>
      <c r="AH23" s="69">
        <v>787</v>
      </c>
      <c r="AJ23" s="69" t="s">
        <v>315</v>
      </c>
      <c r="AL23" s="69">
        <v>686</v>
      </c>
      <c r="AN23" s="282" t="s">
        <v>626</v>
      </c>
      <c r="AO23" s="283">
        <v>604</v>
      </c>
      <c r="AQ23" s="282" t="s">
        <v>624</v>
      </c>
      <c r="AR23" s="283">
        <v>604</v>
      </c>
      <c r="AT23" s="510" t="s">
        <v>626</v>
      </c>
      <c r="AU23" s="510">
        <v>634</v>
      </c>
    </row>
    <row r="24" spans="1:47">
      <c r="A24" s="267" t="s">
        <v>35</v>
      </c>
      <c r="B24" s="69">
        <v>989</v>
      </c>
      <c r="D24" s="69" t="s">
        <v>34</v>
      </c>
      <c r="E24" s="69">
        <v>1014</v>
      </c>
      <c r="G24" s="70" t="s">
        <v>315</v>
      </c>
      <c r="H24" s="73">
        <v>949</v>
      </c>
      <c r="J24" s="70" t="s">
        <v>309</v>
      </c>
      <c r="K24" s="72">
        <v>915</v>
      </c>
      <c r="M24" s="69" t="s">
        <v>393</v>
      </c>
      <c r="N24" s="69">
        <v>826</v>
      </c>
      <c r="P24" s="199" t="s">
        <v>384</v>
      </c>
      <c r="Q24" s="69">
        <v>889</v>
      </c>
      <c r="S24" s="69" t="s">
        <v>384</v>
      </c>
      <c r="T24" s="69">
        <v>829</v>
      </c>
      <c r="V24" s="69" t="s">
        <v>311</v>
      </c>
      <c r="W24" s="291">
        <v>841</v>
      </c>
      <c r="X24" s="69" t="s">
        <v>309</v>
      </c>
      <c r="Y24" s="69">
        <v>730</v>
      </c>
      <c r="AA24" s="69" t="s">
        <v>315</v>
      </c>
      <c r="AB24" s="69">
        <v>763</v>
      </c>
      <c r="AD24" s="69" t="s">
        <v>315</v>
      </c>
      <c r="AE24" s="69">
        <v>680</v>
      </c>
      <c r="AG24" s="69" t="s">
        <v>315</v>
      </c>
      <c r="AH24" s="69">
        <v>755</v>
      </c>
      <c r="AJ24" s="69" t="s">
        <v>309</v>
      </c>
      <c r="AL24" s="69">
        <v>678</v>
      </c>
      <c r="AN24" s="282" t="s">
        <v>627</v>
      </c>
      <c r="AO24" s="283">
        <v>600</v>
      </c>
      <c r="AQ24" s="282" t="s">
        <v>628</v>
      </c>
      <c r="AR24" s="283">
        <v>601</v>
      </c>
      <c r="AT24" s="510" t="s">
        <v>630</v>
      </c>
      <c r="AU24" s="510">
        <v>631</v>
      </c>
    </row>
    <row r="25" spans="1:47">
      <c r="A25" s="267" t="s">
        <v>34</v>
      </c>
      <c r="B25" s="69">
        <v>982</v>
      </c>
      <c r="D25" s="88" t="s">
        <v>36</v>
      </c>
      <c r="E25" s="88">
        <v>917</v>
      </c>
      <c r="G25" s="70" t="s">
        <v>316</v>
      </c>
      <c r="H25" s="73">
        <v>872</v>
      </c>
      <c r="J25" s="70" t="s">
        <v>316</v>
      </c>
      <c r="K25" s="72">
        <v>851</v>
      </c>
      <c r="M25" s="69" t="s">
        <v>403</v>
      </c>
      <c r="N25" s="69">
        <v>772</v>
      </c>
      <c r="P25" s="199" t="s">
        <v>403</v>
      </c>
      <c r="Q25" s="69">
        <v>747</v>
      </c>
      <c r="S25" s="69" t="s">
        <v>375</v>
      </c>
      <c r="T25" s="69">
        <v>746</v>
      </c>
      <c r="V25" s="69" t="s">
        <v>317</v>
      </c>
      <c r="W25" s="291">
        <v>745</v>
      </c>
      <c r="X25" s="69" t="s">
        <v>317</v>
      </c>
      <c r="Y25" s="69">
        <v>638</v>
      </c>
      <c r="AA25" s="69" t="s">
        <v>317</v>
      </c>
      <c r="AB25" s="69">
        <v>649</v>
      </c>
      <c r="AD25" s="69" t="s">
        <v>309</v>
      </c>
      <c r="AE25" s="69">
        <v>671</v>
      </c>
      <c r="AG25" s="69" t="s">
        <v>316</v>
      </c>
      <c r="AH25" s="69">
        <v>654</v>
      </c>
      <c r="AJ25" s="189" t="s">
        <v>558</v>
      </c>
      <c r="AK25" s="189"/>
      <c r="AL25" s="189">
        <v>632</v>
      </c>
      <c r="AM25" s="189"/>
      <c r="AN25" s="280" t="s">
        <v>628</v>
      </c>
      <c r="AO25" s="283">
        <v>599</v>
      </c>
      <c r="AQ25" s="280" t="s">
        <v>630</v>
      </c>
      <c r="AR25" s="283">
        <v>592</v>
      </c>
      <c r="AT25" s="510" t="s">
        <v>625</v>
      </c>
      <c r="AU25" s="510">
        <v>597</v>
      </c>
    </row>
    <row r="26" spans="1:47">
      <c r="A26" s="267" t="s">
        <v>37</v>
      </c>
      <c r="B26" s="69">
        <v>856</v>
      </c>
      <c r="D26" s="69" t="s">
        <v>37</v>
      </c>
      <c r="E26" s="69">
        <v>869</v>
      </c>
      <c r="G26" s="70" t="s">
        <v>317</v>
      </c>
      <c r="H26" s="73">
        <v>858</v>
      </c>
      <c r="J26" s="70" t="s">
        <v>318</v>
      </c>
      <c r="K26" s="72">
        <v>792</v>
      </c>
      <c r="M26" s="69" t="s">
        <v>375</v>
      </c>
      <c r="N26" s="69">
        <v>742</v>
      </c>
      <c r="P26" s="199" t="s">
        <v>375</v>
      </c>
      <c r="Q26" s="69">
        <v>737</v>
      </c>
      <c r="S26" s="69" t="s">
        <v>420</v>
      </c>
      <c r="T26" s="69">
        <v>664</v>
      </c>
      <c r="V26" s="69" t="s">
        <v>316</v>
      </c>
      <c r="W26" s="291">
        <v>699</v>
      </c>
      <c r="X26" s="190" t="s">
        <v>321</v>
      </c>
      <c r="Y26" s="190">
        <v>634</v>
      </c>
      <c r="Z26" s="189"/>
      <c r="AA26" s="69" t="s">
        <v>316</v>
      </c>
      <c r="AB26" s="69">
        <v>638</v>
      </c>
      <c r="AD26" s="189" t="s">
        <v>320</v>
      </c>
      <c r="AE26" s="189">
        <v>645</v>
      </c>
      <c r="AG26" s="69" t="s">
        <v>557</v>
      </c>
      <c r="AH26" s="69">
        <v>624</v>
      </c>
      <c r="AJ26" s="69" t="s">
        <v>316</v>
      </c>
      <c r="AL26" s="69">
        <v>595</v>
      </c>
      <c r="AN26" s="280" t="s">
        <v>629</v>
      </c>
      <c r="AO26" s="283">
        <v>578</v>
      </c>
      <c r="AQ26" s="280" t="s">
        <v>629</v>
      </c>
      <c r="AR26" s="283">
        <v>573</v>
      </c>
      <c r="AT26" s="510" t="s">
        <v>632</v>
      </c>
      <c r="AU26" s="510">
        <v>556</v>
      </c>
    </row>
    <row r="27" spans="1:47">
      <c r="A27" s="267" t="s">
        <v>38</v>
      </c>
      <c r="B27" s="69">
        <v>835</v>
      </c>
      <c r="D27" s="69" t="s">
        <v>35</v>
      </c>
      <c r="E27" s="69">
        <v>866</v>
      </c>
      <c r="G27" s="70" t="s">
        <v>318</v>
      </c>
      <c r="H27" s="73">
        <v>760</v>
      </c>
      <c r="J27" s="70" t="s">
        <v>317</v>
      </c>
      <c r="K27" s="72">
        <v>728</v>
      </c>
      <c r="M27" s="88" t="s">
        <v>395</v>
      </c>
      <c r="N27" s="88">
        <v>713</v>
      </c>
      <c r="P27" s="199" t="s">
        <v>386</v>
      </c>
      <c r="Q27" s="69">
        <v>677</v>
      </c>
      <c r="S27" s="69" t="s">
        <v>403</v>
      </c>
      <c r="T27" s="69">
        <v>661</v>
      </c>
      <c r="V27" s="69" t="s">
        <v>318</v>
      </c>
      <c r="W27" s="291">
        <v>640</v>
      </c>
      <c r="X27" s="69" t="s">
        <v>316</v>
      </c>
      <c r="Y27" s="69">
        <v>617</v>
      </c>
      <c r="AA27" s="69" t="s">
        <v>318</v>
      </c>
      <c r="AB27" s="69">
        <v>626</v>
      </c>
      <c r="AD27" s="190" t="s">
        <v>321</v>
      </c>
      <c r="AE27" s="190">
        <v>566</v>
      </c>
      <c r="AG27" s="190" t="s">
        <v>321</v>
      </c>
      <c r="AH27" s="190">
        <v>616</v>
      </c>
      <c r="AJ27" s="69" t="s">
        <v>319</v>
      </c>
      <c r="AL27" s="69">
        <v>584</v>
      </c>
      <c r="AN27" s="280" t="s">
        <v>630</v>
      </c>
      <c r="AO27" s="283">
        <v>547</v>
      </c>
      <c r="AQ27" s="280" t="s">
        <v>632</v>
      </c>
      <c r="AR27" s="283">
        <v>545</v>
      </c>
      <c r="AT27" s="510" t="s">
        <v>631</v>
      </c>
      <c r="AU27" s="510">
        <v>517</v>
      </c>
    </row>
    <row r="28" spans="1:47">
      <c r="A28" s="268" t="s">
        <v>36</v>
      </c>
      <c r="B28" s="88">
        <v>744</v>
      </c>
      <c r="D28" s="69" t="s">
        <v>38</v>
      </c>
      <c r="E28" s="69">
        <v>850</v>
      </c>
      <c r="G28" s="70" t="s">
        <v>319</v>
      </c>
      <c r="H28" s="73">
        <v>728</v>
      </c>
      <c r="J28" s="70" t="s">
        <v>320</v>
      </c>
      <c r="K28" s="72">
        <v>715</v>
      </c>
      <c r="M28" s="69" t="s">
        <v>386</v>
      </c>
      <c r="N28" s="69">
        <v>686</v>
      </c>
      <c r="P28" s="200" t="s">
        <v>395</v>
      </c>
      <c r="Q28" s="88">
        <v>672</v>
      </c>
      <c r="S28" s="69" t="s">
        <v>402</v>
      </c>
      <c r="T28" s="69">
        <v>634</v>
      </c>
      <c r="V28" s="69" t="s">
        <v>319</v>
      </c>
      <c r="W28" s="291">
        <v>631</v>
      </c>
      <c r="X28" s="69" t="s">
        <v>323</v>
      </c>
      <c r="Y28" s="69">
        <v>575</v>
      </c>
      <c r="AA28" s="190" t="s">
        <v>321</v>
      </c>
      <c r="AB28" s="190">
        <v>613</v>
      </c>
      <c r="AD28" s="69" t="s">
        <v>319</v>
      </c>
      <c r="AE28" s="69">
        <v>525</v>
      </c>
      <c r="AG28" s="189" t="s">
        <v>558</v>
      </c>
      <c r="AH28" s="189">
        <v>616</v>
      </c>
      <c r="AJ28" s="69" t="s">
        <v>557</v>
      </c>
      <c r="AL28" s="69">
        <v>537</v>
      </c>
      <c r="AN28" s="280" t="s">
        <v>631</v>
      </c>
      <c r="AO28" s="283">
        <v>532</v>
      </c>
      <c r="AQ28" s="280" t="s">
        <v>639</v>
      </c>
      <c r="AR28" s="283">
        <v>482</v>
      </c>
      <c r="AT28" s="510" t="s">
        <v>633</v>
      </c>
      <c r="AU28" s="510">
        <v>512</v>
      </c>
    </row>
    <row r="29" spans="1:47">
      <c r="A29" s="267" t="s">
        <v>39</v>
      </c>
      <c r="B29" s="69">
        <v>698</v>
      </c>
      <c r="D29" s="69" t="s">
        <v>41</v>
      </c>
      <c r="E29" s="69">
        <v>775</v>
      </c>
      <c r="G29" s="70" t="s">
        <v>320</v>
      </c>
      <c r="H29" s="73">
        <v>702</v>
      </c>
      <c r="J29" s="70" t="s">
        <v>321</v>
      </c>
      <c r="K29" s="72">
        <v>707</v>
      </c>
      <c r="M29" s="69" t="s">
        <v>402</v>
      </c>
      <c r="N29" s="69">
        <v>657</v>
      </c>
      <c r="P29" s="199" t="s">
        <v>402</v>
      </c>
      <c r="Q29" s="69">
        <v>664</v>
      </c>
      <c r="S29" s="69" t="s">
        <v>395</v>
      </c>
      <c r="T29" s="69">
        <v>614</v>
      </c>
      <c r="V29" s="69" t="s">
        <v>321</v>
      </c>
      <c r="W29" s="291">
        <v>604</v>
      </c>
      <c r="X29" s="69" t="s">
        <v>318</v>
      </c>
      <c r="Y29" s="69">
        <v>568</v>
      </c>
      <c r="AA29" s="69" t="s">
        <v>320</v>
      </c>
      <c r="AB29" s="69">
        <v>610</v>
      </c>
      <c r="AD29" s="69" t="s">
        <v>323</v>
      </c>
      <c r="AE29" s="69">
        <v>523</v>
      </c>
      <c r="AG29" s="69" t="s">
        <v>322</v>
      </c>
      <c r="AH29" s="69">
        <v>581</v>
      </c>
      <c r="AJ29" s="69" t="s">
        <v>327</v>
      </c>
      <c r="AL29" s="69">
        <v>525</v>
      </c>
      <c r="AN29" s="280" t="s">
        <v>632</v>
      </c>
      <c r="AO29" s="283">
        <v>529</v>
      </c>
      <c r="AQ29" s="280" t="s">
        <v>627</v>
      </c>
      <c r="AR29" s="283">
        <v>472</v>
      </c>
      <c r="AT29" s="510" t="s">
        <v>636</v>
      </c>
      <c r="AU29" s="510">
        <v>500</v>
      </c>
    </row>
    <row r="30" spans="1:47">
      <c r="A30" s="267" t="s">
        <v>42</v>
      </c>
      <c r="B30" s="69">
        <v>664</v>
      </c>
      <c r="D30" s="69" t="s">
        <v>40</v>
      </c>
      <c r="E30" s="69">
        <v>775</v>
      </c>
      <c r="G30" s="90" t="s">
        <v>321</v>
      </c>
      <c r="H30" s="91">
        <v>697</v>
      </c>
      <c r="J30" s="70" t="s">
        <v>325</v>
      </c>
      <c r="K30" s="72">
        <v>654</v>
      </c>
      <c r="M30" s="69" t="s">
        <v>405</v>
      </c>
      <c r="N30" s="69">
        <v>633</v>
      </c>
      <c r="P30" s="199" t="s">
        <v>420</v>
      </c>
      <c r="Q30" s="69">
        <v>661</v>
      </c>
      <c r="S30" s="69" t="s">
        <v>363</v>
      </c>
      <c r="T30" s="69">
        <v>594</v>
      </c>
      <c r="V30" s="69" t="s">
        <v>323</v>
      </c>
      <c r="W30" s="291">
        <v>573</v>
      </c>
      <c r="X30" s="189" t="s">
        <v>320</v>
      </c>
      <c r="Y30" s="189">
        <v>554</v>
      </c>
      <c r="Z30" s="189"/>
      <c r="AA30" s="69" t="s">
        <v>322</v>
      </c>
      <c r="AB30" s="69">
        <v>607</v>
      </c>
      <c r="AD30" s="69" t="s">
        <v>324</v>
      </c>
      <c r="AE30" s="69">
        <v>500</v>
      </c>
      <c r="AG30" s="69" t="s">
        <v>318</v>
      </c>
      <c r="AH30" s="69">
        <v>580</v>
      </c>
      <c r="AJ30" s="69" t="s">
        <v>560</v>
      </c>
      <c r="AL30" s="69">
        <v>516</v>
      </c>
      <c r="AN30" s="280" t="s">
        <v>633</v>
      </c>
      <c r="AO30" s="283">
        <v>481</v>
      </c>
      <c r="AQ30" s="280" t="s">
        <v>638</v>
      </c>
      <c r="AR30" s="283">
        <v>448</v>
      </c>
      <c r="AT30" s="510" t="s">
        <v>640</v>
      </c>
      <c r="AU30" s="510">
        <v>499</v>
      </c>
    </row>
    <row r="31" spans="1:47">
      <c r="A31" s="267" t="s">
        <v>41</v>
      </c>
      <c r="B31" s="69">
        <v>661</v>
      </c>
      <c r="D31" s="69" t="s">
        <v>39</v>
      </c>
      <c r="E31" s="69">
        <v>703</v>
      </c>
      <c r="G31" s="70" t="s">
        <v>322</v>
      </c>
      <c r="H31" s="73">
        <v>630</v>
      </c>
      <c r="J31" s="70" t="s">
        <v>323</v>
      </c>
      <c r="K31" s="72">
        <v>653</v>
      </c>
      <c r="M31" s="69" t="s">
        <v>362</v>
      </c>
      <c r="N31" s="69">
        <v>619</v>
      </c>
      <c r="P31" s="199" t="s">
        <v>405</v>
      </c>
      <c r="Q31" s="69">
        <v>646</v>
      </c>
      <c r="S31" s="69" t="s">
        <v>386</v>
      </c>
      <c r="T31" s="69">
        <v>583</v>
      </c>
      <c r="V31" s="69" t="s">
        <v>322</v>
      </c>
      <c r="W31" s="291">
        <v>560</v>
      </c>
      <c r="X31" s="69" t="s">
        <v>319</v>
      </c>
      <c r="Y31" s="69">
        <v>527</v>
      </c>
      <c r="AA31" s="69" t="s">
        <v>324</v>
      </c>
      <c r="AB31" s="69">
        <v>565</v>
      </c>
      <c r="AD31" s="69" t="s">
        <v>316</v>
      </c>
      <c r="AE31" s="69">
        <v>499</v>
      </c>
      <c r="AG31" s="69" t="s">
        <v>325</v>
      </c>
      <c r="AH31" s="69">
        <v>569</v>
      </c>
      <c r="AJ31" s="190" t="s">
        <v>321</v>
      </c>
      <c r="AK31" s="190"/>
      <c r="AL31" s="190">
        <v>500</v>
      </c>
      <c r="AM31" s="190"/>
      <c r="AN31" s="282" t="s">
        <v>634</v>
      </c>
      <c r="AO31" s="283">
        <v>479</v>
      </c>
      <c r="AQ31" s="282" t="s">
        <v>635</v>
      </c>
      <c r="AR31" s="283">
        <v>448</v>
      </c>
      <c r="AT31" s="510" t="s">
        <v>639</v>
      </c>
      <c r="AU31" s="510">
        <v>479</v>
      </c>
    </row>
    <row r="32" spans="1:47">
      <c r="A32" s="267" t="s">
        <v>40</v>
      </c>
      <c r="B32" s="69">
        <v>658</v>
      </c>
      <c r="D32" s="69" t="s">
        <v>42</v>
      </c>
      <c r="E32" s="69">
        <v>683</v>
      </c>
      <c r="G32" s="70" t="s">
        <v>323</v>
      </c>
      <c r="H32" s="73">
        <v>627</v>
      </c>
      <c r="J32" s="70" t="s">
        <v>319</v>
      </c>
      <c r="K32" s="72">
        <v>651</v>
      </c>
      <c r="M32" s="69" t="s">
        <v>398</v>
      </c>
      <c r="N32" s="69">
        <v>579</v>
      </c>
      <c r="P32" s="199" t="s">
        <v>398</v>
      </c>
      <c r="Q32" s="69">
        <v>619</v>
      </c>
      <c r="S32" s="69" t="s">
        <v>405</v>
      </c>
      <c r="T32" s="69">
        <v>583</v>
      </c>
      <c r="V32" s="69" t="s">
        <v>333</v>
      </c>
      <c r="W32" s="291">
        <v>551</v>
      </c>
      <c r="X32" s="69" t="s">
        <v>328</v>
      </c>
      <c r="Y32" s="69">
        <v>485</v>
      </c>
      <c r="AA32" s="69" t="s">
        <v>323</v>
      </c>
      <c r="AB32" s="69">
        <v>541</v>
      </c>
      <c r="AD32" s="69" t="s">
        <v>318</v>
      </c>
      <c r="AE32" s="69">
        <v>498</v>
      </c>
      <c r="AG32" s="69" t="s">
        <v>328</v>
      </c>
      <c r="AH32" s="69">
        <v>562</v>
      </c>
      <c r="AJ32" s="69" t="s">
        <v>322</v>
      </c>
      <c r="AL32" s="69">
        <v>488</v>
      </c>
      <c r="AN32" s="280" t="s">
        <v>635</v>
      </c>
      <c r="AO32" s="283">
        <v>467</v>
      </c>
      <c r="AQ32" s="280" t="s">
        <v>634</v>
      </c>
      <c r="AR32" s="283">
        <v>438</v>
      </c>
      <c r="AT32" s="510" t="s">
        <v>629</v>
      </c>
      <c r="AU32" s="510">
        <v>477</v>
      </c>
    </row>
    <row r="33" spans="1:47">
      <c r="A33" s="267" t="s">
        <v>44</v>
      </c>
      <c r="B33" s="69">
        <v>637</v>
      </c>
      <c r="D33" s="69" t="s">
        <v>45</v>
      </c>
      <c r="E33" s="69">
        <v>656</v>
      </c>
      <c r="G33" s="70" t="s">
        <v>324</v>
      </c>
      <c r="H33" s="73">
        <v>582</v>
      </c>
      <c r="J33" s="70" t="s">
        <v>322</v>
      </c>
      <c r="K33" s="72">
        <v>630</v>
      </c>
      <c r="M33" s="69" t="s">
        <v>404</v>
      </c>
      <c r="N33" s="69">
        <v>548</v>
      </c>
      <c r="P33" s="199" t="s">
        <v>404</v>
      </c>
      <c r="Q33" s="69">
        <v>596</v>
      </c>
      <c r="S33" s="69" t="s">
        <v>398</v>
      </c>
      <c r="T33" s="69">
        <v>582</v>
      </c>
      <c r="V33" s="189" t="s">
        <v>320</v>
      </c>
      <c r="W33" s="292">
        <v>547</v>
      </c>
      <c r="X33" s="69" t="s">
        <v>322</v>
      </c>
      <c r="Y33" s="69">
        <v>483</v>
      </c>
      <c r="AA33" s="69" t="s">
        <v>326</v>
      </c>
      <c r="AB33" s="69">
        <v>535</v>
      </c>
      <c r="AD33" s="69" t="s">
        <v>322</v>
      </c>
      <c r="AE33" s="69">
        <v>448</v>
      </c>
      <c r="AG33" s="69" t="s">
        <v>323</v>
      </c>
      <c r="AH33" s="69">
        <v>536</v>
      </c>
      <c r="AJ33" s="69" t="s">
        <v>324</v>
      </c>
      <c r="AL33" s="69">
        <v>482</v>
      </c>
      <c r="AN33" s="280" t="s">
        <v>636</v>
      </c>
      <c r="AO33" s="283">
        <v>422</v>
      </c>
      <c r="AQ33" s="280" t="s">
        <v>636</v>
      </c>
      <c r="AR33" s="283">
        <v>434</v>
      </c>
      <c r="AT33" s="510" t="s">
        <v>635</v>
      </c>
      <c r="AU33" s="510">
        <v>449</v>
      </c>
    </row>
    <row r="34" spans="1:47">
      <c r="A34" s="267" t="s">
        <v>46</v>
      </c>
      <c r="B34" s="69">
        <v>617</v>
      </c>
      <c r="D34" s="69" t="s">
        <v>47</v>
      </c>
      <c r="E34" s="69">
        <v>647</v>
      </c>
      <c r="G34" s="70" t="s">
        <v>325</v>
      </c>
      <c r="H34" s="73">
        <v>567</v>
      </c>
      <c r="J34" s="70" t="s">
        <v>328</v>
      </c>
      <c r="K34" s="72">
        <v>551</v>
      </c>
      <c r="M34" s="69" t="s">
        <v>385</v>
      </c>
      <c r="N34" s="69">
        <v>513</v>
      </c>
      <c r="P34" s="199" t="s">
        <v>385</v>
      </c>
      <c r="Q34" s="69">
        <v>559</v>
      </c>
      <c r="S34" s="69" t="s">
        <v>404</v>
      </c>
      <c r="T34" s="69">
        <v>537</v>
      </c>
      <c r="V34" s="69" t="s">
        <v>324</v>
      </c>
      <c r="W34" s="291">
        <v>546</v>
      </c>
      <c r="X34" s="69" t="s">
        <v>324</v>
      </c>
      <c r="Y34" s="69">
        <v>449</v>
      </c>
      <c r="AA34" s="69" t="s">
        <v>319</v>
      </c>
      <c r="AB34" s="69">
        <v>522</v>
      </c>
      <c r="AD34" s="69" t="s">
        <v>326</v>
      </c>
      <c r="AE34" s="69">
        <v>424</v>
      </c>
      <c r="AG34" s="69" t="s">
        <v>560</v>
      </c>
      <c r="AH34" s="69">
        <v>535</v>
      </c>
      <c r="AJ34" s="69" t="s">
        <v>328</v>
      </c>
      <c r="AL34" s="69">
        <v>471</v>
      </c>
      <c r="AN34" s="280" t="s">
        <v>637</v>
      </c>
      <c r="AO34" s="283">
        <v>422</v>
      </c>
      <c r="AQ34" s="280" t="s">
        <v>631</v>
      </c>
      <c r="AR34" s="283">
        <v>421</v>
      </c>
      <c r="AT34" s="510" t="s">
        <v>634</v>
      </c>
      <c r="AU34" s="510">
        <v>421</v>
      </c>
    </row>
    <row r="35" spans="1:47">
      <c r="A35" s="267" t="s">
        <v>49</v>
      </c>
      <c r="B35" s="69">
        <v>612</v>
      </c>
      <c r="D35" s="69" t="s">
        <v>43</v>
      </c>
      <c r="E35" s="69">
        <v>618</v>
      </c>
      <c r="G35" s="70" t="s">
        <v>326</v>
      </c>
      <c r="H35" s="73">
        <v>566</v>
      </c>
      <c r="J35" s="70" t="s">
        <v>326</v>
      </c>
      <c r="K35" s="72">
        <v>531</v>
      </c>
      <c r="M35" s="69" t="s">
        <v>390</v>
      </c>
      <c r="N35" s="69">
        <v>499</v>
      </c>
      <c r="P35" s="199" t="s">
        <v>363</v>
      </c>
      <c r="Q35" s="69">
        <v>530</v>
      </c>
      <c r="S35" s="69" t="s">
        <v>365</v>
      </c>
      <c r="T35" s="69">
        <v>519</v>
      </c>
      <c r="V35" s="69" t="s">
        <v>325</v>
      </c>
      <c r="W35" s="291">
        <v>486</v>
      </c>
      <c r="X35" s="69" t="s">
        <v>325</v>
      </c>
      <c r="Y35" s="69">
        <v>448</v>
      </c>
      <c r="AA35" s="69" t="s">
        <v>325</v>
      </c>
      <c r="AB35" s="69">
        <v>512</v>
      </c>
      <c r="AD35" s="69" t="s">
        <v>325</v>
      </c>
      <c r="AE35" s="69">
        <v>420</v>
      </c>
      <c r="AG35" s="69" t="s">
        <v>559</v>
      </c>
      <c r="AH35" s="69">
        <v>527</v>
      </c>
      <c r="AJ35" s="69" t="s">
        <v>323</v>
      </c>
      <c r="AL35" s="69">
        <v>467</v>
      </c>
      <c r="AN35" s="280" t="s">
        <v>638</v>
      </c>
      <c r="AO35" s="283">
        <v>405</v>
      </c>
      <c r="AQ35" s="280" t="s">
        <v>633</v>
      </c>
      <c r="AR35" s="283">
        <v>399</v>
      </c>
      <c r="AT35" s="510" t="s">
        <v>637</v>
      </c>
      <c r="AU35" s="510">
        <v>418</v>
      </c>
    </row>
    <row r="36" spans="1:47">
      <c r="A36" s="267" t="s">
        <v>48</v>
      </c>
      <c r="B36" s="69">
        <v>563</v>
      </c>
      <c r="D36" s="69" t="s">
        <v>46</v>
      </c>
      <c r="E36" s="69">
        <v>612</v>
      </c>
      <c r="G36" s="70" t="s">
        <v>327</v>
      </c>
      <c r="H36" s="73">
        <v>548</v>
      </c>
      <c r="J36" s="70" t="s">
        <v>329</v>
      </c>
      <c r="K36" s="72">
        <v>496</v>
      </c>
      <c r="M36" s="69" t="s">
        <v>389</v>
      </c>
      <c r="N36" s="69">
        <v>484</v>
      </c>
      <c r="P36" s="199" t="s">
        <v>390</v>
      </c>
      <c r="Q36" s="69">
        <v>512</v>
      </c>
      <c r="S36" s="69" t="s">
        <v>407</v>
      </c>
      <c r="T36" s="69">
        <v>494</v>
      </c>
      <c r="V36" s="69" t="s">
        <v>326</v>
      </c>
      <c r="W36" s="291">
        <v>478</v>
      </c>
      <c r="X36" s="69" t="s">
        <v>333</v>
      </c>
      <c r="Y36" s="69">
        <v>443</v>
      </c>
      <c r="AA36" s="69" t="s">
        <v>333</v>
      </c>
      <c r="AB36" s="69">
        <v>505</v>
      </c>
      <c r="AD36" s="69" t="s">
        <v>330</v>
      </c>
      <c r="AE36" s="69">
        <v>415</v>
      </c>
      <c r="AG36" s="69" t="s">
        <v>319</v>
      </c>
      <c r="AH36" s="69">
        <v>524</v>
      </c>
      <c r="AJ36" s="69" t="s">
        <v>330</v>
      </c>
      <c r="AL36" s="69">
        <v>462</v>
      </c>
      <c r="AN36" s="280" t="s">
        <v>639</v>
      </c>
      <c r="AO36" s="283">
        <v>394</v>
      </c>
      <c r="AQ36" s="280" t="s">
        <v>637</v>
      </c>
      <c r="AR36" s="283">
        <v>389</v>
      </c>
      <c r="AT36" s="510" t="s">
        <v>638</v>
      </c>
      <c r="AU36" s="510">
        <v>407</v>
      </c>
    </row>
    <row r="37" spans="1:47" ht="15.75" customHeight="1">
      <c r="A37" s="267" t="s">
        <v>43</v>
      </c>
      <c r="B37" s="69">
        <v>563</v>
      </c>
      <c r="D37" s="69" t="s">
        <v>44</v>
      </c>
      <c r="E37" s="69">
        <v>605</v>
      </c>
      <c r="G37" s="70" t="s">
        <v>328</v>
      </c>
      <c r="H37" s="73">
        <v>545</v>
      </c>
      <c r="J37" s="70" t="s">
        <v>327</v>
      </c>
      <c r="K37" s="72">
        <v>485</v>
      </c>
      <c r="M37" s="69" t="s">
        <v>407</v>
      </c>
      <c r="N37" s="69">
        <v>471</v>
      </c>
      <c r="P37" s="199" t="s">
        <v>366</v>
      </c>
      <c r="Q37" s="69">
        <v>492</v>
      </c>
      <c r="S37" s="69" t="s">
        <v>385</v>
      </c>
      <c r="T37" s="69">
        <v>492</v>
      </c>
      <c r="V37" s="69" t="s">
        <v>330</v>
      </c>
      <c r="W37" s="291">
        <v>470</v>
      </c>
      <c r="X37" s="69" t="s">
        <v>334</v>
      </c>
      <c r="Y37" s="69">
        <v>435</v>
      </c>
      <c r="AA37" s="69" t="s">
        <v>328</v>
      </c>
      <c r="AB37" s="69">
        <v>503</v>
      </c>
      <c r="AD37" s="69" t="s">
        <v>333</v>
      </c>
      <c r="AE37" s="69">
        <v>413</v>
      </c>
      <c r="AG37" s="69" t="s">
        <v>324</v>
      </c>
      <c r="AH37" s="69">
        <v>481</v>
      </c>
      <c r="AJ37" s="69" t="s">
        <v>318</v>
      </c>
      <c r="AL37" s="69">
        <v>458</v>
      </c>
      <c r="AN37" s="280" t="s">
        <v>640</v>
      </c>
      <c r="AO37" s="283">
        <v>379</v>
      </c>
      <c r="AQ37" s="280" t="s">
        <v>640</v>
      </c>
      <c r="AR37" s="283">
        <v>383</v>
      </c>
      <c r="AT37" s="510" t="s">
        <v>648</v>
      </c>
      <c r="AU37" s="510">
        <v>385</v>
      </c>
    </row>
    <row r="38" spans="1:47">
      <c r="A38" s="267" t="s">
        <v>45</v>
      </c>
      <c r="B38" s="69">
        <v>563</v>
      </c>
      <c r="D38" s="69" t="s">
        <v>51</v>
      </c>
      <c r="E38" s="69">
        <v>566</v>
      </c>
      <c r="G38" s="70" t="s">
        <v>329</v>
      </c>
      <c r="H38" s="70">
        <v>528</v>
      </c>
      <c r="J38" s="70" t="s">
        <v>334</v>
      </c>
      <c r="K38" s="72">
        <v>484</v>
      </c>
      <c r="M38" s="69" t="s">
        <v>363</v>
      </c>
      <c r="N38" s="69">
        <v>464</v>
      </c>
      <c r="P38" s="199" t="s">
        <v>365</v>
      </c>
      <c r="Q38" s="69">
        <v>469</v>
      </c>
      <c r="S38" s="69" t="s">
        <v>389</v>
      </c>
      <c r="T38" s="69">
        <v>473</v>
      </c>
      <c r="V38" s="69" t="s">
        <v>328</v>
      </c>
      <c r="W38" s="291">
        <v>455</v>
      </c>
      <c r="X38" s="69" t="s">
        <v>327</v>
      </c>
      <c r="Y38" s="69">
        <v>435</v>
      </c>
      <c r="AA38" s="69" t="s">
        <v>327</v>
      </c>
      <c r="AB38" s="69">
        <v>435</v>
      </c>
      <c r="AD38" s="69" t="s">
        <v>328</v>
      </c>
      <c r="AE38" s="69">
        <v>407</v>
      </c>
      <c r="AG38" s="69" t="s">
        <v>327</v>
      </c>
      <c r="AH38" s="69">
        <v>453</v>
      </c>
      <c r="AJ38" s="69" t="s">
        <v>559</v>
      </c>
      <c r="AL38" s="69">
        <v>436</v>
      </c>
      <c r="AN38" s="282" t="s">
        <v>641</v>
      </c>
      <c r="AO38" s="283">
        <v>373</v>
      </c>
      <c r="AQ38" s="282" t="s">
        <v>646</v>
      </c>
      <c r="AR38" s="283">
        <v>353</v>
      </c>
      <c r="AT38" s="510" t="s">
        <v>643</v>
      </c>
      <c r="AU38" s="510">
        <v>360</v>
      </c>
    </row>
    <row r="39" spans="1:47">
      <c r="A39" s="267" t="s">
        <v>50</v>
      </c>
      <c r="B39" s="69">
        <v>551</v>
      </c>
      <c r="D39" s="69" t="s">
        <v>53</v>
      </c>
      <c r="E39" s="69">
        <v>542</v>
      </c>
      <c r="G39" s="70" t="s">
        <v>330</v>
      </c>
      <c r="H39" s="73">
        <v>511</v>
      </c>
      <c r="J39" s="70" t="s">
        <v>332</v>
      </c>
      <c r="K39" s="72">
        <v>471</v>
      </c>
      <c r="M39" s="69" t="s">
        <v>379</v>
      </c>
      <c r="N39" s="69">
        <v>456</v>
      </c>
      <c r="P39" s="199" t="s">
        <v>407</v>
      </c>
      <c r="Q39" s="69">
        <v>466</v>
      </c>
      <c r="S39" s="69" t="s">
        <v>397</v>
      </c>
      <c r="T39" s="69">
        <v>457</v>
      </c>
      <c r="V39" s="69" t="s">
        <v>327</v>
      </c>
      <c r="W39" s="291">
        <v>445</v>
      </c>
      <c r="X39" s="69" t="s">
        <v>336</v>
      </c>
      <c r="Y39" s="69">
        <v>379</v>
      </c>
      <c r="AA39" s="69" t="s">
        <v>334</v>
      </c>
      <c r="AB39" s="69">
        <v>428</v>
      </c>
      <c r="AD39" s="69" t="s">
        <v>327</v>
      </c>
      <c r="AE39" s="69">
        <v>396</v>
      </c>
      <c r="AG39" s="69" t="s">
        <v>329</v>
      </c>
      <c r="AH39" s="69">
        <v>434</v>
      </c>
      <c r="AJ39" s="69" t="s">
        <v>325</v>
      </c>
      <c r="AL39" s="69">
        <v>422</v>
      </c>
      <c r="AN39" s="282" t="s">
        <v>642</v>
      </c>
      <c r="AO39" s="283">
        <v>372</v>
      </c>
      <c r="AQ39" s="282" t="s">
        <v>643</v>
      </c>
      <c r="AR39" s="283">
        <v>338</v>
      </c>
      <c r="AT39" s="510" t="s">
        <v>646</v>
      </c>
      <c r="AU39" s="510">
        <v>350</v>
      </c>
    </row>
    <row r="40" spans="1:47">
      <c r="A40" s="267" t="s">
        <v>47</v>
      </c>
      <c r="B40" s="69">
        <v>532</v>
      </c>
      <c r="D40" s="69" t="s">
        <v>48</v>
      </c>
      <c r="E40" s="69">
        <v>526</v>
      </c>
      <c r="G40" s="70" t="s">
        <v>331</v>
      </c>
      <c r="H40" s="73">
        <v>505</v>
      </c>
      <c r="J40" s="70" t="s">
        <v>335</v>
      </c>
      <c r="K40" s="72">
        <v>469</v>
      </c>
      <c r="M40" s="69" t="s">
        <v>366</v>
      </c>
      <c r="N40" s="69">
        <v>442</v>
      </c>
      <c r="P40" s="199" t="s">
        <v>389</v>
      </c>
      <c r="Q40" s="69">
        <v>462</v>
      </c>
      <c r="S40" s="69" t="s">
        <v>366</v>
      </c>
      <c r="T40" s="69">
        <v>439</v>
      </c>
      <c r="V40" s="69" t="s">
        <v>334</v>
      </c>
      <c r="W40" s="291">
        <v>432</v>
      </c>
      <c r="X40" s="69" t="s">
        <v>326</v>
      </c>
      <c r="Y40" s="69">
        <v>369</v>
      </c>
      <c r="AA40" s="69" t="s">
        <v>329</v>
      </c>
      <c r="AB40" s="69">
        <v>418</v>
      </c>
      <c r="AD40" s="69" t="s">
        <v>331</v>
      </c>
      <c r="AE40" s="69">
        <v>386</v>
      </c>
      <c r="AG40" s="69" t="s">
        <v>332</v>
      </c>
      <c r="AH40" s="69">
        <v>401</v>
      </c>
      <c r="AJ40" s="69" t="s">
        <v>329</v>
      </c>
      <c r="AL40" s="69">
        <v>357</v>
      </c>
      <c r="AN40" s="282" t="s">
        <v>643</v>
      </c>
      <c r="AO40" s="283">
        <v>359</v>
      </c>
      <c r="AQ40" s="282" t="s">
        <v>641</v>
      </c>
      <c r="AR40" s="283">
        <v>311</v>
      </c>
      <c r="AT40" s="510" t="s">
        <v>645</v>
      </c>
      <c r="AU40" s="510">
        <v>349</v>
      </c>
    </row>
    <row r="41" spans="1:47">
      <c r="A41" s="267" t="s">
        <v>53</v>
      </c>
      <c r="B41" s="69">
        <v>514</v>
      </c>
      <c r="D41" s="69" t="s">
        <v>50</v>
      </c>
      <c r="E41" s="69">
        <v>526</v>
      </c>
      <c r="G41" s="70" t="s">
        <v>332</v>
      </c>
      <c r="H41" s="70">
        <v>503</v>
      </c>
      <c r="J41" s="70" t="s">
        <v>324</v>
      </c>
      <c r="K41" s="72">
        <v>459</v>
      </c>
      <c r="M41" s="69" t="s">
        <v>397</v>
      </c>
      <c r="N41" s="69">
        <v>441</v>
      </c>
      <c r="P41" s="199" t="s">
        <v>397</v>
      </c>
      <c r="Q41" s="69">
        <v>462</v>
      </c>
      <c r="S41" s="69" t="s">
        <v>390</v>
      </c>
      <c r="T41" s="69">
        <v>421</v>
      </c>
      <c r="V41" s="69" t="s">
        <v>329</v>
      </c>
      <c r="W41" s="291">
        <v>425</v>
      </c>
      <c r="X41" s="69" t="s">
        <v>330</v>
      </c>
      <c r="Y41" s="69">
        <v>362</v>
      </c>
      <c r="AA41" s="69" t="s">
        <v>332</v>
      </c>
      <c r="AB41" s="69">
        <v>404</v>
      </c>
      <c r="AD41" s="69" t="s">
        <v>329</v>
      </c>
      <c r="AE41" s="69">
        <v>365</v>
      </c>
      <c r="AG41" s="69" t="s">
        <v>334</v>
      </c>
      <c r="AH41" s="69">
        <v>387</v>
      </c>
      <c r="AJ41" s="69" t="s">
        <v>331</v>
      </c>
      <c r="AL41" s="69">
        <v>351</v>
      </c>
      <c r="AN41" s="280" t="s">
        <v>644</v>
      </c>
      <c r="AO41" s="283">
        <v>323</v>
      </c>
      <c r="AQ41" s="280" t="s">
        <v>642</v>
      </c>
      <c r="AR41" s="283">
        <v>311</v>
      </c>
      <c r="AT41" s="510" t="s">
        <v>644</v>
      </c>
      <c r="AU41" s="510">
        <v>340</v>
      </c>
    </row>
    <row r="42" spans="1:47">
      <c r="A42" s="267" t="s">
        <v>54</v>
      </c>
      <c r="B42" s="69">
        <v>494</v>
      </c>
      <c r="D42" s="69" t="s">
        <v>52</v>
      </c>
      <c r="E42" s="69">
        <v>492</v>
      </c>
      <c r="G42" s="70" t="s">
        <v>333</v>
      </c>
      <c r="H42" s="73">
        <v>500</v>
      </c>
      <c r="J42" s="70" t="s">
        <v>330</v>
      </c>
      <c r="K42" s="72">
        <v>451</v>
      </c>
      <c r="M42" s="69" t="s">
        <v>399</v>
      </c>
      <c r="N42" s="69">
        <v>437</v>
      </c>
      <c r="P42" s="199" t="s">
        <v>399</v>
      </c>
      <c r="Q42" s="69">
        <v>435</v>
      </c>
      <c r="S42" s="69" t="s">
        <v>399</v>
      </c>
      <c r="T42" s="69">
        <v>420</v>
      </c>
      <c r="V42" s="69" t="s">
        <v>331</v>
      </c>
      <c r="W42" s="291">
        <v>423</v>
      </c>
      <c r="X42" s="69" t="s">
        <v>329</v>
      </c>
      <c r="Y42" s="69">
        <v>351</v>
      </c>
      <c r="AA42" s="69" t="s">
        <v>330</v>
      </c>
      <c r="AB42" s="69">
        <v>380</v>
      </c>
      <c r="AD42" s="69" t="s">
        <v>337</v>
      </c>
      <c r="AE42" s="69">
        <v>333</v>
      </c>
      <c r="AG42" s="69" t="s">
        <v>335</v>
      </c>
      <c r="AH42" s="69">
        <v>387</v>
      </c>
      <c r="AJ42" s="69" t="s">
        <v>334</v>
      </c>
      <c r="AL42" s="69">
        <v>350</v>
      </c>
      <c r="AN42" s="280" t="s">
        <v>645</v>
      </c>
      <c r="AO42" s="283">
        <v>297</v>
      </c>
      <c r="AQ42" s="280" t="s">
        <v>644</v>
      </c>
      <c r="AR42" s="283">
        <v>298</v>
      </c>
      <c r="AT42" s="510" t="s">
        <v>642</v>
      </c>
      <c r="AU42" s="510">
        <v>336</v>
      </c>
    </row>
    <row r="43" spans="1:47">
      <c r="A43" s="267" t="s">
        <v>51</v>
      </c>
      <c r="B43" s="69">
        <v>478</v>
      </c>
      <c r="D43" s="69" t="s">
        <v>49</v>
      </c>
      <c r="E43" s="69">
        <v>476</v>
      </c>
      <c r="G43" s="70" t="s">
        <v>334</v>
      </c>
      <c r="H43" s="73">
        <v>465</v>
      </c>
      <c r="J43" s="70" t="s">
        <v>333</v>
      </c>
      <c r="K43" s="72">
        <v>428</v>
      </c>
      <c r="M43" s="69" t="s">
        <v>401</v>
      </c>
      <c r="N43" s="69">
        <v>414</v>
      </c>
      <c r="P43" s="199" t="s">
        <v>379</v>
      </c>
      <c r="Q43" s="69">
        <v>416</v>
      </c>
      <c r="S43" s="69" t="s">
        <v>401</v>
      </c>
      <c r="T43" s="69">
        <v>380</v>
      </c>
      <c r="V43" s="69" t="s">
        <v>332</v>
      </c>
      <c r="W43" s="291">
        <v>398</v>
      </c>
      <c r="X43" s="69" t="s">
        <v>331</v>
      </c>
      <c r="Y43" s="69">
        <v>332</v>
      </c>
      <c r="AA43" s="69" t="s">
        <v>336</v>
      </c>
      <c r="AB43" s="69">
        <v>346</v>
      </c>
      <c r="AD43" s="69" t="s">
        <v>334</v>
      </c>
      <c r="AE43" s="69">
        <v>330</v>
      </c>
      <c r="AG43" s="69" t="s">
        <v>336</v>
      </c>
      <c r="AH43" s="69">
        <v>378</v>
      </c>
      <c r="AJ43" s="69" t="s">
        <v>332</v>
      </c>
      <c r="AL43" s="69">
        <v>319</v>
      </c>
      <c r="AN43" s="280" t="s">
        <v>646</v>
      </c>
      <c r="AO43" s="283">
        <v>294</v>
      </c>
      <c r="AQ43" s="280" t="s">
        <v>645</v>
      </c>
      <c r="AR43" s="283">
        <v>266</v>
      </c>
      <c r="AT43" s="510" t="s">
        <v>647</v>
      </c>
      <c r="AU43" s="510">
        <v>294</v>
      </c>
    </row>
    <row r="44" spans="1:47">
      <c r="A44" s="267" t="s">
        <v>52</v>
      </c>
      <c r="B44" s="69">
        <v>423</v>
      </c>
      <c r="D44" s="69" t="s">
        <v>54</v>
      </c>
      <c r="E44" s="69">
        <v>471</v>
      </c>
      <c r="G44" s="70" t="s">
        <v>335</v>
      </c>
      <c r="H44" s="73">
        <v>432</v>
      </c>
      <c r="J44" s="70" t="s">
        <v>331</v>
      </c>
      <c r="K44" s="72">
        <v>414</v>
      </c>
      <c r="M44" s="69" t="s">
        <v>365</v>
      </c>
      <c r="N44" s="69">
        <v>386</v>
      </c>
      <c r="P44" s="199" t="s">
        <v>401</v>
      </c>
      <c r="Q44" s="69">
        <v>399</v>
      </c>
      <c r="S44" s="69" t="s">
        <v>379</v>
      </c>
      <c r="T44" s="69">
        <v>370</v>
      </c>
      <c r="V44" s="69" t="s">
        <v>337</v>
      </c>
      <c r="W44" s="291">
        <v>364</v>
      </c>
      <c r="X44" s="69" t="s">
        <v>335</v>
      </c>
      <c r="Y44" s="69">
        <v>327</v>
      </c>
      <c r="AA44" s="69" t="s">
        <v>331</v>
      </c>
      <c r="AB44" s="69">
        <v>336</v>
      </c>
      <c r="AD44" s="69" t="s">
        <v>336</v>
      </c>
      <c r="AE44" s="69">
        <v>310</v>
      </c>
      <c r="AG44" s="69" t="s">
        <v>330</v>
      </c>
      <c r="AH44" s="69">
        <v>376</v>
      </c>
      <c r="AJ44" s="69" t="s">
        <v>336</v>
      </c>
      <c r="AL44" s="69">
        <v>319</v>
      </c>
      <c r="AN44" s="280" t="s">
        <v>647</v>
      </c>
      <c r="AO44" s="283">
        <v>293</v>
      </c>
      <c r="AQ44" s="280" t="s">
        <v>648</v>
      </c>
      <c r="AR44" s="283">
        <v>258</v>
      </c>
      <c r="AT44" s="510" t="s">
        <v>641</v>
      </c>
      <c r="AU44" s="510">
        <v>266</v>
      </c>
    </row>
    <row r="45" spans="1:47">
      <c r="A45" s="267" t="s">
        <v>56</v>
      </c>
      <c r="B45" s="69">
        <v>415</v>
      </c>
      <c r="D45" s="69" t="s">
        <v>56</v>
      </c>
      <c r="E45" s="69">
        <v>417</v>
      </c>
      <c r="G45" s="70" t="s">
        <v>336</v>
      </c>
      <c r="H45" s="73">
        <v>403</v>
      </c>
      <c r="J45" s="70" t="s">
        <v>336</v>
      </c>
      <c r="K45" s="72">
        <v>401</v>
      </c>
      <c r="M45" s="69" t="s">
        <v>392</v>
      </c>
      <c r="N45" s="69">
        <v>374</v>
      </c>
      <c r="P45" s="199" t="s">
        <v>392</v>
      </c>
      <c r="Q45" s="69">
        <v>377</v>
      </c>
      <c r="S45" s="69" t="s">
        <v>392</v>
      </c>
      <c r="T45" s="69">
        <v>348</v>
      </c>
      <c r="V45" s="69" t="s">
        <v>335</v>
      </c>
      <c r="W45" s="291">
        <v>359</v>
      </c>
      <c r="X45" s="69" t="s">
        <v>332</v>
      </c>
      <c r="Y45" s="69">
        <v>315</v>
      </c>
      <c r="AA45" s="69" t="s">
        <v>337</v>
      </c>
      <c r="AB45" s="69">
        <v>322</v>
      </c>
      <c r="AD45" s="69" t="s">
        <v>332</v>
      </c>
      <c r="AE45" s="69">
        <v>303</v>
      </c>
      <c r="AG45" s="69" t="s">
        <v>331</v>
      </c>
      <c r="AH45" s="69">
        <v>349</v>
      </c>
      <c r="AJ45" s="69" t="s">
        <v>335</v>
      </c>
      <c r="AL45" s="69">
        <v>307</v>
      </c>
      <c r="AN45" s="280" t="s">
        <v>648</v>
      </c>
      <c r="AO45" s="283">
        <v>259</v>
      </c>
      <c r="AQ45" s="280" t="s">
        <v>647</v>
      </c>
      <c r="AR45" s="283">
        <v>256</v>
      </c>
      <c r="AT45" s="510" t="s">
        <v>650</v>
      </c>
      <c r="AU45" s="510">
        <v>265</v>
      </c>
    </row>
    <row r="46" spans="1:47">
      <c r="A46" s="267" t="s">
        <v>55</v>
      </c>
      <c r="B46" s="69">
        <v>415</v>
      </c>
      <c r="D46" s="69" t="s">
        <v>55</v>
      </c>
      <c r="E46" s="69">
        <v>398</v>
      </c>
      <c r="G46" s="70" t="s">
        <v>337</v>
      </c>
      <c r="H46" s="73">
        <v>357</v>
      </c>
      <c r="J46" s="70" t="s">
        <v>337</v>
      </c>
      <c r="K46" s="72">
        <v>358</v>
      </c>
      <c r="M46" s="69" t="s">
        <v>377</v>
      </c>
      <c r="N46" s="69">
        <v>322</v>
      </c>
      <c r="P46" s="199" t="s">
        <v>377</v>
      </c>
      <c r="Q46" s="69">
        <v>369</v>
      </c>
      <c r="S46" s="69" t="s">
        <v>377</v>
      </c>
      <c r="T46" s="69">
        <v>344</v>
      </c>
      <c r="V46" s="69" t="s">
        <v>336</v>
      </c>
      <c r="W46" s="291">
        <v>341</v>
      </c>
      <c r="X46" s="69" t="s">
        <v>338</v>
      </c>
      <c r="Y46" s="69">
        <v>297</v>
      </c>
      <c r="AA46" s="69" t="s">
        <v>335</v>
      </c>
      <c r="AB46" s="69">
        <v>317</v>
      </c>
      <c r="AD46" s="69" t="s">
        <v>335</v>
      </c>
      <c r="AE46" s="69">
        <v>279</v>
      </c>
      <c r="AG46" s="69" t="s">
        <v>337</v>
      </c>
      <c r="AH46" s="69">
        <v>322</v>
      </c>
      <c r="AJ46" s="69" t="s">
        <v>337</v>
      </c>
      <c r="AL46" s="69">
        <v>257</v>
      </c>
      <c r="AN46" s="282" t="s">
        <v>649</v>
      </c>
      <c r="AO46" s="283">
        <v>240</v>
      </c>
      <c r="AQ46" s="282" t="s">
        <v>649</v>
      </c>
      <c r="AR46" s="283">
        <v>244</v>
      </c>
      <c r="AT46" s="510" t="s">
        <v>649</v>
      </c>
      <c r="AU46" s="510">
        <v>245</v>
      </c>
    </row>
    <row r="47" spans="1:47">
      <c r="A47" s="267" t="s">
        <v>57</v>
      </c>
      <c r="B47" s="69">
        <v>334</v>
      </c>
      <c r="D47" s="69" t="s">
        <v>57</v>
      </c>
      <c r="E47" s="69">
        <v>369</v>
      </c>
      <c r="G47" s="70" t="s">
        <v>338</v>
      </c>
      <c r="H47" s="70">
        <v>313</v>
      </c>
      <c r="J47" s="70" t="s">
        <v>338</v>
      </c>
      <c r="K47" s="72">
        <v>334</v>
      </c>
      <c r="M47" s="69" t="s">
        <v>391</v>
      </c>
      <c r="N47" s="69">
        <v>264</v>
      </c>
      <c r="P47" s="199" t="s">
        <v>396</v>
      </c>
      <c r="Q47" s="69">
        <v>307</v>
      </c>
      <c r="S47" s="69" t="s">
        <v>396</v>
      </c>
      <c r="T47" s="69">
        <v>303</v>
      </c>
      <c r="V47" s="69" t="s">
        <v>338</v>
      </c>
      <c r="W47" s="291">
        <v>268</v>
      </c>
      <c r="X47" s="69" t="s">
        <v>337</v>
      </c>
      <c r="Y47" s="69">
        <v>288</v>
      </c>
      <c r="AA47" s="69" t="s">
        <v>338</v>
      </c>
      <c r="AB47" s="69">
        <v>284</v>
      </c>
      <c r="AD47" s="69" t="s">
        <v>341</v>
      </c>
      <c r="AE47" s="69">
        <v>238</v>
      </c>
      <c r="AG47" s="69" t="s">
        <v>338</v>
      </c>
      <c r="AH47" s="69">
        <v>303</v>
      </c>
      <c r="AJ47" s="69" t="s">
        <v>341</v>
      </c>
      <c r="AL47" s="69">
        <v>234</v>
      </c>
      <c r="AN47" s="280" t="s">
        <v>650</v>
      </c>
      <c r="AO47" s="283">
        <v>225</v>
      </c>
      <c r="AQ47" s="280" t="s">
        <v>650</v>
      </c>
      <c r="AR47" s="283">
        <v>239</v>
      </c>
      <c r="AT47" s="510" t="s">
        <v>652</v>
      </c>
      <c r="AU47" s="510">
        <v>184</v>
      </c>
    </row>
    <row r="48" spans="1:47">
      <c r="A48" s="267" t="s">
        <v>60</v>
      </c>
      <c r="B48" s="69">
        <v>286</v>
      </c>
      <c r="D48" s="69" t="s">
        <v>58</v>
      </c>
      <c r="E48" s="69">
        <v>320</v>
      </c>
      <c r="G48" s="70" t="s">
        <v>339</v>
      </c>
      <c r="H48" s="73">
        <v>304</v>
      </c>
      <c r="J48" s="70" t="s">
        <v>340</v>
      </c>
      <c r="K48" s="72">
        <v>299</v>
      </c>
      <c r="M48" s="69" t="s">
        <v>396</v>
      </c>
      <c r="N48" s="69">
        <v>258</v>
      </c>
      <c r="P48" s="199" t="s">
        <v>391</v>
      </c>
      <c r="Q48" s="69">
        <v>287</v>
      </c>
      <c r="S48" s="69" t="s">
        <v>391</v>
      </c>
      <c r="T48" s="69">
        <v>259</v>
      </c>
      <c r="V48" s="69" t="s">
        <v>341</v>
      </c>
      <c r="W48" s="291">
        <v>229</v>
      </c>
      <c r="X48" s="69" t="s">
        <v>341</v>
      </c>
      <c r="Y48" s="69">
        <v>244</v>
      </c>
      <c r="AA48" s="69" t="s">
        <v>341</v>
      </c>
      <c r="AB48" s="69">
        <v>254</v>
      </c>
      <c r="AD48" s="69" t="s">
        <v>339</v>
      </c>
      <c r="AE48" s="69">
        <v>218</v>
      </c>
      <c r="AG48" s="69" t="s">
        <v>341</v>
      </c>
      <c r="AH48" s="69">
        <v>290</v>
      </c>
      <c r="AJ48" s="69" t="s">
        <v>338</v>
      </c>
      <c r="AL48" s="69">
        <v>232</v>
      </c>
      <c r="AN48" s="280" t="s">
        <v>651</v>
      </c>
      <c r="AO48" s="283">
        <v>203</v>
      </c>
      <c r="AQ48" s="280" t="s">
        <v>651</v>
      </c>
      <c r="AR48" s="283">
        <v>219</v>
      </c>
      <c r="AT48" s="510" t="s">
        <v>651</v>
      </c>
      <c r="AU48" s="510">
        <v>182</v>
      </c>
    </row>
    <row r="49" spans="1:47">
      <c r="A49" s="267" t="s">
        <v>58</v>
      </c>
      <c r="B49" s="69">
        <v>281</v>
      </c>
      <c r="D49" s="69" t="s">
        <v>60</v>
      </c>
      <c r="E49" s="69">
        <v>310</v>
      </c>
      <c r="G49" s="70" t="s">
        <v>340</v>
      </c>
      <c r="H49" s="70">
        <v>291</v>
      </c>
      <c r="J49" s="70" t="s">
        <v>339</v>
      </c>
      <c r="K49" s="72">
        <v>275</v>
      </c>
      <c r="M49" s="69" t="s">
        <v>378</v>
      </c>
      <c r="N49" s="69">
        <v>254</v>
      </c>
      <c r="P49" s="199" t="s">
        <v>424</v>
      </c>
      <c r="Q49" s="69">
        <v>272</v>
      </c>
      <c r="S49" s="69" t="s">
        <v>424</v>
      </c>
      <c r="T49" s="69">
        <v>233</v>
      </c>
      <c r="V49" s="69" t="s">
        <v>339</v>
      </c>
      <c r="W49" s="291">
        <v>223</v>
      </c>
      <c r="X49" s="69" t="s">
        <v>340</v>
      </c>
      <c r="Y49" s="69">
        <v>224</v>
      </c>
      <c r="AA49" s="69" t="s">
        <v>339</v>
      </c>
      <c r="AB49" s="69">
        <v>210</v>
      </c>
      <c r="AD49" s="69" t="s">
        <v>340</v>
      </c>
      <c r="AE49" s="69">
        <v>203</v>
      </c>
      <c r="AG49" s="69" t="s">
        <v>339</v>
      </c>
      <c r="AH49" s="69">
        <v>240</v>
      </c>
      <c r="AJ49" s="69" t="s">
        <v>339</v>
      </c>
      <c r="AL49" s="69">
        <v>219</v>
      </c>
      <c r="AN49" s="282" t="s">
        <v>652</v>
      </c>
      <c r="AO49" s="283">
        <v>188</v>
      </c>
      <c r="AQ49" s="282" t="s">
        <v>653</v>
      </c>
      <c r="AR49" s="283">
        <v>196</v>
      </c>
      <c r="AT49" s="510" t="s">
        <v>653</v>
      </c>
      <c r="AU49" s="510">
        <v>165</v>
      </c>
    </row>
    <row r="50" spans="1:47">
      <c r="A50" s="267" t="s">
        <v>59</v>
      </c>
      <c r="B50" s="69">
        <v>251</v>
      </c>
      <c r="D50" s="69" t="s">
        <v>59</v>
      </c>
      <c r="E50" s="69">
        <v>284</v>
      </c>
      <c r="G50" s="70" t="s">
        <v>341</v>
      </c>
      <c r="H50" s="73">
        <v>260</v>
      </c>
      <c r="J50" s="70" t="s">
        <v>341</v>
      </c>
      <c r="K50" s="72">
        <v>270</v>
      </c>
      <c r="M50" s="69" t="s">
        <v>376</v>
      </c>
      <c r="N50" s="69">
        <v>213</v>
      </c>
      <c r="P50" s="199" t="s">
        <v>376</v>
      </c>
      <c r="Q50" s="69">
        <v>253</v>
      </c>
      <c r="S50" s="69" t="s">
        <v>376</v>
      </c>
      <c r="T50" s="69">
        <v>228</v>
      </c>
      <c r="V50" s="69" t="s">
        <v>340</v>
      </c>
      <c r="W50" s="291">
        <v>219</v>
      </c>
      <c r="X50" s="69" t="s">
        <v>339</v>
      </c>
      <c r="Y50" s="69">
        <v>221</v>
      </c>
      <c r="AA50" s="69" t="s">
        <v>340</v>
      </c>
      <c r="AB50" s="69">
        <v>190</v>
      </c>
      <c r="AD50" s="69" t="s">
        <v>338</v>
      </c>
      <c r="AE50" s="69">
        <v>200</v>
      </c>
      <c r="AG50" s="69" t="s">
        <v>340</v>
      </c>
      <c r="AH50" s="69">
        <v>226</v>
      </c>
      <c r="AJ50" s="69" t="s">
        <v>340</v>
      </c>
      <c r="AL50" s="69">
        <v>213</v>
      </c>
      <c r="AN50" s="282" t="s">
        <v>653</v>
      </c>
      <c r="AO50" s="283">
        <v>185</v>
      </c>
      <c r="AQ50" s="282" t="s">
        <v>652</v>
      </c>
      <c r="AR50" s="283">
        <v>195</v>
      </c>
      <c r="AT50" s="510" t="s">
        <v>627</v>
      </c>
      <c r="AU50" s="510">
        <v>43</v>
      </c>
    </row>
    <row r="51" spans="1:47">
      <c r="H51" s="69">
        <f>SUM(H4:H50)</f>
        <v>60387</v>
      </c>
      <c r="K51" s="69">
        <f>SUM(K4:K50)</f>
        <v>57460</v>
      </c>
      <c r="N51" s="69">
        <f>SUM(N4:N50)</f>
        <v>53260</v>
      </c>
      <c r="P51" s="199"/>
      <c r="S51" s="69"/>
      <c r="T51" s="69">
        <f>SUM(T4:T50)</f>
        <v>52394</v>
      </c>
      <c r="W51" s="291">
        <v>51139</v>
      </c>
      <c r="Y51" s="69">
        <v>51139</v>
      </c>
      <c r="AB51" s="69">
        <f>SUM(AB4:AB50)</f>
        <v>50006</v>
      </c>
      <c r="AE51" s="69">
        <f>SUM(AE4:AE50)</f>
        <v>44189</v>
      </c>
      <c r="AH51" s="69">
        <f>SUM(AH4:AH50)</f>
        <v>48095</v>
      </c>
      <c r="AL51" s="69">
        <f>SUM(AL4:AL50)</f>
        <v>43741</v>
      </c>
    </row>
    <row r="69" ht="0.75" customHeight="1"/>
  </sheetData>
  <autoFilter ref="AJ3:AL3">
    <sortState ref="AJ3:AL50">
      <sortCondition descending="1" ref="AL2"/>
    </sortState>
  </autoFilter>
  <phoneticPr fontId="9"/>
  <printOptions horizontalCentered="1" verticalCentered="1"/>
  <pageMargins left="0.70866141732283472" right="0.43307086614173229" top="0.71" bottom="0.5" header="0" footer="0"/>
  <pageSetup paperSize="9" scale="6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fitToPage="1"/>
  </sheetPr>
  <dimension ref="A1:O40"/>
  <sheetViews>
    <sheetView topLeftCell="A13" zoomScale="85" zoomScaleNormal="85" workbookViewId="0">
      <selection activeCell="M36" sqref="A23:M36"/>
    </sheetView>
  </sheetViews>
  <sheetFormatPr defaultRowHeight="11.25"/>
  <cols>
    <col min="1" max="1" width="4.5" style="10" customWidth="1"/>
    <col min="2" max="2" width="7.25" style="10" customWidth="1"/>
    <col min="3" max="13" width="8.25" style="10" customWidth="1"/>
    <col min="14" max="16384" width="9" style="10"/>
  </cols>
  <sheetData>
    <row r="1" spans="1:13" ht="23.25" customHeight="1">
      <c r="A1" s="1030" t="s">
        <v>262</v>
      </c>
      <c r="B1" s="1030"/>
      <c r="C1" s="1030"/>
      <c r="D1" s="1030"/>
      <c r="E1" s="1030"/>
      <c r="F1" s="1030"/>
      <c r="G1" s="1030"/>
      <c r="H1" s="1030"/>
      <c r="I1" s="1030"/>
      <c r="J1" s="1030"/>
      <c r="K1" s="1030"/>
      <c r="L1" s="1030"/>
      <c r="M1" s="1030"/>
    </row>
    <row r="2" spans="1:13" ht="15.75" customHeight="1" thickBot="1">
      <c r="A2" s="140"/>
      <c r="M2" s="41"/>
    </row>
    <row r="3" spans="1:13" ht="27" customHeight="1">
      <c r="A3" s="1187"/>
      <c r="B3" s="1188"/>
      <c r="C3" s="1018" t="s">
        <v>224</v>
      </c>
      <c r="D3" s="1017"/>
      <c r="E3" s="1017"/>
      <c r="F3" s="1017"/>
      <c r="G3" s="1017"/>
      <c r="H3" s="1196" t="s">
        <v>678</v>
      </c>
      <c r="I3" s="1197"/>
      <c r="J3" s="1197"/>
      <c r="K3" s="1197"/>
      <c r="L3" s="1197"/>
      <c r="M3" s="1198"/>
    </row>
    <row r="4" spans="1:13" ht="27" customHeight="1">
      <c r="A4" s="1194"/>
      <c r="B4" s="1195"/>
      <c r="C4" s="1199" t="s">
        <v>89</v>
      </c>
      <c r="D4" s="1201" t="s">
        <v>680</v>
      </c>
      <c r="E4" s="1202" t="s">
        <v>679</v>
      </c>
      <c r="F4" s="1203"/>
      <c r="G4" s="1203"/>
      <c r="H4" s="1204" t="s">
        <v>225</v>
      </c>
      <c r="I4" s="1203"/>
      <c r="J4" s="1205"/>
      <c r="K4" s="1202" t="s">
        <v>226</v>
      </c>
      <c r="L4" s="1203"/>
      <c r="M4" s="1206"/>
    </row>
    <row r="5" spans="1:13" ht="27" customHeight="1">
      <c r="A5" s="1194"/>
      <c r="B5" s="1195"/>
      <c r="C5" s="1199"/>
      <c r="D5" s="1201"/>
      <c r="E5" s="569"/>
      <c r="F5" s="1207" t="s">
        <v>227</v>
      </c>
      <c r="G5" s="1208"/>
      <c r="H5" s="570"/>
      <c r="I5" s="1207" t="s">
        <v>227</v>
      </c>
      <c r="J5" s="1209"/>
      <c r="K5" s="569"/>
      <c r="L5" s="1207" t="s">
        <v>227</v>
      </c>
      <c r="M5" s="1210"/>
    </row>
    <row r="6" spans="1:13" ht="27" customHeight="1" thickBot="1">
      <c r="A6" s="1189"/>
      <c r="B6" s="1190"/>
      <c r="C6" s="1200"/>
      <c r="D6" s="957"/>
      <c r="E6" s="571"/>
      <c r="F6" s="572"/>
      <c r="G6" s="55" t="s">
        <v>228</v>
      </c>
      <c r="H6" s="573"/>
      <c r="I6" s="572"/>
      <c r="J6" s="56" t="s">
        <v>228</v>
      </c>
      <c r="K6" s="571"/>
      <c r="L6" s="572"/>
      <c r="M6" s="57" t="s">
        <v>228</v>
      </c>
    </row>
    <row r="7" spans="1:13" ht="27" customHeight="1">
      <c r="A7" s="1027" t="s">
        <v>425</v>
      </c>
      <c r="B7" s="1028"/>
      <c r="C7" s="120">
        <v>32</v>
      </c>
      <c r="D7" s="574">
        <v>8</v>
      </c>
      <c r="E7" s="575">
        <v>24</v>
      </c>
      <c r="F7" s="576">
        <v>24</v>
      </c>
      <c r="G7" s="577">
        <v>24</v>
      </c>
      <c r="H7" s="58">
        <v>8</v>
      </c>
      <c r="I7" s="576">
        <v>8</v>
      </c>
      <c r="J7" s="578">
        <v>8</v>
      </c>
      <c r="K7" s="575">
        <v>16</v>
      </c>
      <c r="L7" s="576">
        <v>16</v>
      </c>
      <c r="M7" s="577">
        <v>16</v>
      </c>
    </row>
    <row r="8" spans="1:13" ht="27" customHeight="1">
      <c r="A8" s="984" t="s">
        <v>445</v>
      </c>
      <c r="B8" s="985"/>
      <c r="C8" s="120">
        <v>23</v>
      </c>
      <c r="D8" s="574">
        <v>7</v>
      </c>
      <c r="E8" s="575">
        <v>16</v>
      </c>
      <c r="F8" s="576">
        <v>15</v>
      </c>
      <c r="G8" s="577">
        <v>14</v>
      </c>
      <c r="H8" s="58">
        <v>6</v>
      </c>
      <c r="I8" s="576">
        <v>5</v>
      </c>
      <c r="J8" s="578">
        <v>5</v>
      </c>
      <c r="K8" s="575">
        <v>10</v>
      </c>
      <c r="L8" s="576">
        <v>10</v>
      </c>
      <c r="M8" s="577">
        <v>9</v>
      </c>
    </row>
    <row r="9" spans="1:13" ht="27" customHeight="1">
      <c r="A9" s="984" t="s">
        <v>516</v>
      </c>
      <c r="B9" s="985"/>
      <c r="C9" s="120">
        <v>31</v>
      </c>
      <c r="D9" s="574">
        <v>9</v>
      </c>
      <c r="E9" s="575">
        <v>22</v>
      </c>
      <c r="F9" s="576">
        <v>13</v>
      </c>
      <c r="G9" s="577">
        <v>12</v>
      </c>
      <c r="H9" s="58">
        <v>8</v>
      </c>
      <c r="I9" s="576">
        <v>5</v>
      </c>
      <c r="J9" s="578">
        <v>5</v>
      </c>
      <c r="K9" s="575">
        <v>14</v>
      </c>
      <c r="L9" s="576">
        <v>8</v>
      </c>
      <c r="M9" s="577">
        <v>7</v>
      </c>
    </row>
    <row r="10" spans="1:13" ht="27" customHeight="1">
      <c r="A10" s="984" t="s">
        <v>518</v>
      </c>
      <c r="B10" s="985"/>
      <c r="C10" s="120">
        <v>34</v>
      </c>
      <c r="D10" s="59">
        <v>8</v>
      </c>
      <c r="E10" s="579">
        <v>26</v>
      </c>
      <c r="F10" s="580">
        <v>25</v>
      </c>
      <c r="G10" s="581">
        <v>25</v>
      </c>
      <c r="H10" s="60">
        <v>8</v>
      </c>
      <c r="I10" s="580">
        <v>8</v>
      </c>
      <c r="J10" s="582">
        <v>8</v>
      </c>
      <c r="K10" s="579">
        <v>18</v>
      </c>
      <c r="L10" s="580">
        <v>17</v>
      </c>
      <c r="M10" s="581">
        <v>17</v>
      </c>
    </row>
    <row r="11" spans="1:13" ht="27" customHeight="1">
      <c r="A11" s="984" t="s">
        <v>530</v>
      </c>
      <c r="B11" s="985"/>
      <c r="C11" s="120">
        <v>27</v>
      </c>
      <c r="D11" s="575">
        <v>4</v>
      </c>
      <c r="E11" s="583">
        <v>23</v>
      </c>
      <c r="F11" s="584">
        <v>19</v>
      </c>
      <c r="G11" s="585">
        <v>18</v>
      </c>
      <c r="H11" s="586">
        <v>8</v>
      </c>
      <c r="I11" s="584">
        <v>6</v>
      </c>
      <c r="J11" s="574">
        <v>5</v>
      </c>
      <c r="K11" s="575">
        <v>15</v>
      </c>
      <c r="L11" s="587">
        <v>13</v>
      </c>
      <c r="M11" s="585">
        <v>12</v>
      </c>
    </row>
    <row r="12" spans="1:13" ht="27" customHeight="1">
      <c r="A12" s="984" t="s">
        <v>541</v>
      </c>
      <c r="B12" s="985"/>
      <c r="C12" s="121">
        <v>34</v>
      </c>
      <c r="D12" s="62">
        <v>7</v>
      </c>
      <c r="E12" s="575">
        <v>27</v>
      </c>
      <c r="F12" s="587">
        <v>23</v>
      </c>
      <c r="G12" s="585">
        <v>22</v>
      </c>
      <c r="H12" s="58">
        <v>14</v>
      </c>
      <c r="I12" s="587">
        <v>11</v>
      </c>
      <c r="J12" s="574">
        <v>10</v>
      </c>
      <c r="K12" s="575">
        <v>13</v>
      </c>
      <c r="L12" s="587">
        <v>12</v>
      </c>
      <c r="M12" s="585">
        <v>12</v>
      </c>
    </row>
    <row r="13" spans="1:13" ht="27" customHeight="1">
      <c r="A13" s="984" t="s">
        <v>556</v>
      </c>
      <c r="B13" s="985"/>
      <c r="C13" s="120">
        <v>30</v>
      </c>
      <c r="D13" s="574">
        <v>4</v>
      </c>
      <c r="E13" s="575">
        <v>26</v>
      </c>
      <c r="F13" s="576">
        <v>25</v>
      </c>
      <c r="G13" s="588">
        <v>19</v>
      </c>
      <c r="H13" s="58">
        <v>8</v>
      </c>
      <c r="I13" s="587">
        <v>8</v>
      </c>
      <c r="J13" s="574">
        <v>3</v>
      </c>
      <c r="K13" s="575">
        <v>18</v>
      </c>
      <c r="L13" s="587">
        <v>17</v>
      </c>
      <c r="M13" s="585">
        <v>16</v>
      </c>
    </row>
    <row r="14" spans="1:13" ht="27" customHeight="1">
      <c r="A14" s="984" t="s">
        <v>566</v>
      </c>
      <c r="B14" s="985"/>
      <c r="C14" s="120">
        <v>25</v>
      </c>
      <c r="D14" s="574">
        <v>8</v>
      </c>
      <c r="E14" s="575">
        <v>17</v>
      </c>
      <c r="F14" s="576">
        <v>15</v>
      </c>
      <c r="G14" s="588">
        <v>15</v>
      </c>
      <c r="H14" s="58">
        <v>6</v>
      </c>
      <c r="I14" s="576">
        <v>5</v>
      </c>
      <c r="J14" s="578">
        <v>5</v>
      </c>
      <c r="K14" s="575">
        <v>11</v>
      </c>
      <c r="L14" s="576">
        <v>10</v>
      </c>
      <c r="M14" s="577">
        <v>10</v>
      </c>
    </row>
    <row r="15" spans="1:13" ht="27" customHeight="1">
      <c r="A15" s="984" t="s">
        <v>595</v>
      </c>
      <c r="B15" s="985"/>
      <c r="C15" s="120">
        <v>20</v>
      </c>
      <c r="D15" s="574">
        <v>6</v>
      </c>
      <c r="E15" s="575">
        <v>14</v>
      </c>
      <c r="F15" s="576">
        <v>12</v>
      </c>
      <c r="G15" s="588">
        <v>12</v>
      </c>
      <c r="H15" s="58">
        <v>5</v>
      </c>
      <c r="I15" s="576">
        <v>4</v>
      </c>
      <c r="J15" s="578">
        <v>4</v>
      </c>
      <c r="K15" s="575">
        <v>9</v>
      </c>
      <c r="L15" s="576">
        <v>8</v>
      </c>
      <c r="M15" s="577">
        <v>8</v>
      </c>
    </row>
    <row r="16" spans="1:13" ht="27" customHeight="1" thickBot="1">
      <c r="A16" s="1184" t="s">
        <v>707</v>
      </c>
      <c r="B16" s="1185"/>
      <c r="C16" s="589">
        <v>26</v>
      </c>
      <c r="D16" s="590">
        <v>7</v>
      </c>
      <c r="E16" s="591">
        <v>19</v>
      </c>
      <c r="F16" s="592">
        <v>18</v>
      </c>
      <c r="G16" s="593">
        <v>17</v>
      </c>
      <c r="H16" s="594">
        <v>9</v>
      </c>
      <c r="I16" s="592">
        <v>6</v>
      </c>
      <c r="J16" s="595">
        <v>5</v>
      </c>
      <c r="K16" s="591">
        <v>17</v>
      </c>
      <c r="L16" s="592">
        <v>13</v>
      </c>
      <c r="M16" s="596">
        <v>13</v>
      </c>
    </row>
    <row r="17" spans="1:13" ht="27" customHeight="1" thickTop="1" thickBot="1">
      <c r="A17" s="990" t="s">
        <v>129</v>
      </c>
      <c r="B17" s="991"/>
      <c r="C17" s="122">
        <f>SUM(C7:C16)/10</f>
        <v>28.2</v>
      </c>
      <c r="D17" s="123">
        <f t="shared" ref="D17:M17" si="0">SUM(D7:D16)/10</f>
        <v>6.8</v>
      </c>
      <c r="E17" s="124">
        <f t="shared" si="0"/>
        <v>21.4</v>
      </c>
      <c r="F17" s="125">
        <f t="shared" si="0"/>
        <v>18.899999999999999</v>
      </c>
      <c r="G17" s="126">
        <f t="shared" si="0"/>
        <v>17.8</v>
      </c>
      <c r="H17" s="127">
        <f t="shared" si="0"/>
        <v>8</v>
      </c>
      <c r="I17" s="125">
        <f t="shared" si="0"/>
        <v>6.6</v>
      </c>
      <c r="J17" s="128">
        <f t="shared" si="0"/>
        <v>5.8</v>
      </c>
      <c r="K17" s="124">
        <f t="shared" si="0"/>
        <v>14.1</v>
      </c>
      <c r="L17" s="125">
        <f t="shared" si="0"/>
        <v>12.4</v>
      </c>
      <c r="M17" s="126">
        <f t="shared" si="0"/>
        <v>12</v>
      </c>
    </row>
    <row r="18" spans="1:13" ht="27" customHeight="1" thickBot="1">
      <c r="A18" s="986" t="s">
        <v>744</v>
      </c>
      <c r="B18" s="987"/>
      <c r="C18" s="597">
        <v>28</v>
      </c>
      <c r="D18" s="598">
        <v>5</v>
      </c>
      <c r="E18" s="599">
        <v>23</v>
      </c>
      <c r="F18" s="600">
        <v>16</v>
      </c>
      <c r="G18" s="601">
        <v>12</v>
      </c>
      <c r="H18" s="602">
        <v>7</v>
      </c>
      <c r="I18" s="600">
        <v>5</v>
      </c>
      <c r="J18" s="603">
        <v>2</v>
      </c>
      <c r="K18" s="599">
        <v>16</v>
      </c>
      <c r="L18" s="600">
        <v>11</v>
      </c>
      <c r="M18" s="604">
        <v>10</v>
      </c>
    </row>
    <row r="20" spans="1:13" ht="22.5" customHeight="1"/>
    <row r="21" spans="1:13" ht="24" customHeight="1">
      <c r="A21" s="1030" t="s">
        <v>263</v>
      </c>
      <c r="B21" s="1030"/>
      <c r="C21" s="1030"/>
      <c r="D21" s="1030"/>
      <c r="E21" s="1030"/>
      <c r="F21" s="1030"/>
      <c r="G21" s="1030"/>
      <c r="H21" s="1030"/>
      <c r="I21" s="1030"/>
      <c r="J21" s="1030"/>
      <c r="K21" s="1030"/>
      <c r="L21" s="1030"/>
      <c r="M21" s="1030"/>
    </row>
    <row r="22" spans="1:13" ht="16.5" customHeight="1" thickBot="1"/>
    <row r="23" spans="1:13" ht="27" customHeight="1">
      <c r="A23" s="1187"/>
      <c r="B23" s="1188"/>
      <c r="C23" s="1191" t="s">
        <v>892</v>
      </c>
      <c r="D23" s="1193" t="s">
        <v>594</v>
      </c>
      <c r="E23" s="1077" t="s">
        <v>229</v>
      </c>
      <c r="F23" s="1017"/>
      <c r="G23" s="1017"/>
      <c r="H23" s="1017"/>
      <c r="I23" s="1017"/>
      <c r="J23" s="1017"/>
      <c r="K23" s="1017"/>
      <c r="L23" s="1017"/>
      <c r="M23" s="1019"/>
    </row>
    <row r="24" spans="1:13" ht="27" customHeight="1" thickBot="1">
      <c r="A24" s="1189"/>
      <c r="B24" s="1190"/>
      <c r="C24" s="1192"/>
      <c r="D24" s="934"/>
      <c r="E24" s="497" t="s">
        <v>354</v>
      </c>
      <c r="F24" s="497" t="s">
        <v>230</v>
      </c>
      <c r="G24" s="497" t="s">
        <v>231</v>
      </c>
      <c r="H24" s="61" t="s">
        <v>232</v>
      </c>
      <c r="I24" s="61" t="s">
        <v>233</v>
      </c>
      <c r="J24" s="61" t="s">
        <v>234</v>
      </c>
      <c r="K24" s="497" t="s">
        <v>186</v>
      </c>
      <c r="L24" s="497" t="s">
        <v>185</v>
      </c>
      <c r="M24" s="252" t="s">
        <v>580</v>
      </c>
    </row>
    <row r="25" spans="1:13" ht="27" customHeight="1">
      <c r="A25" s="1027" t="s">
        <v>893</v>
      </c>
      <c r="B25" s="1028"/>
      <c r="C25" s="92">
        <v>672</v>
      </c>
      <c r="D25" s="574">
        <f>SUM(E25:M25)</f>
        <v>209</v>
      </c>
      <c r="E25" s="62">
        <v>42</v>
      </c>
      <c r="F25" s="62">
        <v>14</v>
      </c>
      <c r="G25" s="62">
        <v>27</v>
      </c>
      <c r="H25" s="62">
        <v>4</v>
      </c>
      <c r="I25" s="62">
        <v>3</v>
      </c>
      <c r="J25" s="62">
        <v>17</v>
      </c>
      <c r="K25" s="62">
        <v>6</v>
      </c>
      <c r="L25" s="62">
        <v>3</v>
      </c>
      <c r="M25" s="63">
        <v>93</v>
      </c>
    </row>
    <row r="26" spans="1:13" ht="27" customHeight="1">
      <c r="A26" s="984" t="s">
        <v>894</v>
      </c>
      <c r="B26" s="985"/>
      <c r="C26" s="92">
        <v>614</v>
      </c>
      <c r="D26" s="574">
        <f t="shared" ref="D26:D34" si="1">SUM(E26:M26)</f>
        <v>189</v>
      </c>
      <c r="E26" s="62">
        <v>39</v>
      </c>
      <c r="F26" s="62">
        <v>14</v>
      </c>
      <c r="G26" s="62">
        <v>20</v>
      </c>
      <c r="H26" s="62">
        <v>10</v>
      </c>
      <c r="I26" s="62">
        <v>3</v>
      </c>
      <c r="J26" s="62">
        <v>13</v>
      </c>
      <c r="K26" s="62">
        <v>9</v>
      </c>
      <c r="L26" s="62">
        <v>4</v>
      </c>
      <c r="M26" s="63">
        <v>77</v>
      </c>
    </row>
    <row r="27" spans="1:13" ht="27" customHeight="1">
      <c r="A27" s="984" t="s">
        <v>516</v>
      </c>
      <c r="B27" s="985"/>
      <c r="C27" s="92">
        <v>604</v>
      </c>
      <c r="D27" s="574">
        <f t="shared" si="1"/>
        <v>186</v>
      </c>
      <c r="E27" s="64">
        <v>50</v>
      </c>
      <c r="F27" s="64">
        <v>10</v>
      </c>
      <c r="G27" s="64">
        <v>12</v>
      </c>
      <c r="H27" s="64">
        <v>5</v>
      </c>
      <c r="I27" s="64">
        <v>3</v>
      </c>
      <c r="J27" s="64">
        <v>19</v>
      </c>
      <c r="K27" s="64">
        <v>4</v>
      </c>
      <c r="L27" s="64">
        <v>0</v>
      </c>
      <c r="M27" s="65">
        <v>83</v>
      </c>
    </row>
    <row r="28" spans="1:13" ht="27" customHeight="1">
      <c r="A28" s="984" t="s">
        <v>518</v>
      </c>
      <c r="B28" s="985"/>
      <c r="C28" s="93">
        <v>634</v>
      </c>
      <c r="D28" s="574">
        <f t="shared" si="1"/>
        <v>165</v>
      </c>
      <c r="E28" s="62">
        <v>19</v>
      </c>
      <c r="F28" s="62">
        <v>20</v>
      </c>
      <c r="G28" s="62">
        <v>18</v>
      </c>
      <c r="H28" s="62">
        <v>9</v>
      </c>
      <c r="I28" s="62">
        <v>5</v>
      </c>
      <c r="J28" s="62">
        <v>21</v>
      </c>
      <c r="K28" s="62">
        <v>8</v>
      </c>
      <c r="L28" s="62">
        <v>0</v>
      </c>
      <c r="M28" s="63">
        <v>65</v>
      </c>
    </row>
    <row r="29" spans="1:13" ht="27" customHeight="1">
      <c r="A29" s="984" t="s">
        <v>530</v>
      </c>
      <c r="B29" s="985"/>
      <c r="C29" s="92">
        <v>613</v>
      </c>
      <c r="D29" s="574">
        <f t="shared" si="1"/>
        <v>134</v>
      </c>
      <c r="E29" s="62">
        <v>28</v>
      </c>
      <c r="F29" s="62">
        <v>12</v>
      </c>
      <c r="G29" s="62">
        <v>20</v>
      </c>
      <c r="H29" s="62">
        <v>4</v>
      </c>
      <c r="I29" s="62">
        <v>0</v>
      </c>
      <c r="J29" s="62">
        <v>16</v>
      </c>
      <c r="K29" s="62">
        <v>4</v>
      </c>
      <c r="L29" s="62">
        <v>5</v>
      </c>
      <c r="M29" s="63">
        <v>45</v>
      </c>
    </row>
    <row r="30" spans="1:13" ht="27" customHeight="1">
      <c r="A30" s="984" t="s">
        <v>541</v>
      </c>
      <c r="B30" s="985"/>
      <c r="C30" s="92">
        <v>566</v>
      </c>
      <c r="D30" s="120">
        <f t="shared" si="1"/>
        <v>171</v>
      </c>
      <c r="E30" s="62">
        <v>20</v>
      </c>
      <c r="F30" s="62">
        <v>17</v>
      </c>
      <c r="G30" s="62">
        <v>31</v>
      </c>
      <c r="H30" s="62">
        <v>4</v>
      </c>
      <c r="I30" s="62">
        <v>5</v>
      </c>
      <c r="J30" s="62">
        <v>20</v>
      </c>
      <c r="K30" s="62">
        <v>4</v>
      </c>
      <c r="L30" s="62">
        <v>4</v>
      </c>
      <c r="M30" s="63">
        <v>66</v>
      </c>
    </row>
    <row r="31" spans="1:13" ht="27" customHeight="1">
      <c r="A31" s="984" t="s">
        <v>556</v>
      </c>
      <c r="B31" s="985"/>
      <c r="C31" s="92">
        <v>616</v>
      </c>
      <c r="D31" s="120">
        <f t="shared" si="1"/>
        <v>151</v>
      </c>
      <c r="E31" s="62">
        <v>15</v>
      </c>
      <c r="F31" s="62">
        <v>11</v>
      </c>
      <c r="G31" s="62">
        <v>18</v>
      </c>
      <c r="H31" s="62">
        <v>8</v>
      </c>
      <c r="I31" s="62">
        <v>4</v>
      </c>
      <c r="J31" s="62">
        <v>9</v>
      </c>
      <c r="K31" s="62">
        <v>3</v>
      </c>
      <c r="L31" s="62">
        <v>1</v>
      </c>
      <c r="M31" s="63">
        <v>82</v>
      </c>
    </row>
    <row r="32" spans="1:13" ht="27" customHeight="1">
      <c r="A32" s="984" t="s">
        <v>566</v>
      </c>
      <c r="B32" s="985"/>
      <c r="C32" s="92">
        <v>500</v>
      </c>
      <c r="D32" s="605">
        <f t="shared" si="1"/>
        <v>145</v>
      </c>
      <c r="E32" s="62">
        <v>23</v>
      </c>
      <c r="F32" s="62">
        <v>19</v>
      </c>
      <c r="G32" s="62">
        <v>14</v>
      </c>
      <c r="H32" s="62">
        <v>6</v>
      </c>
      <c r="I32" s="62">
        <v>3</v>
      </c>
      <c r="J32" s="62">
        <v>8</v>
      </c>
      <c r="K32" s="62">
        <v>4</v>
      </c>
      <c r="L32" s="62">
        <v>1</v>
      </c>
      <c r="M32" s="63">
        <v>67</v>
      </c>
    </row>
    <row r="33" spans="1:15" ht="27" customHeight="1">
      <c r="A33" s="984" t="s">
        <v>595</v>
      </c>
      <c r="B33" s="985"/>
      <c r="C33" s="229">
        <v>422</v>
      </c>
      <c r="D33" s="605">
        <f t="shared" si="1"/>
        <v>121</v>
      </c>
      <c r="E33" s="574">
        <v>16</v>
      </c>
      <c r="F33" s="62">
        <v>6</v>
      </c>
      <c r="G33" s="62">
        <v>13</v>
      </c>
      <c r="H33" s="62">
        <v>7</v>
      </c>
      <c r="I33" s="62">
        <v>7</v>
      </c>
      <c r="J33" s="62">
        <v>8</v>
      </c>
      <c r="K33" s="62">
        <v>6</v>
      </c>
      <c r="L33" s="62">
        <v>1</v>
      </c>
      <c r="M33" s="63">
        <v>57</v>
      </c>
    </row>
    <row r="34" spans="1:15" ht="27" customHeight="1" thickBot="1">
      <c r="A34" s="1184" t="s">
        <v>707</v>
      </c>
      <c r="B34" s="1185"/>
      <c r="C34" s="225">
        <v>434</v>
      </c>
      <c r="D34" s="146">
        <f t="shared" si="1"/>
        <v>137</v>
      </c>
      <c r="E34" s="226">
        <v>16</v>
      </c>
      <c r="F34" s="147">
        <v>11</v>
      </c>
      <c r="G34" s="147">
        <v>12</v>
      </c>
      <c r="H34" s="147">
        <v>3</v>
      </c>
      <c r="I34" s="147">
        <v>1</v>
      </c>
      <c r="J34" s="147">
        <v>15</v>
      </c>
      <c r="K34" s="147">
        <v>1</v>
      </c>
      <c r="L34" s="147">
        <v>3</v>
      </c>
      <c r="M34" s="148">
        <v>75</v>
      </c>
    </row>
    <row r="35" spans="1:15" ht="27" customHeight="1" thickTop="1" thickBot="1">
      <c r="A35" s="990" t="s">
        <v>129</v>
      </c>
      <c r="B35" s="1186"/>
      <c r="C35" s="129">
        <f t="shared" ref="C35:M35" si="2">SUM(C25:C34)/10</f>
        <v>567.5</v>
      </c>
      <c r="D35" s="145">
        <f t="shared" si="2"/>
        <v>160.80000000000001</v>
      </c>
      <c r="E35" s="130">
        <f t="shared" si="2"/>
        <v>26.8</v>
      </c>
      <c r="F35" s="130">
        <f t="shared" si="2"/>
        <v>13.4</v>
      </c>
      <c r="G35" s="130">
        <f t="shared" si="2"/>
        <v>18.5</v>
      </c>
      <c r="H35" s="130">
        <f t="shared" si="2"/>
        <v>6</v>
      </c>
      <c r="I35" s="130">
        <f t="shared" si="2"/>
        <v>3.4</v>
      </c>
      <c r="J35" s="130">
        <f t="shared" si="2"/>
        <v>14.6</v>
      </c>
      <c r="K35" s="130">
        <f t="shared" si="2"/>
        <v>4.9000000000000004</v>
      </c>
      <c r="L35" s="130">
        <f t="shared" si="2"/>
        <v>2.2000000000000002</v>
      </c>
      <c r="M35" s="131">
        <f t="shared" si="2"/>
        <v>71</v>
      </c>
    </row>
    <row r="36" spans="1:15" ht="27" customHeight="1" thickBot="1">
      <c r="A36" s="986" t="s">
        <v>744</v>
      </c>
      <c r="B36" s="987"/>
      <c r="C36" s="606">
        <v>500</v>
      </c>
      <c r="D36" s="146">
        <f>SUM(E36:M36)</f>
        <v>148</v>
      </c>
      <c r="E36" s="590">
        <v>18</v>
      </c>
      <c r="F36" s="607">
        <v>11</v>
      </c>
      <c r="G36" s="607">
        <v>18</v>
      </c>
      <c r="H36" s="607">
        <v>2</v>
      </c>
      <c r="I36" s="607">
        <v>5</v>
      </c>
      <c r="J36" s="607">
        <v>15</v>
      </c>
      <c r="K36" s="607">
        <v>0</v>
      </c>
      <c r="L36" s="607">
        <v>5</v>
      </c>
      <c r="M36" s="608">
        <v>74</v>
      </c>
      <c r="O36" s="207"/>
    </row>
    <row r="40" spans="1:15">
      <c r="K40" s="132"/>
    </row>
  </sheetData>
  <mergeCells count="41">
    <mergeCell ref="A17:B17"/>
    <mergeCell ref="A18:B18"/>
    <mergeCell ref="A12:B12"/>
    <mergeCell ref="A13:B13"/>
    <mergeCell ref="A14:B14"/>
    <mergeCell ref="A15:B15"/>
    <mergeCell ref="A16:B16"/>
    <mergeCell ref="A1:M1"/>
    <mergeCell ref="A3:B6"/>
    <mergeCell ref="C3:G3"/>
    <mergeCell ref="H3:M3"/>
    <mergeCell ref="C4:C6"/>
    <mergeCell ref="D4:D6"/>
    <mergeCell ref="E4:G4"/>
    <mergeCell ref="H4:J4"/>
    <mergeCell ref="K4:M4"/>
    <mergeCell ref="F5:G5"/>
    <mergeCell ref="I5:J5"/>
    <mergeCell ref="L5:M5"/>
    <mergeCell ref="A7:B7"/>
    <mergeCell ref="A8:B8"/>
    <mergeCell ref="A9:B9"/>
    <mergeCell ref="A10:B10"/>
    <mergeCell ref="A11:B11"/>
    <mergeCell ref="A21:M21"/>
    <mergeCell ref="A23:B24"/>
    <mergeCell ref="C23:C24"/>
    <mergeCell ref="D23:D24"/>
    <mergeCell ref="E23:M23"/>
    <mergeCell ref="A36:B36"/>
    <mergeCell ref="A34:B34"/>
    <mergeCell ref="A25:B25"/>
    <mergeCell ref="A26:B26"/>
    <mergeCell ref="A27:B27"/>
    <mergeCell ref="A28:B28"/>
    <mergeCell ref="A29:B29"/>
    <mergeCell ref="A30:B30"/>
    <mergeCell ref="A31:B31"/>
    <mergeCell ref="A32:B32"/>
    <mergeCell ref="A35:B35"/>
    <mergeCell ref="A33:B33"/>
  </mergeCells>
  <phoneticPr fontId="9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M34"/>
  <sheetViews>
    <sheetView zoomScale="85" workbookViewId="0">
      <selection sqref="A1:K31"/>
    </sheetView>
  </sheetViews>
  <sheetFormatPr defaultRowHeight="11.25"/>
  <cols>
    <col min="1" max="1" width="18.625" style="10" customWidth="1"/>
    <col min="2" max="11" width="7.625" style="10" customWidth="1"/>
    <col min="12" max="13" width="8.25" style="10" customWidth="1"/>
    <col min="14" max="16384" width="9" style="10"/>
  </cols>
  <sheetData>
    <row r="1" spans="1:13" s="66" customFormat="1" ht="30" customHeight="1">
      <c r="A1" s="1030" t="s">
        <v>271</v>
      </c>
      <c r="B1" s="1030"/>
      <c r="C1" s="1030"/>
      <c r="D1" s="1030"/>
      <c r="E1" s="1030"/>
      <c r="F1" s="1030"/>
      <c r="G1" s="1030"/>
      <c r="H1" s="1030"/>
      <c r="I1" s="1030"/>
      <c r="J1" s="1030"/>
      <c r="K1" s="1030"/>
    </row>
    <row r="2" spans="1:13" s="54" customFormat="1" ht="8.25" customHeight="1" thickBot="1">
      <c r="A2" s="551"/>
      <c r="B2" s="551"/>
      <c r="C2" s="551"/>
      <c r="D2" s="551"/>
      <c r="E2" s="551"/>
      <c r="F2" s="551"/>
      <c r="G2" s="551"/>
      <c r="H2" s="551"/>
      <c r="I2" s="551"/>
      <c r="J2" s="551"/>
      <c r="K2" s="551"/>
    </row>
    <row r="3" spans="1:13" s="8" customFormat="1" ht="29.25" customHeight="1" thickBot="1">
      <c r="A3" s="254" t="s">
        <v>272</v>
      </c>
      <c r="B3" s="552" t="s">
        <v>531</v>
      </c>
      <c r="C3" s="552" t="s">
        <v>532</v>
      </c>
      <c r="D3" s="552" t="s">
        <v>533</v>
      </c>
      <c r="E3" s="552" t="s">
        <v>573</v>
      </c>
      <c r="F3" s="552" t="s">
        <v>574</v>
      </c>
      <c r="G3" s="552" t="s">
        <v>575</v>
      </c>
      <c r="H3" s="552" t="s">
        <v>689</v>
      </c>
      <c r="I3" s="553" t="s">
        <v>704</v>
      </c>
      <c r="J3" s="554" t="s">
        <v>887</v>
      </c>
      <c r="K3" s="255" t="s">
        <v>888</v>
      </c>
    </row>
    <row r="4" spans="1:13" s="8" customFormat="1" ht="29.25" customHeight="1" thickTop="1">
      <c r="A4" s="256" t="s">
        <v>273</v>
      </c>
      <c r="B4" s="555">
        <v>614</v>
      </c>
      <c r="C4" s="555">
        <v>604</v>
      </c>
      <c r="D4" s="556">
        <v>634</v>
      </c>
      <c r="E4" s="555">
        <v>613</v>
      </c>
      <c r="F4" s="555">
        <v>566</v>
      </c>
      <c r="G4" s="555">
        <v>616</v>
      </c>
      <c r="H4" s="557">
        <v>500</v>
      </c>
      <c r="I4" s="558">
        <v>422</v>
      </c>
      <c r="J4" s="558">
        <v>434</v>
      </c>
      <c r="K4" s="559">
        <v>500</v>
      </c>
      <c r="M4" s="257"/>
    </row>
    <row r="5" spans="1:13" s="8" customFormat="1" ht="29.25" customHeight="1">
      <c r="A5" s="258" t="s">
        <v>688</v>
      </c>
      <c r="B5" s="560">
        <v>50</v>
      </c>
      <c r="C5" s="560">
        <v>47</v>
      </c>
      <c r="D5" s="561">
        <v>80</v>
      </c>
      <c r="E5" s="560">
        <v>46</v>
      </c>
      <c r="F5" s="560">
        <v>51</v>
      </c>
      <c r="G5" s="560">
        <v>48</v>
      </c>
      <c r="H5" s="562">
        <v>43</v>
      </c>
      <c r="I5" s="561">
        <v>37</v>
      </c>
      <c r="J5" s="561">
        <v>41</v>
      </c>
      <c r="K5" s="563">
        <v>36</v>
      </c>
    </row>
    <row r="6" spans="1:13" s="8" customFormat="1" ht="29.25" customHeight="1" thickBot="1">
      <c r="A6" s="259" t="s">
        <v>274</v>
      </c>
      <c r="B6" s="564">
        <v>8.1433224755700326</v>
      </c>
      <c r="C6" s="564">
        <f>C5/C4*100</f>
        <v>7.7814569536423832</v>
      </c>
      <c r="D6" s="564">
        <f t="shared" ref="D6:J6" si="0">D5/D4*100</f>
        <v>12.618296529968454</v>
      </c>
      <c r="E6" s="564">
        <f t="shared" si="0"/>
        <v>7.504078303425775</v>
      </c>
      <c r="F6" s="564">
        <f t="shared" si="0"/>
        <v>9.010600706713781</v>
      </c>
      <c r="G6" s="564">
        <f t="shared" si="0"/>
        <v>7.7922077922077921</v>
      </c>
      <c r="H6" s="564">
        <f t="shared" si="0"/>
        <v>8.6</v>
      </c>
      <c r="I6" s="564">
        <f t="shared" si="0"/>
        <v>8.7677725118483423</v>
      </c>
      <c r="J6" s="564">
        <f t="shared" si="0"/>
        <v>9.4470046082949306</v>
      </c>
      <c r="K6" s="565">
        <f>K5/K4*100</f>
        <v>7.1999999999999993</v>
      </c>
    </row>
    <row r="7" spans="1:13" s="54" customFormat="1" ht="18" customHeight="1">
      <c r="A7" s="290" t="s">
        <v>690</v>
      </c>
      <c r="B7" s="551"/>
      <c r="C7" s="551"/>
      <c r="D7" s="551"/>
      <c r="E7" s="551"/>
      <c r="F7" s="551"/>
      <c r="G7" s="551"/>
      <c r="H7" s="551"/>
      <c r="I7" s="551"/>
      <c r="J7" s="551"/>
      <c r="K7" s="551"/>
    </row>
    <row r="8" spans="1:13" s="54" customFormat="1" ht="16.5" customHeight="1">
      <c r="A8" s="551"/>
      <c r="B8" s="551"/>
      <c r="C8" s="551"/>
      <c r="D8" s="551"/>
      <c r="E8" s="551"/>
      <c r="F8" s="551"/>
      <c r="G8" s="551"/>
      <c r="H8" s="551"/>
      <c r="I8" s="551"/>
      <c r="J8" s="551"/>
      <c r="K8" s="551"/>
    </row>
    <row r="9" spans="1:13" s="54" customFormat="1" ht="16.5" customHeight="1">
      <c r="A9" s="551"/>
      <c r="B9" s="551"/>
      <c r="C9" s="551"/>
      <c r="D9" s="551"/>
      <c r="E9" s="551"/>
      <c r="F9" s="551"/>
      <c r="G9" s="551"/>
      <c r="H9" s="551"/>
      <c r="I9" s="551"/>
      <c r="J9" s="551"/>
      <c r="K9" s="551"/>
    </row>
    <row r="10" spans="1:13" s="66" customFormat="1" ht="25.5" customHeight="1">
      <c r="A10" s="1030" t="s">
        <v>890</v>
      </c>
      <c r="B10" s="1030"/>
      <c r="C10" s="1030"/>
      <c r="D10" s="1030"/>
      <c r="E10" s="1030"/>
      <c r="F10" s="1030"/>
      <c r="G10" s="1030"/>
      <c r="H10" s="1030"/>
      <c r="I10" s="1030"/>
      <c r="J10" s="1030"/>
      <c r="K10" s="1030"/>
    </row>
    <row r="11" spans="1:13" s="54" customFormat="1" ht="8.25" customHeight="1" thickBot="1">
      <c r="A11" s="551"/>
      <c r="B11" s="551"/>
      <c r="C11" s="551"/>
      <c r="D11" s="551"/>
      <c r="E11" s="551"/>
      <c r="F11" s="551"/>
      <c r="G11" s="551"/>
      <c r="H11" s="551"/>
      <c r="I11" s="551"/>
      <c r="J11" s="551"/>
      <c r="K11" s="551"/>
    </row>
    <row r="12" spans="1:13" s="8" customFormat="1" ht="29.25" customHeight="1">
      <c r="A12" s="260" t="s">
        <v>691</v>
      </c>
      <c r="B12" s="261" t="s">
        <v>275</v>
      </c>
      <c r="C12" s="543" t="s">
        <v>276</v>
      </c>
      <c r="D12" s="543" t="s">
        <v>277</v>
      </c>
      <c r="E12" s="543" t="s">
        <v>278</v>
      </c>
      <c r="F12" s="543" t="s">
        <v>279</v>
      </c>
      <c r="G12" s="543" t="s">
        <v>280</v>
      </c>
      <c r="H12" s="543" t="s">
        <v>281</v>
      </c>
      <c r="I12" s="543" t="s">
        <v>282</v>
      </c>
      <c r="J12" s="543" t="s">
        <v>65</v>
      </c>
      <c r="K12" s="544" t="s">
        <v>120</v>
      </c>
    </row>
    <row r="13" spans="1:13" s="8" customFormat="1" ht="29.25" customHeight="1" thickBot="1">
      <c r="A13" s="262" t="s">
        <v>252</v>
      </c>
      <c r="B13" s="566">
        <v>6</v>
      </c>
      <c r="C13" s="567">
        <v>5</v>
      </c>
      <c r="D13" s="567">
        <v>1</v>
      </c>
      <c r="E13" s="567">
        <v>3</v>
      </c>
      <c r="F13" s="567">
        <v>3</v>
      </c>
      <c r="G13" s="567">
        <v>2</v>
      </c>
      <c r="H13" s="567">
        <v>5</v>
      </c>
      <c r="I13" s="567">
        <v>6</v>
      </c>
      <c r="J13" s="567">
        <v>5</v>
      </c>
      <c r="K13" s="568">
        <f>SUM(B13:J13)</f>
        <v>36</v>
      </c>
    </row>
    <row r="14" spans="1:13" s="54" customFormat="1" ht="16.5" customHeight="1">
      <c r="A14" s="551"/>
      <c r="B14" s="551"/>
      <c r="C14" s="551"/>
      <c r="D14" s="551"/>
      <c r="E14" s="551"/>
      <c r="F14" s="551"/>
      <c r="G14" s="551"/>
      <c r="H14" s="551"/>
      <c r="I14" s="551"/>
      <c r="J14" s="551"/>
      <c r="K14" s="551"/>
    </row>
    <row r="15" spans="1:13" s="54" customFormat="1" ht="16.5" customHeight="1">
      <c r="A15" s="551"/>
      <c r="B15" s="551"/>
      <c r="C15" s="551"/>
      <c r="D15" s="551"/>
      <c r="E15" s="551"/>
      <c r="F15" s="551"/>
      <c r="G15" s="551"/>
      <c r="H15" s="551"/>
      <c r="I15" s="551"/>
      <c r="J15" s="551"/>
      <c r="K15" s="551"/>
    </row>
    <row r="16" spans="1:13" s="54" customFormat="1" ht="16.5" customHeight="1">
      <c r="A16" s="551"/>
      <c r="B16" s="551"/>
      <c r="C16" s="551"/>
      <c r="D16" s="551"/>
      <c r="E16" s="551"/>
      <c r="F16" s="551"/>
      <c r="G16" s="551"/>
      <c r="H16" s="551"/>
      <c r="I16" s="551"/>
      <c r="J16" s="551"/>
      <c r="K16" s="551"/>
    </row>
    <row r="17" spans="1:11" s="66" customFormat="1" ht="24.75" customHeight="1">
      <c r="A17" s="1030" t="s">
        <v>891</v>
      </c>
      <c r="B17" s="1030"/>
      <c r="C17" s="1030"/>
      <c r="D17" s="1030"/>
      <c r="E17" s="1030"/>
      <c r="F17" s="1030"/>
      <c r="G17" s="1030"/>
      <c r="H17" s="241"/>
      <c r="I17" s="241"/>
      <c r="J17" s="241"/>
      <c r="K17" s="241"/>
    </row>
    <row r="18" spans="1:11" s="54" customFormat="1" ht="6.75" customHeight="1" thickBot="1">
      <c r="A18" s="1247"/>
      <c r="B18" s="1247"/>
      <c r="C18" s="1247"/>
      <c r="D18" s="1247"/>
      <c r="E18" s="1247"/>
      <c r="F18" s="1247"/>
      <c r="G18" s="1247"/>
      <c r="H18" s="551"/>
      <c r="I18" s="551"/>
      <c r="J18" s="551"/>
      <c r="K18" s="551"/>
    </row>
    <row r="19" spans="1:11" s="54" customFormat="1" ht="29.25" customHeight="1" thickBot="1">
      <c r="A19" s="1211" t="s">
        <v>348</v>
      </c>
      <c r="B19" s="1212"/>
      <c r="C19" s="1212"/>
      <c r="D19" s="1240"/>
      <c r="E19" s="1241">
        <v>36</v>
      </c>
      <c r="F19" s="1242"/>
      <c r="G19" s="1243"/>
      <c r="H19" s="551"/>
      <c r="I19" s="551"/>
      <c r="J19" s="551"/>
      <c r="K19" s="551"/>
    </row>
    <row r="20" spans="1:11" s="54" customFormat="1" ht="29.25" customHeight="1" thickBot="1">
      <c r="A20" s="1211" t="s">
        <v>349</v>
      </c>
      <c r="B20" s="1212"/>
      <c r="C20" s="1212"/>
      <c r="D20" s="1212"/>
      <c r="E20" s="1213">
        <v>6</v>
      </c>
      <c r="F20" s="1214"/>
      <c r="G20" s="1215"/>
      <c r="H20" s="253"/>
      <c r="I20" s="551"/>
      <c r="J20" s="551"/>
      <c r="K20" s="551"/>
    </row>
    <row r="21" spans="1:11" s="54" customFormat="1" ht="29.25" customHeight="1">
      <c r="A21" s="1237" t="s">
        <v>350</v>
      </c>
      <c r="B21" s="1238"/>
      <c r="C21" s="1238"/>
      <c r="D21" s="1239"/>
      <c r="E21" s="1244">
        <v>4</v>
      </c>
      <c r="F21" s="1245"/>
      <c r="G21" s="1246"/>
      <c r="H21" s="551"/>
      <c r="I21" s="551"/>
      <c r="J21" s="551"/>
      <c r="K21" s="551"/>
    </row>
    <row r="22" spans="1:11" s="54" customFormat="1" ht="29.25" customHeight="1" thickBot="1">
      <c r="A22" s="210"/>
      <c r="B22" s="1216" t="s">
        <v>351</v>
      </c>
      <c r="C22" s="1216"/>
      <c r="D22" s="1217"/>
      <c r="E22" s="1226">
        <v>0</v>
      </c>
      <c r="F22" s="1227"/>
      <c r="G22" s="1228"/>
      <c r="H22" s="551"/>
      <c r="I22" s="551"/>
      <c r="J22" s="551"/>
      <c r="K22" s="551"/>
    </row>
    <row r="23" spans="1:11" s="54" customFormat="1" ht="29.25" customHeight="1" thickBot="1">
      <c r="A23" s="1229" t="s">
        <v>352</v>
      </c>
      <c r="B23" s="1230"/>
      <c r="C23" s="1230"/>
      <c r="D23" s="1230"/>
      <c r="E23" s="1223">
        <f>E25</f>
        <v>16242</v>
      </c>
      <c r="F23" s="1224"/>
      <c r="G23" s="1225"/>
      <c r="H23" s="551"/>
      <c r="I23" s="551"/>
      <c r="J23" s="551"/>
      <c r="K23" s="551"/>
    </row>
    <row r="24" spans="1:11" s="54" customFormat="1" ht="29.25" customHeight="1" thickBot="1">
      <c r="A24" s="1211" t="s">
        <v>353</v>
      </c>
      <c r="B24" s="1212"/>
      <c r="C24" s="1212"/>
      <c r="D24" s="1212"/>
      <c r="E24" s="1223">
        <f>E23/E19</f>
        <v>451.16666666666669</v>
      </c>
      <c r="F24" s="1224"/>
      <c r="G24" s="1225"/>
      <c r="H24" s="551"/>
      <c r="I24" s="551"/>
      <c r="J24" s="551"/>
      <c r="K24" s="551"/>
    </row>
    <row r="25" spans="1:11" s="54" customFormat="1" ht="29.25" customHeight="1">
      <c r="A25" s="1237" t="s">
        <v>583</v>
      </c>
      <c r="B25" s="1238"/>
      <c r="C25" s="1238"/>
      <c r="D25" s="1239"/>
      <c r="E25" s="1234">
        <f>SUM(E26:E29)</f>
        <v>16242</v>
      </c>
      <c r="F25" s="1235"/>
      <c r="G25" s="1236"/>
      <c r="H25" s="551"/>
      <c r="I25" s="551"/>
      <c r="J25" s="551"/>
      <c r="K25" s="551"/>
    </row>
    <row r="26" spans="1:11" s="54" customFormat="1" ht="29.25" customHeight="1">
      <c r="A26" s="211"/>
      <c r="B26" s="1221" t="s">
        <v>587</v>
      </c>
      <c r="C26" s="1221"/>
      <c r="D26" s="1222"/>
      <c r="E26" s="1218">
        <v>13073</v>
      </c>
      <c r="F26" s="1219"/>
      <c r="G26" s="1220"/>
      <c r="H26" s="551"/>
      <c r="I26" s="551"/>
      <c r="J26" s="551"/>
      <c r="K26" s="551"/>
    </row>
    <row r="27" spans="1:11" s="54" customFormat="1" ht="29.25" customHeight="1">
      <c r="A27" s="211"/>
      <c r="B27" s="1221" t="s">
        <v>586</v>
      </c>
      <c r="C27" s="1221"/>
      <c r="D27" s="1222"/>
      <c r="E27" s="1218">
        <v>2501</v>
      </c>
      <c r="F27" s="1219"/>
      <c r="G27" s="1220"/>
      <c r="H27" s="551"/>
      <c r="I27" s="551"/>
      <c r="J27" s="551"/>
      <c r="K27" s="551"/>
    </row>
    <row r="28" spans="1:11" s="54" customFormat="1" ht="29.25" customHeight="1">
      <c r="A28" s="211"/>
      <c r="B28" s="1221" t="s">
        <v>584</v>
      </c>
      <c r="C28" s="1221"/>
      <c r="D28" s="1222"/>
      <c r="E28" s="1218">
        <v>611</v>
      </c>
      <c r="F28" s="1219"/>
      <c r="G28" s="1220"/>
      <c r="H28" s="551"/>
      <c r="I28" s="551"/>
      <c r="J28" s="551"/>
      <c r="K28" s="551"/>
    </row>
    <row r="29" spans="1:11" s="54" customFormat="1" ht="29.25" customHeight="1" thickBot="1">
      <c r="A29" s="210"/>
      <c r="B29" s="1216" t="s">
        <v>585</v>
      </c>
      <c r="C29" s="1216"/>
      <c r="D29" s="1217"/>
      <c r="E29" s="1231">
        <v>57</v>
      </c>
      <c r="F29" s="1232"/>
      <c r="G29" s="1233"/>
      <c r="H29" s="551"/>
      <c r="I29" s="551"/>
      <c r="J29" s="551"/>
      <c r="K29" s="551"/>
    </row>
    <row r="30" spans="1:11" s="54" customFormat="1" ht="29.25" customHeight="1" thickBot="1">
      <c r="A30" s="1229" t="s">
        <v>581</v>
      </c>
      <c r="B30" s="1230"/>
      <c r="C30" s="1230"/>
      <c r="D30" s="1230"/>
      <c r="E30" s="1213">
        <v>15</v>
      </c>
      <c r="F30" s="1214"/>
      <c r="G30" s="1215"/>
      <c r="H30" s="551"/>
      <c r="I30" s="551"/>
      <c r="J30" s="551"/>
      <c r="K30" s="551"/>
    </row>
    <row r="31" spans="1:11" s="54" customFormat="1" ht="29.25" customHeight="1" thickBot="1">
      <c r="A31" s="1211" t="s">
        <v>582</v>
      </c>
      <c r="B31" s="1212"/>
      <c r="C31" s="1212"/>
      <c r="D31" s="1212"/>
      <c r="E31" s="1213">
        <v>33</v>
      </c>
      <c r="F31" s="1214"/>
      <c r="G31" s="1215"/>
      <c r="H31" s="253"/>
      <c r="I31" s="551"/>
      <c r="J31" s="551"/>
      <c r="K31" s="551"/>
    </row>
    <row r="32" spans="1:11" s="54" customFormat="1" ht="3.75" customHeight="1">
      <c r="B32" s="67"/>
      <c r="C32" s="67"/>
      <c r="D32" s="67"/>
    </row>
    <row r="33" spans="1:2" s="54" customFormat="1" ht="15.75" customHeight="1">
      <c r="A33" s="54" t="s">
        <v>710</v>
      </c>
      <c r="B33" s="212"/>
    </row>
    <row r="34" spans="1:2" s="54" customFormat="1" ht="13.5"/>
  </sheetData>
  <mergeCells count="30">
    <mergeCell ref="A1:K1"/>
    <mergeCell ref="A23:D23"/>
    <mergeCell ref="A25:D25"/>
    <mergeCell ref="A24:D24"/>
    <mergeCell ref="A10:K10"/>
    <mergeCell ref="A19:D19"/>
    <mergeCell ref="A20:D20"/>
    <mergeCell ref="A21:D21"/>
    <mergeCell ref="E19:G19"/>
    <mergeCell ref="E20:G20"/>
    <mergeCell ref="E21:G21"/>
    <mergeCell ref="E24:G24"/>
    <mergeCell ref="A17:G17"/>
    <mergeCell ref="A18:G18"/>
    <mergeCell ref="A31:D31"/>
    <mergeCell ref="E31:G31"/>
    <mergeCell ref="B29:D29"/>
    <mergeCell ref="E26:G26"/>
    <mergeCell ref="B22:D22"/>
    <mergeCell ref="B26:D26"/>
    <mergeCell ref="E30:G30"/>
    <mergeCell ref="B27:D27"/>
    <mergeCell ref="E23:G23"/>
    <mergeCell ref="E22:G22"/>
    <mergeCell ref="E27:G27"/>
    <mergeCell ref="A30:D30"/>
    <mergeCell ref="B28:D28"/>
    <mergeCell ref="E29:G29"/>
    <mergeCell ref="E28:G28"/>
    <mergeCell ref="E25:G25"/>
  </mergeCells>
  <phoneticPr fontId="9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blackAndWhite="1" r:id="rId1"/>
  <headerFooter alignWithMargins="0"/>
  <ignoredErrors>
    <ignoredError sqref="E25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B13:J46"/>
  <sheetViews>
    <sheetView topLeftCell="A7" zoomScale="70" zoomScaleNormal="70" workbookViewId="0">
      <selection activeCell="R39" sqref="R39"/>
    </sheetView>
  </sheetViews>
  <sheetFormatPr defaultRowHeight="13.5"/>
  <cols>
    <col min="1" max="13" width="9" style="54"/>
    <col min="14" max="14" width="7.875" style="54" customWidth="1"/>
    <col min="15" max="16384" width="9" style="54"/>
  </cols>
  <sheetData>
    <row r="13" spans="2:2">
      <c r="B13" s="54" t="s">
        <v>254</v>
      </c>
    </row>
    <row r="40" spans="2:10">
      <c r="J40" s="54" t="s">
        <v>550</v>
      </c>
    </row>
    <row r="46" spans="2:10">
      <c r="B46" s="54" t="s">
        <v>551</v>
      </c>
    </row>
  </sheetData>
  <phoneticPr fontId="9"/>
  <pageMargins left="0.94" right="0.39370078740157483" top="0.88" bottom="0.39370078740157483" header="0.51181102362204722" footer="0.51181102362204722"/>
  <pageSetup paperSize="9" scale="83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3"/>
  <sheetViews>
    <sheetView zoomScale="70" zoomScaleNormal="70" workbookViewId="0">
      <selection activeCell="R29" sqref="R29"/>
    </sheetView>
  </sheetViews>
  <sheetFormatPr defaultRowHeight="13.5"/>
  <cols>
    <col min="1" max="13" width="9" style="54"/>
    <col min="14" max="14" width="11.75" style="54" customWidth="1"/>
    <col min="15" max="16384" width="9" style="54"/>
  </cols>
  <sheetData>
    <row r="13" spans="2:2">
      <c r="B13" s="54" t="s">
        <v>254</v>
      </c>
    </row>
  </sheetData>
  <phoneticPr fontId="9"/>
  <pageMargins left="0.98425196850393704" right="0.6692913385826772" top="0.87" bottom="0.51181102362204722" header="0.51181102362204722" footer="0.51181102362204722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B13:B32"/>
  <sheetViews>
    <sheetView view="pageBreakPreview" zoomScale="85" zoomScaleNormal="100" zoomScaleSheetLayoutView="85" workbookViewId="0">
      <selection activeCell="Q24" sqref="Q24"/>
    </sheetView>
  </sheetViews>
  <sheetFormatPr defaultRowHeight="13.5"/>
  <cols>
    <col min="1" max="11" width="9" style="54"/>
    <col min="12" max="12" width="7.5" style="54" customWidth="1"/>
    <col min="13" max="13" width="9.5" style="54" customWidth="1"/>
    <col min="14" max="14" width="10" style="54" customWidth="1"/>
    <col min="15" max="16384" width="9" style="54"/>
  </cols>
  <sheetData>
    <row r="13" spans="2:2">
      <c r="B13" s="54" t="s">
        <v>254</v>
      </c>
    </row>
    <row r="30" ht="21" customHeight="1"/>
    <row r="32" ht="24.75" customHeight="1"/>
  </sheetData>
  <phoneticPr fontId="9"/>
  <printOptions horizontalCentered="1" verticalCentered="1"/>
  <pageMargins left="0.78740157480314965" right="0.55000000000000004" top="0.76" bottom="0.74803149606299213" header="0.51181102362204722" footer="0.51181102362204722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B13"/>
  <sheetViews>
    <sheetView workbookViewId="0">
      <selection activeCell="Q8" sqref="Q8"/>
    </sheetView>
  </sheetViews>
  <sheetFormatPr defaultRowHeight="13.5"/>
  <cols>
    <col min="1" max="16384" width="9" style="54"/>
  </cols>
  <sheetData>
    <row r="13" spans="2:2">
      <c r="B13" s="54" t="s">
        <v>254</v>
      </c>
    </row>
  </sheetData>
  <phoneticPr fontId="9"/>
  <printOptions horizontalCentered="1"/>
  <pageMargins left="0.98425196850393704" right="0.59055118110236227" top="0.98425196850393704" bottom="0.78740157480314965" header="0.51181102362204722" footer="0.51181102362204722"/>
  <pageSetup paperSize="9" scale="96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13"/>
  <sheetViews>
    <sheetView workbookViewId="0">
      <selection activeCell="P10" sqref="P10"/>
    </sheetView>
  </sheetViews>
  <sheetFormatPr defaultRowHeight="13.5"/>
  <cols>
    <col min="1" max="16384" width="9" style="54"/>
  </cols>
  <sheetData>
    <row r="13" spans="2:2">
      <c r="B13" s="54" t="s">
        <v>254</v>
      </c>
    </row>
  </sheetData>
  <phoneticPr fontId="9"/>
  <pageMargins left="0.77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13"/>
  <sheetViews>
    <sheetView workbookViewId="0">
      <selection activeCell="Q36" sqref="Q36"/>
    </sheetView>
  </sheetViews>
  <sheetFormatPr defaultRowHeight="13.5"/>
  <cols>
    <col min="1" max="16384" width="9" style="54"/>
  </cols>
  <sheetData>
    <row r="13" spans="2:2">
      <c r="B13" s="54" t="s">
        <v>254</v>
      </c>
    </row>
  </sheetData>
  <phoneticPr fontId="9"/>
  <printOptions horizontalCentered="1" verticalCentered="1"/>
  <pageMargins left="0.59" right="0.19685039370078741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13"/>
  <sheetViews>
    <sheetView workbookViewId="0">
      <selection activeCell="Q25" sqref="Q25"/>
    </sheetView>
  </sheetViews>
  <sheetFormatPr defaultRowHeight="13.5"/>
  <cols>
    <col min="1" max="16384" width="9" style="54"/>
  </cols>
  <sheetData>
    <row r="13" spans="2:2">
      <c r="B13" s="54" t="s">
        <v>254</v>
      </c>
    </row>
  </sheetData>
  <phoneticPr fontId="9"/>
  <pageMargins left="0.98425196850393704" right="0.39370078740157483" top="0.72" bottom="0.59055118110236227" header="0.44" footer="0.51181102362204722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B13"/>
  <sheetViews>
    <sheetView zoomScale="50" zoomScaleNormal="50" workbookViewId="0">
      <selection activeCell="AG35" sqref="AG35"/>
    </sheetView>
  </sheetViews>
  <sheetFormatPr defaultRowHeight="13.5"/>
  <cols>
    <col min="1" max="16384" width="9" style="54"/>
  </cols>
  <sheetData>
    <row r="13" spans="2:2">
      <c r="B13" s="54" t="s">
        <v>254</v>
      </c>
    </row>
  </sheetData>
  <phoneticPr fontId="9"/>
  <pageMargins left="0.78740157480314965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AV66"/>
  <sheetViews>
    <sheetView view="pageBreakPreview" topLeftCell="C1" zoomScale="60" zoomScaleNormal="55" workbookViewId="0">
      <selection activeCell="AU4" sqref="AU4:AU19"/>
    </sheetView>
  </sheetViews>
  <sheetFormatPr defaultRowHeight="13.5"/>
  <cols>
    <col min="1" max="1" width="1.75" style="54" customWidth="1"/>
    <col min="2" max="2" width="9" style="54"/>
    <col min="3" max="3" width="12" style="98" customWidth="1"/>
    <col min="4" max="4" width="9" style="54"/>
    <col min="5" max="5" width="11.5" style="54" bestFit="1" customWidth="1"/>
    <col min="6" max="6" width="9.625" style="98" bestFit="1" customWidth="1"/>
    <col min="7" max="7" width="8" style="69" customWidth="1"/>
    <col min="8" max="8" width="9" style="54"/>
    <col min="9" max="9" width="9" style="98"/>
    <col min="10" max="11" width="9" style="54"/>
    <col min="12" max="12" width="9" style="99"/>
    <col min="13" max="17" width="9" style="54"/>
    <col min="18" max="18" width="9" style="97"/>
    <col min="19" max="20" width="9" style="54"/>
    <col min="21" max="24" width="9" style="75"/>
    <col min="25" max="25" width="5.875" style="75" customWidth="1"/>
    <col min="26" max="27" width="0" style="75" hidden="1" customWidth="1"/>
    <col min="28" max="42" width="0" style="54" hidden="1" customWidth="1"/>
    <col min="43" max="16384" width="9" style="54"/>
  </cols>
  <sheetData>
    <row r="2" spans="2:48">
      <c r="C2" s="98" t="s">
        <v>12</v>
      </c>
      <c r="F2" s="98" t="s">
        <v>249</v>
      </c>
      <c r="G2" s="54"/>
      <c r="I2" s="99" t="s">
        <v>294</v>
      </c>
      <c r="L2" s="54" t="s">
        <v>356</v>
      </c>
      <c r="O2" s="97" t="s">
        <v>359</v>
      </c>
      <c r="R2" s="75" t="s">
        <v>419</v>
      </c>
      <c r="U2" s="75" t="s">
        <v>428</v>
      </c>
      <c r="W2" s="54"/>
      <c r="X2" s="75" t="s">
        <v>468</v>
      </c>
      <c r="Z2" s="54"/>
      <c r="AA2" s="75" t="s">
        <v>520</v>
      </c>
      <c r="AD2" s="75" t="s">
        <v>534</v>
      </c>
      <c r="AG2" s="75" t="s">
        <v>539</v>
      </c>
      <c r="AJ2" s="75" t="s">
        <v>554</v>
      </c>
      <c r="AM2" s="75" t="s">
        <v>564</v>
      </c>
      <c r="AO2" s="75"/>
      <c r="AP2" s="75" t="s">
        <v>606</v>
      </c>
      <c r="AR2" s="75"/>
      <c r="AS2" s="75" t="s">
        <v>718</v>
      </c>
    </row>
    <row r="3" spans="2:48">
      <c r="C3" s="98" t="s">
        <v>62</v>
      </c>
      <c r="F3" s="98" t="s">
        <v>62</v>
      </c>
      <c r="G3" s="54"/>
      <c r="I3" s="99" t="s">
        <v>62</v>
      </c>
      <c r="L3" s="54" t="s">
        <v>62</v>
      </c>
      <c r="O3" s="97" t="s">
        <v>61</v>
      </c>
      <c r="R3" s="75" t="s">
        <v>61</v>
      </c>
      <c r="U3" s="75" t="s">
        <v>61</v>
      </c>
      <c r="W3" s="54"/>
      <c r="X3" s="75" t="s">
        <v>469</v>
      </c>
      <c r="Z3" s="54"/>
      <c r="AA3" s="75" t="s">
        <v>469</v>
      </c>
      <c r="AD3" s="75" t="s">
        <v>469</v>
      </c>
      <c r="AG3" s="75" t="s">
        <v>469</v>
      </c>
      <c r="AJ3" s="75" t="s">
        <v>469</v>
      </c>
      <c r="AM3" s="75" t="s">
        <v>469</v>
      </c>
      <c r="AO3" s="75"/>
      <c r="AP3" s="75" t="s">
        <v>469</v>
      </c>
      <c r="AR3" s="75"/>
      <c r="AS3" s="75" t="s">
        <v>469</v>
      </c>
    </row>
    <row r="4" spans="2:48">
      <c r="B4" s="69" t="s">
        <v>46</v>
      </c>
      <c r="C4" s="98">
        <v>6.9</v>
      </c>
      <c r="D4" s="74"/>
      <c r="E4" s="69" t="s">
        <v>46</v>
      </c>
      <c r="F4" s="98">
        <v>6.2</v>
      </c>
      <c r="G4" s="74"/>
      <c r="H4" s="70" t="s">
        <v>308</v>
      </c>
      <c r="I4" s="99">
        <v>6.9</v>
      </c>
      <c r="J4" s="74"/>
      <c r="K4" s="70" t="s">
        <v>308</v>
      </c>
      <c r="L4" s="75">
        <v>6.52</v>
      </c>
      <c r="N4" s="54" t="s">
        <v>406</v>
      </c>
      <c r="O4" s="97">
        <v>6.1</v>
      </c>
      <c r="Q4" s="54" t="s">
        <v>406</v>
      </c>
      <c r="R4" s="75">
        <v>6.29</v>
      </c>
      <c r="T4" s="54" t="s">
        <v>399</v>
      </c>
      <c r="U4" s="75">
        <v>4.08</v>
      </c>
      <c r="W4" s="54" t="s">
        <v>308</v>
      </c>
      <c r="X4" s="75">
        <v>6.05</v>
      </c>
      <c r="Z4" s="54" t="s">
        <v>336</v>
      </c>
      <c r="AA4" s="75">
        <v>4.6900000000000004</v>
      </c>
      <c r="AC4" s="54" t="s">
        <v>326</v>
      </c>
      <c r="AD4" s="75">
        <v>6.22</v>
      </c>
      <c r="AF4" s="54" t="s">
        <v>326</v>
      </c>
      <c r="AG4" s="75">
        <v>4.95</v>
      </c>
      <c r="AI4" s="54" t="s">
        <v>326</v>
      </c>
      <c r="AJ4" s="75">
        <v>6.1</v>
      </c>
      <c r="AL4" s="54" t="s">
        <v>326</v>
      </c>
      <c r="AM4" s="75">
        <v>5.0599999999999996</v>
      </c>
      <c r="AO4" s="54" t="s">
        <v>627</v>
      </c>
      <c r="AP4" s="54">
        <v>4.46</v>
      </c>
      <c r="AR4" s="54" t="s">
        <v>643</v>
      </c>
      <c r="AS4" s="54">
        <v>3.98</v>
      </c>
      <c r="AU4" s="502" t="s">
        <v>645</v>
      </c>
      <c r="AV4" s="502">
        <v>4.7699999999999996</v>
      </c>
    </row>
    <row r="5" spans="2:48">
      <c r="B5" s="69" t="s">
        <v>24</v>
      </c>
      <c r="C5" s="98">
        <v>6.9</v>
      </c>
      <c r="E5" s="69" t="s">
        <v>31</v>
      </c>
      <c r="F5" s="98">
        <v>5.9</v>
      </c>
      <c r="G5" s="74"/>
      <c r="H5" s="70" t="s">
        <v>326</v>
      </c>
      <c r="I5" s="99">
        <v>6.4</v>
      </c>
      <c r="J5" s="74"/>
      <c r="K5" s="70" t="s">
        <v>304</v>
      </c>
      <c r="L5" s="75">
        <v>6.1</v>
      </c>
      <c r="N5" s="54" t="s">
        <v>399</v>
      </c>
      <c r="O5" s="97">
        <v>5.47</v>
      </c>
      <c r="Q5" s="54" t="s">
        <v>405</v>
      </c>
      <c r="R5" s="75">
        <v>5.53</v>
      </c>
      <c r="T5" s="54" t="s">
        <v>406</v>
      </c>
      <c r="U5" s="75">
        <v>4.42</v>
      </c>
      <c r="W5" s="54" t="s">
        <v>326</v>
      </c>
      <c r="X5" s="75">
        <v>5.51</v>
      </c>
      <c r="Z5" s="54" t="s">
        <v>308</v>
      </c>
      <c r="AA5" s="75">
        <v>4.42</v>
      </c>
      <c r="AC5" s="54" t="s">
        <v>322</v>
      </c>
      <c r="AD5" s="75">
        <v>5.29</v>
      </c>
      <c r="AF5" s="54" t="s">
        <v>304</v>
      </c>
      <c r="AG5" s="75">
        <v>4.72</v>
      </c>
      <c r="AI5" s="54" t="s">
        <v>336</v>
      </c>
      <c r="AJ5" s="75">
        <v>5.3</v>
      </c>
      <c r="AL5" s="54" t="s">
        <v>311</v>
      </c>
      <c r="AM5" s="75">
        <v>4.6900000000000004</v>
      </c>
      <c r="AO5" s="54" t="s">
        <v>618</v>
      </c>
      <c r="AP5" s="54">
        <v>4.3899999999999997</v>
      </c>
      <c r="AR5" s="54" t="s">
        <v>651</v>
      </c>
      <c r="AS5" s="54">
        <v>3.7800000000000002</v>
      </c>
      <c r="AU5" s="502" t="s">
        <v>633</v>
      </c>
      <c r="AV5" s="502">
        <v>4.59</v>
      </c>
    </row>
    <row r="6" spans="2:48">
      <c r="B6" s="69" t="s">
        <v>31</v>
      </c>
      <c r="C6" s="98">
        <v>6.5</v>
      </c>
      <c r="E6" s="69" t="s">
        <v>28</v>
      </c>
      <c r="F6" s="98">
        <v>5.7</v>
      </c>
      <c r="G6" s="74"/>
      <c r="H6" s="70" t="s">
        <v>332</v>
      </c>
      <c r="I6" s="99">
        <v>6.2</v>
      </c>
      <c r="J6" s="74"/>
      <c r="K6" s="70" t="s">
        <v>326</v>
      </c>
      <c r="L6" s="75">
        <v>6.03</v>
      </c>
      <c r="N6" s="54" t="s">
        <v>405</v>
      </c>
      <c r="O6" s="97">
        <v>5.4</v>
      </c>
      <c r="Q6" s="54" t="s">
        <v>399</v>
      </c>
      <c r="R6" s="75">
        <v>5.49</v>
      </c>
      <c r="T6" s="54" t="s">
        <v>368</v>
      </c>
      <c r="U6" s="75">
        <v>4.22</v>
      </c>
      <c r="W6" s="54" t="s">
        <v>332</v>
      </c>
      <c r="X6" s="75">
        <v>5.12</v>
      </c>
      <c r="Z6" s="54" t="s">
        <v>310</v>
      </c>
      <c r="AA6" s="75">
        <v>4.37</v>
      </c>
      <c r="AC6" s="54" t="s">
        <v>332</v>
      </c>
      <c r="AD6" s="75">
        <v>5.27</v>
      </c>
      <c r="AF6" s="54" t="s">
        <v>336</v>
      </c>
      <c r="AG6" s="75">
        <v>4.3499999999999996</v>
      </c>
      <c r="AI6" s="54" t="s">
        <v>332</v>
      </c>
      <c r="AJ6" s="75">
        <v>5.3</v>
      </c>
      <c r="AL6" s="54" t="s">
        <v>336</v>
      </c>
      <c r="AM6" s="75">
        <v>4.5</v>
      </c>
      <c r="AO6" s="54" t="s">
        <v>633</v>
      </c>
      <c r="AP6" s="54">
        <v>4.28</v>
      </c>
      <c r="AR6" s="54" t="s">
        <v>618</v>
      </c>
      <c r="AS6" s="54">
        <v>3.77</v>
      </c>
      <c r="AU6" s="502" t="s">
        <v>648</v>
      </c>
      <c r="AV6" s="502">
        <v>4.59</v>
      </c>
    </row>
    <row r="7" spans="2:48">
      <c r="B7" s="69" t="s">
        <v>52</v>
      </c>
      <c r="C7" s="98">
        <v>6.5</v>
      </c>
      <c r="E7" s="69" t="s">
        <v>32</v>
      </c>
      <c r="F7" s="98">
        <v>5.6</v>
      </c>
      <c r="G7" s="74"/>
      <c r="H7" s="70" t="s">
        <v>304</v>
      </c>
      <c r="I7" s="99">
        <v>5.9</v>
      </c>
      <c r="J7" s="74"/>
      <c r="K7" s="70" t="s">
        <v>332</v>
      </c>
      <c r="L7" s="75">
        <v>5.85</v>
      </c>
      <c r="N7" s="54" t="s">
        <v>379</v>
      </c>
      <c r="O7" s="97">
        <v>5.19</v>
      </c>
      <c r="Q7" s="54" t="s">
        <v>392</v>
      </c>
      <c r="R7" s="75">
        <v>5.0999999999999996</v>
      </c>
      <c r="T7" s="54" t="s">
        <v>405</v>
      </c>
      <c r="U7" s="75">
        <v>4.1900000000000004</v>
      </c>
      <c r="W7" s="54" t="s">
        <v>315</v>
      </c>
      <c r="X7" s="75">
        <v>4.8499999999999996</v>
      </c>
      <c r="Z7" s="193" t="s">
        <v>321</v>
      </c>
      <c r="AA7" s="194">
        <v>4.33</v>
      </c>
      <c r="AC7" s="54" t="s">
        <v>314</v>
      </c>
      <c r="AD7" s="75">
        <v>5.23</v>
      </c>
      <c r="AF7" s="54" t="s">
        <v>311</v>
      </c>
      <c r="AG7" s="75">
        <v>4.34</v>
      </c>
      <c r="AI7" s="54" t="s">
        <v>314</v>
      </c>
      <c r="AJ7" s="75">
        <v>5.28</v>
      </c>
      <c r="AL7" s="54" t="s">
        <v>314</v>
      </c>
      <c r="AM7" s="75">
        <v>4.4400000000000004</v>
      </c>
      <c r="AO7" s="54" t="s">
        <v>643</v>
      </c>
      <c r="AP7" s="54">
        <v>4.21</v>
      </c>
      <c r="AR7" s="54" t="s">
        <v>620</v>
      </c>
      <c r="AS7" s="54">
        <v>3.7</v>
      </c>
      <c r="AU7" s="502" t="s">
        <v>643</v>
      </c>
      <c r="AV7" s="502">
        <v>4.26</v>
      </c>
    </row>
    <row r="8" spans="2:48">
      <c r="B8" s="69" t="s">
        <v>28</v>
      </c>
      <c r="C8" s="98">
        <v>6.3</v>
      </c>
      <c r="E8" s="69" t="s">
        <v>24</v>
      </c>
      <c r="F8" s="98">
        <v>5.5</v>
      </c>
      <c r="G8" s="74"/>
      <c r="H8" s="70" t="s">
        <v>310</v>
      </c>
      <c r="I8" s="99">
        <v>5.9</v>
      </c>
      <c r="J8" s="74"/>
      <c r="K8" s="70" t="s">
        <v>310</v>
      </c>
      <c r="L8" s="75">
        <v>5.54</v>
      </c>
      <c r="N8" s="54" t="s">
        <v>368</v>
      </c>
      <c r="O8" s="97">
        <v>5.14</v>
      </c>
      <c r="Q8" s="54" t="s">
        <v>368</v>
      </c>
      <c r="R8" s="75">
        <v>5</v>
      </c>
      <c r="T8" s="54" t="s">
        <v>393</v>
      </c>
      <c r="U8" s="75">
        <v>4.16</v>
      </c>
      <c r="W8" s="54" t="s">
        <v>322</v>
      </c>
      <c r="X8" s="75">
        <v>4.84</v>
      </c>
      <c r="Z8" s="54" t="s">
        <v>334</v>
      </c>
      <c r="AA8" s="75">
        <v>4.3</v>
      </c>
      <c r="AC8" s="54" t="s">
        <v>307</v>
      </c>
      <c r="AD8" s="75">
        <v>5.15</v>
      </c>
      <c r="AF8" s="54" t="s">
        <v>310</v>
      </c>
      <c r="AG8" s="75">
        <v>4.1900000000000004</v>
      </c>
      <c r="AI8" s="54" t="s">
        <v>322</v>
      </c>
      <c r="AJ8" s="75">
        <v>5.09</v>
      </c>
      <c r="AL8" s="54" t="s">
        <v>304</v>
      </c>
      <c r="AM8" s="75">
        <v>4.38</v>
      </c>
      <c r="AO8" s="54" t="s">
        <v>647</v>
      </c>
      <c r="AP8" s="54">
        <v>4.16</v>
      </c>
      <c r="AR8" s="54" t="s">
        <v>647</v>
      </c>
      <c r="AS8" s="54">
        <v>3.65</v>
      </c>
      <c r="AU8" s="502" t="s">
        <v>640</v>
      </c>
      <c r="AV8" s="502">
        <v>4.24</v>
      </c>
    </row>
    <row r="9" spans="2:48">
      <c r="B9" s="69" t="s">
        <v>27</v>
      </c>
      <c r="C9" s="98">
        <v>6.1</v>
      </c>
      <c r="E9" s="69" t="s">
        <v>27</v>
      </c>
      <c r="F9" s="98">
        <v>5.4</v>
      </c>
      <c r="G9" s="74"/>
      <c r="H9" s="70" t="s">
        <v>296</v>
      </c>
      <c r="I9" s="99">
        <v>5.8</v>
      </c>
      <c r="J9" s="74"/>
      <c r="K9" s="70" t="s">
        <v>322</v>
      </c>
      <c r="L9" s="75">
        <v>5.37</v>
      </c>
      <c r="N9" s="54" t="s">
        <v>392</v>
      </c>
      <c r="O9" s="97">
        <v>5.0199999999999996</v>
      </c>
      <c r="Q9" s="54" t="s">
        <v>394</v>
      </c>
      <c r="R9" s="75">
        <v>4.97</v>
      </c>
      <c r="T9" s="54" t="s">
        <v>392</v>
      </c>
      <c r="U9" s="75">
        <v>5.24</v>
      </c>
      <c r="W9" s="54" t="s">
        <v>336</v>
      </c>
      <c r="X9" s="75">
        <v>4.6900000000000004</v>
      </c>
      <c r="Z9" s="54" t="s">
        <v>326</v>
      </c>
      <c r="AA9" s="75">
        <v>4.2699999999999996</v>
      </c>
      <c r="AC9" s="54" t="s">
        <v>304</v>
      </c>
      <c r="AD9" s="75">
        <v>5.0199999999999996</v>
      </c>
      <c r="AF9" s="54" t="s">
        <v>308</v>
      </c>
      <c r="AG9" s="75">
        <v>4.1100000000000003</v>
      </c>
      <c r="AI9" s="54" t="s">
        <v>341</v>
      </c>
      <c r="AJ9" s="75">
        <v>4.93</v>
      </c>
      <c r="AL9" s="54" t="s">
        <v>322</v>
      </c>
      <c r="AM9" s="75">
        <v>4.32</v>
      </c>
      <c r="AO9" s="54" t="s">
        <v>645</v>
      </c>
      <c r="AP9" s="54">
        <v>4</v>
      </c>
      <c r="AR9" s="54" t="s">
        <v>624</v>
      </c>
      <c r="AS9" s="54">
        <v>3.6</v>
      </c>
      <c r="AU9" s="502" t="s">
        <v>647</v>
      </c>
      <c r="AV9" s="502">
        <v>4.22</v>
      </c>
    </row>
    <row r="10" spans="2:48">
      <c r="B10" s="69" t="s">
        <v>16</v>
      </c>
      <c r="C10" s="98">
        <v>6.1</v>
      </c>
      <c r="E10" s="69" t="s">
        <v>14</v>
      </c>
      <c r="F10" s="98">
        <v>5.3</v>
      </c>
      <c r="G10" s="74"/>
      <c r="H10" s="70" t="s">
        <v>309</v>
      </c>
      <c r="I10" s="99">
        <v>5.7</v>
      </c>
      <c r="J10" s="74"/>
      <c r="K10" s="70" t="s">
        <v>335</v>
      </c>
      <c r="L10" s="75">
        <v>5.37</v>
      </c>
      <c r="N10" s="54" t="s">
        <v>369</v>
      </c>
      <c r="O10" s="97">
        <v>4.92</v>
      </c>
      <c r="Q10" s="54" t="s">
        <v>369</v>
      </c>
      <c r="R10" s="75">
        <v>4.96</v>
      </c>
      <c r="T10" s="54" t="s">
        <v>373</v>
      </c>
      <c r="U10" s="75">
        <v>4.07</v>
      </c>
      <c r="W10" s="54" t="s">
        <v>313</v>
      </c>
      <c r="X10" s="75">
        <v>4.6500000000000004</v>
      </c>
      <c r="Z10" s="54" t="s">
        <v>304</v>
      </c>
      <c r="AA10" s="75">
        <v>4.22</v>
      </c>
      <c r="AC10" s="54" t="s">
        <v>308</v>
      </c>
      <c r="AD10" s="75">
        <v>4.8499999999999996</v>
      </c>
      <c r="AF10" s="54" t="s">
        <v>341</v>
      </c>
      <c r="AG10" s="75">
        <v>4.04</v>
      </c>
      <c r="AI10" s="54" t="s">
        <v>311</v>
      </c>
      <c r="AJ10" s="75">
        <v>4.91</v>
      </c>
      <c r="AL10" s="54" t="s">
        <v>319</v>
      </c>
      <c r="AM10" s="75">
        <v>4.3</v>
      </c>
      <c r="AO10" s="54" t="s">
        <v>624</v>
      </c>
      <c r="AP10" s="54">
        <v>3.99</v>
      </c>
      <c r="AR10" s="54" t="s">
        <v>645</v>
      </c>
      <c r="AS10" s="54">
        <v>3.59</v>
      </c>
      <c r="AU10" s="502" t="s">
        <v>624</v>
      </c>
      <c r="AV10" s="502">
        <v>4.13</v>
      </c>
    </row>
    <row r="11" spans="2:48">
      <c r="B11" s="69" t="s">
        <v>32</v>
      </c>
      <c r="C11" s="98">
        <v>6</v>
      </c>
      <c r="E11" s="69" t="s">
        <v>52</v>
      </c>
      <c r="F11" s="98">
        <v>5.2</v>
      </c>
      <c r="G11" s="74"/>
      <c r="H11" s="70" t="s">
        <v>295</v>
      </c>
      <c r="I11" s="99">
        <v>5.7</v>
      </c>
      <c r="J11" s="74"/>
      <c r="K11" s="70" t="s">
        <v>336</v>
      </c>
      <c r="L11" s="75">
        <v>5.36</v>
      </c>
      <c r="N11" s="54" t="s">
        <v>373</v>
      </c>
      <c r="O11" s="97">
        <v>4.8899999999999997</v>
      </c>
      <c r="Q11" s="54" t="s">
        <v>404</v>
      </c>
      <c r="R11" s="75">
        <v>4.8899999999999997</v>
      </c>
      <c r="T11" s="54" t="s">
        <v>362</v>
      </c>
      <c r="U11" s="75">
        <v>3.75</v>
      </c>
      <c r="W11" s="54" t="s">
        <v>304</v>
      </c>
      <c r="X11" s="75">
        <v>4.6399999999999997</v>
      </c>
      <c r="Z11" s="54" t="s">
        <v>322</v>
      </c>
      <c r="AA11" s="75">
        <v>4.1900000000000004</v>
      </c>
      <c r="AC11" s="54" t="s">
        <v>336</v>
      </c>
      <c r="AD11" s="75">
        <v>4.82</v>
      </c>
      <c r="AF11" s="54" t="s">
        <v>295</v>
      </c>
      <c r="AG11" s="75">
        <v>4.04</v>
      </c>
      <c r="AI11" s="54" t="s">
        <v>310</v>
      </c>
      <c r="AJ11" s="75">
        <v>4.8899999999999997</v>
      </c>
      <c r="AL11" s="54" t="s">
        <v>313</v>
      </c>
      <c r="AM11" s="75">
        <v>4.28</v>
      </c>
      <c r="AO11" s="54" t="s">
        <v>622</v>
      </c>
      <c r="AP11" s="54">
        <v>3.94</v>
      </c>
      <c r="AR11" s="54" t="s">
        <v>616</v>
      </c>
      <c r="AS11" s="54">
        <v>3.55</v>
      </c>
      <c r="AU11" s="502" t="s">
        <v>618</v>
      </c>
      <c r="AV11" s="502">
        <v>3.9699999999999998</v>
      </c>
    </row>
    <row r="12" spans="2:48">
      <c r="B12" s="69" t="s">
        <v>36</v>
      </c>
      <c r="C12" s="98">
        <v>6</v>
      </c>
      <c r="E12" s="69" t="s">
        <v>16</v>
      </c>
      <c r="F12" s="98">
        <v>5.2</v>
      </c>
      <c r="G12" s="74"/>
      <c r="H12" s="70" t="s">
        <v>313</v>
      </c>
      <c r="I12" s="99">
        <v>5.6</v>
      </c>
      <c r="J12" s="74"/>
      <c r="K12" s="70" t="s">
        <v>325</v>
      </c>
      <c r="L12" s="75">
        <v>5.34</v>
      </c>
      <c r="N12" s="54" t="s">
        <v>384</v>
      </c>
      <c r="O12" s="97">
        <v>4.8</v>
      </c>
      <c r="Q12" s="54" t="s">
        <v>381</v>
      </c>
      <c r="R12" s="75">
        <v>4.87</v>
      </c>
      <c r="T12" s="54" t="s">
        <v>394</v>
      </c>
      <c r="U12" s="75">
        <v>4.16</v>
      </c>
      <c r="W12" s="54" t="s">
        <v>310</v>
      </c>
      <c r="X12" s="75">
        <v>4.63</v>
      </c>
      <c r="Z12" s="54" t="s">
        <v>313</v>
      </c>
      <c r="AA12" s="75">
        <v>4.17</v>
      </c>
      <c r="AC12" s="54" t="s">
        <v>310</v>
      </c>
      <c r="AD12" s="75">
        <v>4.68</v>
      </c>
      <c r="AF12" s="54" t="s">
        <v>332</v>
      </c>
      <c r="AG12" s="75">
        <v>3.99</v>
      </c>
      <c r="AI12" s="54" t="s">
        <v>325</v>
      </c>
      <c r="AJ12" s="75">
        <v>4.74</v>
      </c>
      <c r="AL12" s="54" t="s">
        <v>310</v>
      </c>
      <c r="AM12" s="75">
        <v>4.2699999999999996</v>
      </c>
      <c r="AO12" s="54" t="s">
        <v>616</v>
      </c>
      <c r="AP12" s="54">
        <v>3.91</v>
      </c>
      <c r="AR12" s="54" t="s">
        <v>646</v>
      </c>
      <c r="AS12" s="54">
        <v>3.55</v>
      </c>
      <c r="AU12" s="502" t="s">
        <v>620</v>
      </c>
      <c r="AV12" s="502">
        <v>3.96</v>
      </c>
    </row>
    <row r="13" spans="2:48">
      <c r="B13" s="69" t="s">
        <v>14</v>
      </c>
      <c r="C13" s="98">
        <v>5.7</v>
      </c>
      <c r="E13" s="69" t="s">
        <v>33</v>
      </c>
      <c r="F13" s="98">
        <v>4.9000000000000004</v>
      </c>
      <c r="G13" s="74"/>
      <c r="H13" s="70" t="s">
        <v>307</v>
      </c>
      <c r="I13" s="99">
        <v>5.4</v>
      </c>
      <c r="J13" s="74"/>
      <c r="K13" s="70" t="s">
        <v>313</v>
      </c>
      <c r="L13" s="75">
        <v>5.32</v>
      </c>
      <c r="N13" s="54" t="s">
        <v>380</v>
      </c>
      <c r="O13" s="97">
        <v>4.79</v>
      </c>
      <c r="Q13" s="54" t="s">
        <v>390</v>
      </c>
      <c r="R13" s="75">
        <v>4.8600000000000003</v>
      </c>
      <c r="T13" s="54" t="s">
        <v>388</v>
      </c>
      <c r="U13" s="75">
        <v>4.16</v>
      </c>
      <c r="W13" s="54" t="s">
        <v>306</v>
      </c>
      <c r="X13" s="75">
        <v>4.6100000000000003</v>
      </c>
      <c r="Z13" s="54" t="s">
        <v>315</v>
      </c>
      <c r="AA13" s="75">
        <v>4.16</v>
      </c>
      <c r="AC13" s="54" t="s">
        <v>311</v>
      </c>
      <c r="AD13" s="75">
        <v>4.68</v>
      </c>
      <c r="AF13" s="193" t="s">
        <v>321</v>
      </c>
      <c r="AG13" s="194">
        <v>3.92</v>
      </c>
      <c r="AI13" s="54" t="s">
        <v>308</v>
      </c>
      <c r="AJ13" s="75">
        <v>4.63</v>
      </c>
      <c r="AL13" s="54" t="s">
        <v>332</v>
      </c>
      <c r="AM13" s="75">
        <v>4.24</v>
      </c>
      <c r="AO13" s="54" t="s">
        <v>620</v>
      </c>
      <c r="AP13" s="54">
        <v>3.84</v>
      </c>
      <c r="AR13" s="54" t="s">
        <v>626</v>
      </c>
      <c r="AS13" s="54">
        <v>3.54</v>
      </c>
      <c r="AU13" s="502" t="s">
        <v>628</v>
      </c>
      <c r="AV13" s="502">
        <v>3.93</v>
      </c>
    </row>
    <row r="14" spans="2:48">
      <c r="B14" s="69" t="s">
        <v>25</v>
      </c>
      <c r="C14" s="98">
        <v>5.7</v>
      </c>
      <c r="E14" s="69" t="s">
        <v>54</v>
      </c>
      <c r="F14" s="98">
        <v>4.9000000000000004</v>
      </c>
      <c r="G14" s="74"/>
      <c r="H14" s="70" t="s">
        <v>336</v>
      </c>
      <c r="I14" s="99">
        <v>5.4</v>
      </c>
      <c r="J14" s="74"/>
      <c r="K14" s="70" t="s">
        <v>295</v>
      </c>
      <c r="L14" s="75">
        <v>5.31</v>
      </c>
      <c r="N14" s="101" t="s">
        <v>395</v>
      </c>
      <c r="O14" s="163">
        <v>4.76</v>
      </c>
      <c r="Q14" s="54" t="s">
        <v>384</v>
      </c>
      <c r="R14" s="75">
        <v>4.79</v>
      </c>
      <c r="T14" s="54" t="s">
        <v>383</v>
      </c>
      <c r="U14" s="75">
        <v>3.9</v>
      </c>
      <c r="W14" s="54" t="s">
        <v>312</v>
      </c>
      <c r="X14" s="75">
        <v>4.5199999999999996</v>
      </c>
      <c r="Z14" s="54" t="s">
        <v>306</v>
      </c>
      <c r="AA14" s="75">
        <v>4.16</v>
      </c>
      <c r="AC14" s="54" t="s">
        <v>313</v>
      </c>
      <c r="AD14" s="75">
        <v>4.59</v>
      </c>
      <c r="AF14" s="54" t="s">
        <v>322</v>
      </c>
      <c r="AG14" s="75">
        <v>3.92</v>
      </c>
      <c r="AI14" s="54" t="s">
        <v>304</v>
      </c>
      <c r="AJ14" s="75">
        <v>4.59</v>
      </c>
      <c r="AL14" s="54" t="s">
        <v>308</v>
      </c>
      <c r="AM14" s="75">
        <v>4.16</v>
      </c>
      <c r="AO14" s="54" t="s">
        <v>634</v>
      </c>
      <c r="AP14" s="54">
        <v>3.7</v>
      </c>
      <c r="AR14" s="54" t="s">
        <v>633</v>
      </c>
      <c r="AS14" s="54">
        <v>3.54</v>
      </c>
      <c r="AU14" s="502" t="s">
        <v>616</v>
      </c>
      <c r="AV14" s="502">
        <v>3.88</v>
      </c>
    </row>
    <row r="15" spans="2:48">
      <c r="B15" s="69" t="s">
        <v>20</v>
      </c>
      <c r="C15" s="98">
        <v>5.6</v>
      </c>
      <c r="E15" s="69" t="s">
        <v>26</v>
      </c>
      <c r="F15" s="98">
        <v>4.9000000000000004</v>
      </c>
      <c r="G15" s="74"/>
      <c r="H15" s="70" t="s">
        <v>322</v>
      </c>
      <c r="I15" s="99">
        <v>5.4</v>
      </c>
      <c r="J15" s="74"/>
      <c r="K15" s="70" t="s">
        <v>318</v>
      </c>
      <c r="L15" s="75">
        <v>5.27</v>
      </c>
      <c r="N15" s="54" t="s">
        <v>401</v>
      </c>
      <c r="O15" s="97">
        <v>4.75</v>
      </c>
      <c r="Q15" s="54" t="s">
        <v>383</v>
      </c>
      <c r="R15" s="75">
        <v>4.78</v>
      </c>
      <c r="T15" s="54" t="s">
        <v>365</v>
      </c>
      <c r="U15" s="75">
        <v>3</v>
      </c>
      <c r="W15" s="54" t="s">
        <v>295</v>
      </c>
      <c r="X15" s="75">
        <v>4.51</v>
      </c>
      <c r="Z15" s="54" t="s">
        <v>301</v>
      </c>
      <c r="AA15" s="75">
        <v>4.16</v>
      </c>
      <c r="AC15" s="54" t="s">
        <v>318</v>
      </c>
      <c r="AD15" s="75">
        <v>4.34</v>
      </c>
      <c r="AF15" s="54" t="s">
        <v>313</v>
      </c>
      <c r="AG15" s="75">
        <v>3.88</v>
      </c>
      <c r="AI15" s="54" t="s">
        <v>312</v>
      </c>
      <c r="AJ15" s="75">
        <v>4.58</v>
      </c>
      <c r="AL15" s="54" t="s">
        <v>312</v>
      </c>
      <c r="AM15" s="75">
        <v>4.1500000000000004</v>
      </c>
      <c r="AO15" s="54" t="s">
        <v>631</v>
      </c>
      <c r="AP15" s="54">
        <v>3.67</v>
      </c>
      <c r="AR15" s="54" t="s">
        <v>627</v>
      </c>
      <c r="AS15" s="54">
        <v>3.5300000000000002</v>
      </c>
      <c r="AU15" s="502" t="s">
        <v>622</v>
      </c>
      <c r="AV15" s="502">
        <v>3.8</v>
      </c>
    </row>
    <row r="16" spans="2:48">
      <c r="B16" s="69" t="s">
        <v>51</v>
      </c>
      <c r="C16" s="98">
        <v>5.5</v>
      </c>
      <c r="E16" s="69" t="s">
        <v>20</v>
      </c>
      <c r="F16" s="98">
        <v>4.7</v>
      </c>
      <c r="G16" s="74"/>
      <c r="H16" s="70" t="s">
        <v>311</v>
      </c>
      <c r="I16" s="99">
        <v>5.3</v>
      </c>
      <c r="J16" s="74"/>
      <c r="K16" s="70" t="s">
        <v>315</v>
      </c>
      <c r="L16" s="75">
        <v>5.19</v>
      </c>
      <c r="N16" s="54" t="s">
        <v>381</v>
      </c>
      <c r="O16" s="97">
        <v>4.7</v>
      </c>
      <c r="Q16" s="54" t="s">
        <v>373</v>
      </c>
      <c r="R16" s="75">
        <v>4.75</v>
      </c>
      <c r="T16" s="54" t="s">
        <v>21</v>
      </c>
      <c r="U16" s="75">
        <v>3.85</v>
      </c>
      <c r="W16" s="54" t="s">
        <v>301</v>
      </c>
      <c r="X16" s="75">
        <v>4.5</v>
      </c>
      <c r="Z16" s="54" t="s">
        <v>341</v>
      </c>
      <c r="AA16" s="75">
        <v>4.0999999999999996</v>
      </c>
      <c r="AC16" s="54" t="s">
        <v>301</v>
      </c>
      <c r="AD16" s="75">
        <v>4.32</v>
      </c>
      <c r="AF16" s="54" t="s">
        <v>314</v>
      </c>
      <c r="AG16" s="75">
        <v>3.83</v>
      </c>
      <c r="AI16" s="54" t="s">
        <v>335</v>
      </c>
      <c r="AJ16" s="75">
        <v>4.54</v>
      </c>
      <c r="AL16" s="54" t="s">
        <v>330</v>
      </c>
      <c r="AM16" s="75">
        <v>4.03</v>
      </c>
      <c r="AO16" s="54" t="s">
        <v>641</v>
      </c>
      <c r="AP16" s="54">
        <v>3.56</v>
      </c>
      <c r="AR16" s="54" t="s">
        <v>613</v>
      </c>
      <c r="AS16" s="54">
        <v>3.44</v>
      </c>
      <c r="AU16" s="502" t="s">
        <v>646</v>
      </c>
      <c r="AV16" s="502">
        <v>3.55</v>
      </c>
    </row>
    <row r="17" spans="2:48">
      <c r="B17" s="69" t="s">
        <v>47</v>
      </c>
      <c r="C17" s="98">
        <v>5.5</v>
      </c>
      <c r="E17" s="69" t="s">
        <v>47</v>
      </c>
      <c r="F17" s="98">
        <v>4.7</v>
      </c>
      <c r="G17" s="74"/>
      <c r="H17" s="70" t="s">
        <v>312</v>
      </c>
      <c r="I17" s="99">
        <v>5</v>
      </c>
      <c r="J17" s="74"/>
      <c r="K17" s="70" t="s">
        <v>296</v>
      </c>
      <c r="L17" s="75">
        <v>5.08</v>
      </c>
      <c r="N17" s="54" t="s">
        <v>390</v>
      </c>
      <c r="O17" s="97">
        <v>4.7</v>
      </c>
      <c r="Q17" s="54" t="s">
        <v>379</v>
      </c>
      <c r="R17" s="75">
        <v>4.75</v>
      </c>
      <c r="T17" s="54" t="s">
        <v>381</v>
      </c>
      <c r="U17" s="75">
        <v>3.85</v>
      </c>
      <c r="W17" s="54" t="s">
        <v>319</v>
      </c>
      <c r="X17" s="75">
        <v>4.45</v>
      </c>
      <c r="Z17" s="54" t="s">
        <v>307</v>
      </c>
      <c r="AA17" s="75">
        <v>4.09</v>
      </c>
      <c r="AC17" s="54" t="s">
        <v>306</v>
      </c>
      <c r="AD17" s="75">
        <v>4.3099999999999996</v>
      </c>
      <c r="AF17" s="54" t="s">
        <v>319</v>
      </c>
      <c r="AG17" s="75">
        <v>3.8</v>
      </c>
      <c r="AI17" s="54" t="s">
        <v>313</v>
      </c>
      <c r="AJ17" s="75">
        <v>4.5</v>
      </c>
      <c r="AL17" s="54" t="s">
        <v>341</v>
      </c>
      <c r="AM17" s="75">
        <v>4.01</v>
      </c>
      <c r="AO17" s="54" t="s">
        <v>613</v>
      </c>
      <c r="AP17" s="54">
        <v>3.5300000000000002</v>
      </c>
      <c r="AR17" s="54" t="s">
        <v>639</v>
      </c>
      <c r="AS17" s="54">
        <v>3.43</v>
      </c>
      <c r="AU17" s="502" t="s">
        <v>631</v>
      </c>
      <c r="AV17" s="502">
        <v>3.52</v>
      </c>
    </row>
    <row r="18" spans="2:48">
      <c r="B18" s="69" t="s">
        <v>33</v>
      </c>
      <c r="C18" s="98">
        <v>5.4</v>
      </c>
      <c r="E18" s="69" t="s">
        <v>34</v>
      </c>
      <c r="F18" s="98">
        <v>4.5999999999999996</v>
      </c>
      <c r="G18" s="74"/>
      <c r="H18" s="70" t="s">
        <v>318</v>
      </c>
      <c r="I18" s="99">
        <v>5</v>
      </c>
      <c r="J18" s="74"/>
      <c r="K18" s="70" t="s">
        <v>314</v>
      </c>
      <c r="L18" s="75">
        <v>4.95</v>
      </c>
      <c r="N18" s="54" t="s">
        <v>383</v>
      </c>
      <c r="O18" s="97">
        <v>4.68</v>
      </c>
      <c r="Q18" s="54" t="s">
        <v>393</v>
      </c>
      <c r="R18" s="75">
        <v>4.75</v>
      </c>
      <c r="T18" s="54" t="s">
        <v>364</v>
      </c>
      <c r="U18" s="75">
        <v>4.09</v>
      </c>
      <c r="W18" s="54" t="s">
        <v>296</v>
      </c>
      <c r="X18" s="75">
        <v>4.43</v>
      </c>
      <c r="Z18" s="54" t="s">
        <v>332</v>
      </c>
      <c r="AA18" s="75">
        <v>4.08</v>
      </c>
      <c r="AC18" s="54" t="s">
        <v>341</v>
      </c>
      <c r="AD18" s="75">
        <v>4.29</v>
      </c>
      <c r="AF18" s="54" t="s">
        <v>324</v>
      </c>
      <c r="AG18" s="75">
        <v>3.79</v>
      </c>
      <c r="AI18" s="54" t="s">
        <v>329</v>
      </c>
      <c r="AJ18" s="75">
        <v>4.2699999999999996</v>
      </c>
      <c r="AL18" s="54" t="s">
        <v>302</v>
      </c>
      <c r="AM18" s="75">
        <v>3.83</v>
      </c>
      <c r="AO18" s="54" t="s">
        <v>651</v>
      </c>
      <c r="AP18" s="54">
        <v>3.5</v>
      </c>
      <c r="AR18" s="54" t="s">
        <v>634</v>
      </c>
      <c r="AS18" s="54">
        <v>3.4</v>
      </c>
      <c r="AU18" s="502" t="s">
        <v>630</v>
      </c>
      <c r="AV18" s="502">
        <v>3.51</v>
      </c>
    </row>
    <row r="19" spans="2:48">
      <c r="B19" s="69" t="s">
        <v>54</v>
      </c>
      <c r="C19" s="98">
        <v>5.3</v>
      </c>
      <c r="E19" s="69" t="s">
        <v>55</v>
      </c>
      <c r="F19" s="98">
        <v>4.5999999999999996</v>
      </c>
      <c r="G19" s="74"/>
      <c r="H19" s="70" t="s">
        <v>319</v>
      </c>
      <c r="I19" s="99">
        <v>4.9000000000000004</v>
      </c>
      <c r="J19" s="74"/>
      <c r="K19" s="70" t="s">
        <v>301</v>
      </c>
      <c r="L19" s="75">
        <v>4.93</v>
      </c>
      <c r="N19" s="54" t="s">
        <v>388</v>
      </c>
      <c r="O19" s="97">
        <v>4.57</v>
      </c>
      <c r="Q19" s="54" t="s">
        <v>391</v>
      </c>
      <c r="R19" s="75">
        <v>4.7300000000000004</v>
      </c>
      <c r="T19" s="54" t="s">
        <v>369</v>
      </c>
      <c r="U19" s="75">
        <v>4.37</v>
      </c>
      <c r="W19" s="54" t="s">
        <v>318</v>
      </c>
      <c r="X19" s="75">
        <v>4.3899999999999997</v>
      </c>
      <c r="Z19" s="54" t="s">
        <v>295</v>
      </c>
      <c r="AA19" s="75">
        <v>4.07</v>
      </c>
      <c r="AC19" s="54" t="s">
        <v>295</v>
      </c>
      <c r="AD19" s="75">
        <v>4.26</v>
      </c>
      <c r="AF19" s="54" t="s">
        <v>301</v>
      </c>
      <c r="AG19" s="75">
        <v>3.7</v>
      </c>
      <c r="AI19" s="193" t="s">
        <v>321</v>
      </c>
      <c r="AJ19" s="194">
        <v>4.26</v>
      </c>
      <c r="AL19" s="54" t="s">
        <v>327</v>
      </c>
      <c r="AM19" s="75">
        <v>3.74</v>
      </c>
      <c r="AO19" s="54" t="s">
        <v>625</v>
      </c>
      <c r="AP19" s="54">
        <v>3.39</v>
      </c>
      <c r="AR19" s="54" t="s">
        <v>622</v>
      </c>
      <c r="AS19" s="54">
        <v>3.35</v>
      </c>
      <c r="AU19" s="502" t="s">
        <v>636</v>
      </c>
      <c r="AV19" s="502">
        <v>3.51</v>
      </c>
    </row>
    <row r="20" spans="2:48">
      <c r="B20" s="69" t="s">
        <v>29</v>
      </c>
      <c r="C20" s="98">
        <v>5.3</v>
      </c>
      <c r="E20" s="69" t="s">
        <v>15</v>
      </c>
      <c r="F20" s="98">
        <v>4.5999999999999996</v>
      </c>
      <c r="G20" s="74"/>
      <c r="H20" s="70" t="s">
        <v>300</v>
      </c>
      <c r="I20" s="99">
        <v>4.9000000000000004</v>
      </c>
      <c r="J20" s="74"/>
      <c r="K20" s="70" t="s">
        <v>307</v>
      </c>
      <c r="L20" s="75">
        <v>4.7699999999999996</v>
      </c>
      <c r="N20" s="54" t="s">
        <v>367</v>
      </c>
      <c r="O20" s="97">
        <v>4.5599999999999996</v>
      </c>
      <c r="Q20" s="54" t="s">
        <v>388</v>
      </c>
      <c r="R20" s="75">
        <v>4.72</v>
      </c>
      <c r="T20" s="54" t="s">
        <v>397</v>
      </c>
      <c r="U20" s="75">
        <v>4.3</v>
      </c>
      <c r="W20" s="54" t="s">
        <v>314</v>
      </c>
      <c r="X20" s="75">
        <v>4.34</v>
      </c>
      <c r="Z20" s="54" t="s">
        <v>311</v>
      </c>
      <c r="AA20" s="75">
        <v>4</v>
      </c>
      <c r="AC20" s="54" t="s">
        <v>325</v>
      </c>
      <c r="AD20" s="75">
        <v>4.26</v>
      </c>
      <c r="AF20" s="54" t="s">
        <v>307</v>
      </c>
      <c r="AG20" s="75">
        <v>3.67</v>
      </c>
      <c r="AI20" s="54" t="s">
        <v>309</v>
      </c>
      <c r="AJ20" s="75">
        <v>4.16</v>
      </c>
      <c r="AL20" s="54" t="s">
        <v>324</v>
      </c>
      <c r="AM20" s="75">
        <v>3.7</v>
      </c>
      <c r="AO20" s="54" t="s">
        <v>607</v>
      </c>
      <c r="AP20" s="54">
        <v>3.36</v>
      </c>
      <c r="AR20" s="54" t="s">
        <v>623</v>
      </c>
      <c r="AS20" s="54">
        <v>3.31</v>
      </c>
      <c r="AU20" s="502" t="s">
        <v>650</v>
      </c>
      <c r="AV20" s="502">
        <v>3.4699999999999998</v>
      </c>
    </row>
    <row r="21" spans="2:48">
      <c r="B21" s="69" t="s">
        <v>45</v>
      </c>
      <c r="C21" s="98">
        <v>5.3</v>
      </c>
      <c r="E21" s="69" t="s">
        <v>25</v>
      </c>
      <c r="F21" s="98">
        <v>4.5</v>
      </c>
      <c r="G21" s="74"/>
      <c r="H21" s="70" t="s">
        <v>301</v>
      </c>
      <c r="I21" s="99">
        <v>4.9000000000000004</v>
      </c>
      <c r="J21" s="74"/>
      <c r="K21" s="70" t="s">
        <v>306</v>
      </c>
      <c r="L21" s="75">
        <v>4.76</v>
      </c>
      <c r="N21" s="54" t="s">
        <v>394</v>
      </c>
      <c r="O21" s="97">
        <v>4.51</v>
      </c>
      <c r="Q21" s="54" t="s">
        <v>370</v>
      </c>
      <c r="R21" s="75">
        <v>4.6900000000000004</v>
      </c>
      <c r="T21" s="54" t="s">
        <v>384</v>
      </c>
      <c r="U21" s="75">
        <v>4.17</v>
      </c>
      <c r="W21" s="54" t="s">
        <v>307</v>
      </c>
      <c r="X21" s="75">
        <v>4.3</v>
      </c>
      <c r="Z21" s="54" t="s">
        <v>323</v>
      </c>
      <c r="AA21" s="75">
        <v>3.94</v>
      </c>
      <c r="AC21" s="54" t="s">
        <v>334</v>
      </c>
      <c r="AD21" s="75">
        <v>4.24</v>
      </c>
      <c r="AF21" s="54" t="s">
        <v>312</v>
      </c>
      <c r="AG21" s="75">
        <v>3.66</v>
      </c>
      <c r="AI21" s="54" t="s">
        <v>296</v>
      </c>
      <c r="AJ21" s="75">
        <v>4.12</v>
      </c>
      <c r="AL21" s="54" t="s">
        <v>295</v>
      </c>
      <c r="AM21" s="75">
        <v>3.65</v>
      </c>
      <c r="AO21" s="54" t="s">
        <v>621</v>
      </c>
      <c r="AP21" s="54">
        <v>3.36</v>
      </c>
      <c r="AR21" s="54" t="s">
        <v>625</v>
      </c>
      <c r="AS21" s="54">
        <v>3.2800000000000002</v>
      </c>
      <c r="AU21" s="502" t="s">
        <v>639</v>
      </c>
      <c r="AV21" s="502">
        <v>3.45</v>
      </c>
    </row>
    <row r="22" spans="2:48">
      <c r="B22" s="69" t="s">
        <v>30</v>
      </c>
      <c r="C22" s="98">
        <v>5.2</v>
      </c>
      <c r="E22" s="69" t="s">
        <v>29</v>
      </c>
      <c r="F22" s="98">
        <v>4.5</v>
      </c>
      <c r="G22" s="74"/>
      <c r="H22" s="70" t="s">
        <v>329</v>
      </c>
      <c r="I22" s="99">
        <v>4.9000000000000004</v>
      </c>
      <c r="J22" s="74"/>
      <c r="K22" s="70" t="s">
        <v>334</v>
      </c>
      <c r="L22" s="75">
        <v>4.71</v>
      </c>
      <c r="N22" s="54" t="s">
        <v>404</v>
      </c>
      <c r="O22" s="97">
        <v>4.49</v>
      </c>
      <c r="Q22" s="54" t="s">
        <v>380</v>
      </c>
      <c r="R22" s="75">
        <v>4.6900000000000004</v>
      </c>
      <c r="T22" s="54" t="s">
        <v>404</v>
      </c>
      <c r="U22" s="75">
        <v>3.71</v>
      </c>
      <c r="W22" s="54" t="s">
        <v>309</v>
      </c>
      <c r="X22" s="75">
        <v>4.2699999999999996</v>
      </c>
      <c r="Z22" s="54" t="s">
        <v>318</v>
      </c>
      <c r="AA22" s="75">
        <v>3.92</v>
      </c>
      <c r="AC22" s="193" t="s">
        <v>321</v>
      </c>
      <c r="AD22" s="194">
        <v>4.21</v>
      </c>
      <c r="AF22" s="54" t="s">
        <v>323</v>
      </c>
      <c r="AG22" s="75">
        <v>3.63</v>
      </c>
      <c r="AI22" s="54" t="s">
        <v>318</v>
      </c>
      <c r="AJ22" s="75">
        <v>4.0599999999999996</v>
      </c>
      <c r="AL22" s="54" t="s">
        <v>307</v>
      </c>
      <c r="AM22" s="75">
        <v>3.64</v>
      </c>
      <c r="AO22" s="54" t="s">
        <v>635</v>
      </c>
      <c r="AP22" s="54">
        <v>3.36</v>
      </c>
      <c r="AR22" s="54" t="s">
        <v>630</v>
      </c>
      <c r="AS22" s="54">
        <v>3.27</v>
      </c>
      <c r="AU22" s="502" t="s">
        <v>626</v>
      </c>
      <c r="AV22" s="502">
        <v>3.44</v>
      </c>
    </row>
    <row r="23" spans="2:48">
      <c r="B23" s="69" t="s">
        <v>58</v>
      </c>
      <c r="C23" s="98">
        <v>5.2</v>
      </c>
      <c r="E23" s="69" t="s">
        <v>23</v>
      </c>
      <c r="F23" s="98">
        <v>4.5</v>
      </c>
      <c r="G23" s="74"/>
      <c r="H23" s="70" t="s">
        <v>335</v>
      </c>
      <c r="I23" s="99">
        <v>4.9000000000000004</v>
      </c>
      <c r="J23" s="74"/>
      <c r="K23" s="70" t="s">
        <v>300</v>
      </c>
      <c r="L23" s="75">
        <v>4.7</v>
      </c>
      <c r="N23" s="54" t="s">
        <v>370</v>
      </c>
      <c r="O23" s="97">
        <v>4.46</v>
      </c>
      <c r="Q23" s="54" t="s">
        <v>401</v>
      </c>
      <c r="R23" s="75">
        <v>4.59</v>
      </c>
      <c r="T23" s="54" t="s">
        <v>401</v>
      </c>
      <c r="U23" s="75">
        <v>3.8</v>
      </c>
      <c r="W23" s="54" t="s">
        <v>334</v>
      </c>
      <c r="X23" s="75">
        <v>4.25</v>
      </c>
      <c r="Z23" s="54" t="s">
        <v>296</v>
      </c>
      <c r="AA23" s="75">
        <v>3.9</v>
      </c>
      <c r="AC23" s="54" t="s">
        <v>324</v>
      </c>
      <c r="AD23" s="75">
        <v>4.2</v>
      </c>
      <c r="AF23" s="54" t="s">
        <v>296</v>
      </c>
      <c r="AG23" s="75">
        <v>3.61</v>
      </c>
      <c r="AI23" s="54" t="s">
        <v>295</v>
      </c>
      <c r="AJ23" s="75">
        <v>3.97</v>
      </c>
      <c r="AL23" s="54" t="s">
        <v>335</v>
      </c>
      <c r="AM23" s="75">
        <v>3.62</v>
      </c>
      <c r="AO23" s="54" t="s">
        <v>642</v>
      </c>
      <c r="AP23" s="54">
        <v>3.2800000000000002</v>
      </c>
      <c r="AR23" s="54" t="s">
        <v>635</v>
      </c>
      <c r="AS23" s="54">
        <v>3.24</v>
      </c>
      <c r="AU23" s="502" t="s">
        <v>644</v>
      </c>
      <c r="AV23" s="502">
        <v>3.42</v>
      </c>
    </row>
    <row r="24" spans="2:48">
      <c r="B24" s="69" t="s">
        <v>18</v>
      </c>
      <c r="C24" s="98">
        <v>5.0999999999999996</v>
      </c>
      <c r="E24" s="69" t="s">
        <v>39</v>
      </c>
      <c r="F24" s="98">
        <v>4.5</v>
      </c>
      <c r="G24" s="74"/>
      <c r="H24" s="70" t="s">
        <v>315</v>
      </c>
      <c r="I24" s="99">
        <v>4.8</v>
      </c>
      <c r="J24" s="74"/>
      <c r="K24" s="90" t="s">
        <v>321</v>
      </c>
      <c r="L24" s="162">
        <v>4.7</v>
      </c>
      <c r="N24" s="54" t="s">
        <v>21</v>
      </c>
      <c r="O24" s="97">
        <v>4.4000000000000004</v>
      </c>
      <c r="Q24" s="54" t="s">
        <v>362</v>
      </c>
      <c r="R24" s="75">
        <v>4.57</v>
      </c>
      <c r="T24" s="54" t="s">
        <v>363</v>
      </c>
      <c r="U24" s="75">
        <v>3.34</v>
      </c>
      <c r="W24" s="54" t="s">
        <v>302</v>
      </c>
      <c r="X24" s="75">
        <v>4.2300000000000004</v>
      </c>
      <c r="Z24" s="54" t="s">
        <v>312</v>
      </c>
      <c r="AA24" s="75">
        <v>3.85</v>
      </c>
      <c r="AC24" s="54" t="s">
        <v>309</v>
      </c>
      <c r="AD24" s="75">
        <v>4.1500000000000004</v>
      </c>
      <c r="AF24" s="54" t="s">
        <v>306</v>
      </c>
      <c r="AG24" s="75">
        <v>3.61</v>
      </c>
      <c r="AI24" s="54" t="s">
        <v>328</v>
      </c>
      <c r="AJ24" s="75">
        <v>3.96</v>
      </c>
      <c r="AL24" s="54" t="s">
        <v>300</v>
      </c>
      <c r="AM24" s="75">
        <v>3.59</v>
      </c>
      <c r="AO24" s="54" t="s">
        <v>623</v>
      </c>
      <c r="AP24" s="54">
        <v>3.24</v>
      </c>
      <c r="AR24" s="54" t="s">
        <v>640</v>
      </c>
      <c r="AS24" s="54">
        <v>3.24</v>
      </c>
      <c r="AU24" s="502" t="s">
        <v>627</v>
      </c>
      <c r="AV24" s="502">
        <v>3.35</v>
      </c>
    </row>
    <row r="25" spans="2:48">
      <c r="B25" s="69" t="s">
        <v>26</v>
      </c>
      <c r="C25" s="98">
        <v>5.0999999999999996</v>
      </c>
      <c r="E25" s="69" t="s">
        <v>45</v>
      </c>
      <c r="F25" s="98">
        <v>4.4000000000000004</v>
      </c>
      <c r="G25" s="74"/>
      <c r="H25" s="70" t="s">
        <v>299</v>
      </c>
      <c r="I25" s="99">
        <v>4.7</v>
      </c>
      <c r="J25" s="74"/>
      <c r="K25" s="70" t="s">
        <v>311</v>
      </c>
      <c r="L25" s="75">
        <v>4.68</v>
      </c>
      <c r="N25" s="54" t="s">
        <v>402</v>
      </c>
      <c r="O25" s="97">
        <v>4.4000000000000004</v>
      </c>
      <c r="Q25" s="54" t="s">
        <v>367</v>
      </c>
      <c r="R25" s="75">
        <v>4.5599999999999996</v>
      </c>
      <c r="T25" s="54" t="s">
        <v>370</v>
      </c>
      <c r="U25" s="75">
        <v>4</v>
      </c>
      <c r="W25" s="54" t="s">
        <v>311</v>
      </c>
      <c r="X25" s="75">
        <v>4.1900000000000004</v>
      </c>
      <c r="Z25" s="54" t="s">
        <v>302</v>
      </c>
      <c r="AA25" s="75">
        <v>3.85</v>
      </c>
      <c r="AC25" s="54" t="s">
        <v>300</v>
      </c>
      <c r="AD25" s="75">
        <v>4.1100000000000003</v>
      </c>
      <c r="AF25" s="54" t="s">
        <v>330</v>
      </c>
      <c r="AG25" s="75">
        <v>3.58</v>
      </c>
      <c r="AI25" s="54" t="s">
        <v>300</v>
      </c>
      <c r="AJ25" s="75">
        <v>3.95</v>
      </c>
      <c r="AL25" s="54" t="s">
        <v>333</v>
      </c>
      <c r="AM25" s="75">
        <v>3.58</v>
      </c>
      <c r="AO25" s="54" t="s">
        <v>644</v>
      </c>
      <c r="AP25" s="54">
        <v>3.23</v>
      </c>
      <c r="AR25" s="54" t="s">
        <v>621</v>
      </c>
      <c r="AS25" s="54">
        <v>3.16</v>
      </c>
      <c r="AU25" s="502" t="s">
        <v>634</v>
      </c>
      <c r="AV25" s="502">
        <v>3.3</v>
      </c>
    </row>
    <row r="26" spans="2:48">
      <c r="B26" s="69" t="s">
        <v>41</v>
      </c>
      <c r="C26" s="98">
        <v>5.0999999999999996</v>
      </c>
      <c r="E26" s="69" t="s">
        <v>22</v>
      </c>
      <c r="F26" s="98">
        <v>4.4000000000000004</v>
      </c>
      <c r="G26" s="74"/>
      <c r="H26" s="70" t="s">
        <v>306</v>
      </c>
      <c r="I26" s="99">
        <v>4.7</v>
      </c>
      <c r="J26" s="74"/>
      <c r="K26" s="70" t="s">
        <v>303</v>
      </c>
      <c r="L26" s="75">
        <v>4.67</v>
      </c>
      <c r="N26" s="54" t="s">
        <v>391</v>
      </c>
      <c r="O26" s="97">
        <v>4.32</v>
      </c>
      <c r="Q26" s="54" t="s">
        <v>397</v>
      </c>
      <c r="R26" s="75">
        <v>4.5199999999999996</v>
      </c>
      <c r="T26" s="54" t="s">
        <v>402</v>
      </c>
      <c r="U26" s="75">
        <v>3.92</v>
      </c>
      <c r="W26" s="54" t="s">
        <v>335</v>
      </c>
      <c r="X26" s="75">
        <v>4.16</v>
      </c>
      <c r="Z26" s="54" t="s">
        <v>335</v>
      </c>
      <c r="AA26" s="75">
        <v>3.8</v>
      </c>
      <c r="AC26" s="54" t="s">
        <v>329</v>
      </c>
      <c r="AD26" s="75">
        <v>4.08</v>
      </c>
      <c r="AF26" s="54" t="s">
        <v>329</v>
      </c>
      <c r="AG26" s="75">
        <v>3.58</v>
      </c>
      <c r="AI26" s="54" t="s">
        <v>315</v>
      </c>
      <c r="AJ26" s="75">
        <v>3.88</v>
      </c>
      <c r="AL26" s="54" t="s">
        <v>315</v>
      </c>
      <c r="AM26" s="75">
        <v>3.56</v>
      </c>
      <c r="AO26" s="54" t="s">
        <v>626</v>
      </c>
      <c r="AP26" s="54">
        <v>3.22</v>
      </c>
      <c r="AR26" s="54" t="s">
        <v>638</v>
      </c>
      <c r="AS26" s="54">
        <v>3.16</v>
      </c>
      <c r="AU26" s="502" t="s">
        <v>635</v>
      </c>
      <c r="AV26" s="502">
        <v>3.25</v>
      </c>
    </row>
    <row r="27" spans="2:48">
      <c r="B27" s="69" t="s">
        <v>40</v>
      </c>
      <c r="C27" s="98">
        <v>5.0999999999999996</v>
      </c>
      <c r="E27" s="69" t="s">
        <v>36</v>
      </c>
      <c r="F27" s="98">
        <v>4.3</v>
      </c>
      <c r="G27" s="74"/>
      <c r="H27" s="70" t="s">
        <v>316</v>
      </c>
      <c r="I27" s="99">
        <v>4.7</v>
      </c>
      <c r="J27" s="74"/>
      <c r="K27" s="70" t="s">
        <v>329</v>
      </c>
      <c r="L27" s="75">
        <v>4.6500000000000004</v>
      </c>
      <c r="N27" s="54" t="s">
        <v>397</v>
      </c>
      <c r="O27" s="97">
        <v>4.3</v>
      </c>
      <c r="Q27" s="101" t="s">
        <v>395</v>
      </c>
      <c r="R27" s="162">
        <v>4.51</v>
      </c>
      <c r="T27" s="54" t="s">
        <v>391</v>
      </c>
      <c r="U27" s="75">
        <v>4.0999999999999996</v>
      </c>
      <c r="W27" s="193" t="s">
        <v>321</v>
      </c>
      <c r="X27" s="194">
        <v>4.0999999999999996</v>
      </c>
      <c r="Z27" s="54" t="s">
        <v>319</v>
      </c>
      <c r="AA27" s="75">
        <v>3.75</v>
      </c>
      <c r="AC27" s="54" t="s">
        <v>312</v>
      </c>
      <c r="AD27" s="75">
        <v>4.05</v>
      </c>
      <c r="AF27" s="54" t="s">
        <v>331</v>
      </c>
      <c r="AG27" s="75">
        <v>3.55</v>
      </c>
      <c r="AI27" s="54" t="s">
        <v>301</v>
      </c>
      <c r="AJ27" s="75">
        <v>3.87</v>
      </c>
      <c r="AL27" s="54" t="s">
        <v>325</v>
      </c>
      <c r="AM27" s="75">
        <v>3.53</v>
      </c>
      <c r="AO27" s="54" t="s">
        <v>611</v>
      </c>
      <c r="AP27" s="54">
        <v>3.2</v>
      </c>
      <c r="AR27" s="54" t="s">
        <v>628</v>
      </c>
      <c r="AS27" s="54">
        <v>3.11</v>
      </c>
      <c r="AU27" s="502" t="s">
        <v>623</v>
      </c>
      <c r="AV27" s="502">
        <v>3.23</v>
      </c>
    </row>
    <row r="28" spans="2:48">
      <c r="B28" s="69" t="s">
        <v>23</v>
      </c>
      <c r="C28" s="98">
        <v>5</v>
      </c>
      <c r="E28" s="69" t="s">
        <v>30</v>
      </c>
      <c r="F28" s="98">
        <v>4.3</v>
      </c>
      <c r="G28" s="74"/>
      <c r="H28" s="70" t="s">
        <v>321</v>
      </c>
      <c r="I28" s="99">
        <v>4.5999999999999996</v>
      </c>
      <c r="J28" s="74"/>
      <c r="K28" s="70" t="s">
        <v>312</v>
      </c>
      <c r="L28" s="75">
        <v>4.5999999999999996</v>
      </c>
      <c r="N28" s="54" t="s">
        <v>362</v>
      </c>
      <c r="O28" s="97">
        <v>4.24</v>
      </c>
      <c r="Q28" s="54" t="s">
        <v>21</v>
      </c>
      <c r="R28" s="75">
        <v>4.4800000000000004</v>
      </c>
      <c r="T28" s="54" t="s">
        <v>379</v>
      </c>
      <c r="U28" s="75">
        <v>4.2699999999999996</v>
      </c>
      <c r="W28" s="54" t="s">
        <v>329</v>
      </c>
      <c r="X28" s="75">
        <v>4.09</v>
      </c>
      <c r="Z28" s="54" t="s">
        <v>338</v>
      </c>
      <c r="AA28" s="75">
        <v>3.73</v>
      </c>
      <c r="AC28" s="54" t="s">
        <v>296</v>
      </c>
      <c r="AD28" s="75">
        <v>4</v>
      </c>
      <c r="AF28" s="54" t="s">
        <v>315</v>
      </c>
      <c r="AG28" s="75">
        <v>3.52</v>
      </c>
      <c r="AI28" s="54" t="s">
        <v>338</v>
      </c>
      <c r="AJ28" s="75">
        <v>3.86</v>
      </c>
      <c r="AL28" s="54" t="s">
        <v>329</v>
      </c>
      <c r="AM28" s="75">
        <v>3.53</v>
      </c>
      <c r="AO28" s="54" t="s">
        <v>640</v>
      </c>
      <c r="AP28" s="54">
        <v>3.2</v>
      </c>
      <c r="AR28" s="54" t="s">
        <v>650</v>
      </c>
      <c r="AS28" s="54">
        <v>3.11</v>
      </c>
      <c r="AU28" s="502" t="s">
        <v>651</v>
      </c>
      <c r="AV28" s="502">
        <v>3.19</v>
      </c>
    </row>
    <row r="29" spans="2:48">
      <c r="B29" s="69" t="s">
        <v>34</v>
      </c>
      <c r="C29" s="98">
        <v>5</v>
      </c>
      <c r="E29" s="69" t="s">
        <v>58</v>
      </c>
      <c r="F29" s="98">
        <v>4.3</v>
      </c>
      <c r="G29" s="74"/>
      <c r="H29" s="70" t="s">
        <v>325</v>
      </c>
      <c r="I29" s="99">
        <v>4.5999999999999996</v>
      </c>
      <c r="J29" s="74"/>
      <c r="K29" s="70" t="s">
        <v>305</v>
      </c>
      <c r="L29" s="75">
        <v>4.59</v>
      </c>
      <c r="N29" s="54" t="s">
        <v>393</v>
      </c>
      <c r="O29" s="97">
        <v>4.2300000000000004</v>
      </c>
      <c r="Q29" s="54" t="s">
        <v>402</v>
      </c>
      <c r="R29" s="75">
        <v>4.4800000000000004</v>
      </c>
      <c r="T29" s="54" t="s">
        <v>380</v>
      </c>
      <c r="U29" s="75">
        <v>3.71</v>
      </c>
      <c r="W29" s="54" t="s">
        <v>324</v>
      </c>
      <c r="X29" s="75">
        <v>4.03</v>
      </c>
      <c r="Z29" s="54" t="s">
        <v>300</v>
      </c>
      <c r="AA29" s="75">
        <v>3.72</v>
      </c>
      <c r="AC29" s="54" t="s">
        <v>315</v>
      </c>
      <c r="AD29" s="75">
        <v>3.95</v>
      </c>
      <c r="AF29" s="54" t="s">
        <v>325</v>
      </c>
      <c r="AG29" s="75">
        <v>3.51</v>
      </c>
      <c r="AI29" s="54" t="s">
        <v>307</v>
      </c>
      <c r="AJ29" s="75">
        <v>3.85</v>
      </c>
      <c r="AL29" s="54" t="s">
        <v>334</v>
      </c>
      <c r="AM29" s="75">
        <v>3.48</v>
      </c>
      <c r="AO29" s="54" t="s">
        <v>628</v>
      </c>
      <c r="AP29" s="54">
        <v>3.1</v>
      </c>
      <c r="AR29" s="54" t="s">
        <v>648</v>
      </c>
      <c r="AS29" s="54">
        <v>3.06</v>
      </c>
      <c r="AU29" s="502" t="s">
        <v>611</v>
      </c>
      <c r="AV29" s="502">
        <v>3.18</v>
      </c>
    </row>
    <row r="30" spans="2:48">
      <c r="B30" s="69" t="s">
        <v>22</v>
      </c>
      <c r="C30" s="98">
        <v>5</v>
      </c>
      <c r="E30" s="69" t="s">
        <v>18</v>
      </c>
      <c r="F30" s="98">
        <v>4.3</v>
      </c>
      <c r="G30" s="74"/>
      <c r="H30" s="70" t="s">
        <v>314</v>
      </c>
      <c r="I30" s="99">
        <v>4.5</v>
      </c>
      <c r="J30" s="74"/>
      <c r="K30" s="70" t="s">
        <v>316</v>
      </c>
      <c r="L30" s="75">
        <v>4.58</v>
      </c>
      <c r="N30" s="54" t="s">
        <v>403</v>
      </c>
      <c r="O30" s="97">
        <v>4.1500000000000004</v>
      </c>
      <c r="Q30" s="54" t="s">
        <v>387</v>
      </c>
      <c r="R30" s="75">
        <v>4.1900000000000004</v>
      </c>
      <c r="T30" s="101" t="s">
        <v>395</v>
      </c>
      <c r="U30" s="162">
        <v>4.33</v>
      </c>
      <c r="V30" s="162"/>
      <c r="W30" s="54" t="s">
        <v>325</v>
      </c>
      <c r="X30" s="75">
        <v>4.01</v>
      </c>
      <c r="Z30" s="54" t="s">
        <v>314</v>
      </c>
      <c r="AA30" s="75">
        <v>3.71</v>
      </c>
      <c r="AC30" s="54" t="s">
        <v>305</v>
      </c>
      <c r="AD30" s="75">
        <v>3.94</v>
      </c>
      <c r="AF30" s="54" t="s">
        <v>299</v>
      </c>
      <c r="AG30" s="75">
        <v>3.5</v>
      </c>
      <c r="AI30" s="54" t="s">
        <v>334</v>
      </c>
      <c r="AJ30" s="75">
        <v>3.83</v>
      </c>
      <c r="AL30" s="193" t="s">
        <v>321</v>
      </c>
      <c r="AM30" s="194">
        <v>3.48</v>
      </c>
      <c r="AO30" s="54" t="s">
        <v>648</v>
      </c>
      <c r="AP30" s="54">
        <v>3.07</v>
      </c>
      <c r="AR30" s="54" t="s">
        <v>636</v>
      </c>
      <c r="AS30" s="54">
        <v>3.03</v>
      </c>
      <c r="AU30" s="502" t="s">
        <v>607</v>
      </c>
      <c r="AV30" s="502">
        <v>3.15</v>
      </c>
    </row>
    <row r="31" spans="2:48">
      <c r="B31" s="69" t="s">
        <v>50</v>
      </c>
      <c r="C31" s="98">
        <v>4.9000000000000004</v>
      </c>
      <c r="E31" s="69" t="s">
        <v>50</v>
      </c>
      <c r="F31" s="98">
        <v>4.3</v>
      </c>
      <c r="G31" s="74"/>
      <c r="H31" s="70" t="s">
        <v>305</v>
      </c>
      <c r="I31" s="99">
        <v>4.5</v>
      </c>
      <c r="J31" s="74"/>
      <c r="K31" s="70" t="s">
        <v>319</v>
      </c>
      <c r="L31" s="75">
        <v>4.43</v>
      </c>
      <c r="N31" s="54" t="s">
        <v>400</v>
      </c>
      <c r="O31" s="97">
        <v>4.05</v>
      </c>
      <c r="Q31" s="54" t="s">
        <v>398</v>
      </c>
      <c r="R31" s="75">
        <v>4.18</v>
      </c>
      <c r="T31" s="54" t="s">
        <v>382</v>
      </c>
      <c r="U31" s="75">
        <v>3.24</v>
      </c>
      <c r="W31" s="54" t="s">
        <v>330</v>
      </c>
      <c r="X31" s="75">
        <v>3.97</v>
      </c>
      <c r="Z31" s="54" t="s">
        <v>325</v>
      </c>
      <c r="AA31" s="75">
        <v>3.71</v>
      </c>
      <c r="AC31" s="54" t="s">
        <v>302</v>
      </c>
      <c r="AD31" s="75">
        <v>3.91</v>
      </c>
      <c r="AF31" s="54" t="s">
        <v>302</v>
      </c>
      <c r="AG31" s="75">
        <v>3.5</v>
      </c>
      <c r="AI31" s="54" t="s">
        <v>319</v>
      </c>
      <c r="AJ31" s="75">
        <v>3.82</v>
      </c>
      <c r="AL31" s="54" t="s">
        <v>309</v>
      </c>
      <c r="AM31" s="75">
        <v>3.45</v>
      </c>
      <c r="AO31" s="54" t="s">
        <v>630</v>
      </c>
      <c r="AP31" s="54">
        <v>3.02</v>
      </c>
      <c r="AR31" s="54" t="s">
        <v>607</v>
      </c>
      <c r="AS31" s="54">
        <v>2.99</v>
      </c>
      <c r="AU31" s="502" t="s">
        <v>614</v>
      </c>
      <c r="AV31" s="502">
        <v>3.15</v>
      </c>
    </row>
    <row r="32" spans="2:48">
      <c r="B32" s="69" t="s">
        <v>55</v>
      </c>
      <c r="C32" s="98">
        <v>4.9000000000000004</v>
      </c>
      <c r="E32" s="69" t="s">
        <v>41</v>
      </c>
      <c r="F32" s="98">
        <v>4.2</v>
      </c>
      <c r="G32" s="74"/>
      <c r="H32" s="70" t="s">
        <v>334</v>
      </c>
      <c r="I32" s="99">
        <v>4.5</v>
      </c>
      <c r="J32" s="74"/>
      <c r="K32" s="70" t="s">
        <v>341</v>
      </c>
      <c r="L32" s="75">
        <v>4.41</v>
      </c>
      <c r="N32" s="54" t="s">
        <v>364</v>
      </c>
      <c r="O32" s="97">
        <v>4.0199999999999996</v>
      </c>
      <c r="Q32" s="54" t="s">
        <v>400</v>
      </c>
      <c r="R32" s="75">
        <v>4.18</v>
      </c>
      <c r="T32" s="54" t="s">
        <v>367</v>
      </c>
      <c r="U32" s="75">
        <v>3.56</v>
      </c>
      <c r="W32" s="54" t="s">
        <v>333</v>
      </c>
      <c r="X32" s="75">
        <v>3.94</v>
      </c>
      <c r="Z32" s="54" t="s">
        <v>299</v>
      </c>
      <c r="AA32" s="75">
        <v>3.58</v>
      </c>
      <c r="AC32" s="54" t="s">
        <v>299</v>
      </c>
      <c r="AD32" s="75">
        <v>3.89</v>
      </c>
      <c r="AF32" s="54" t="s">
        <v>318</v>
      </c>
      <c r="AG32" s="75">
        <v>3.48</v>
      </c>
      <c r="AI32" s="54" t="s">
        <v>323</v>
      </c>
      <c r="AJ32" s="75">
        <v>3.72</v>
      </c>
      <c r="AL32" s="54" t="s">
        <v>296</v>
      </c>
      <c r="AM32" s="75">
        <v>3.41</v>
      </c>
      <c r="AO32" s="54" t="s">
        <v>619</v>
      </c>
      <c r="AP32" s="54">
        <v>3</v>
      </c>
      <c r="AR32" s="54" t="s">
        <v>641</v>
      </c>
      <c r="AS32" s="54">
        <v>2.98</v>
      </c>
      <c r="AU32" s="502" t="s">
        <v>613</v>
      </c>
      <c r="AV32" s="502">
        <v>3.15</v>
      </c>
    </row>
    <row r="33" spans="2:48">
      <c r="B33" s="69" t="s">
        <v>15</v>
      </c>
      <c r="C33" s="98">
        <v>4.7</v>
      </c>
      <c r="E33" s="69" t="s">
        <v>19</v>
      </c>
      <c r="F33" s="98">
        <v>4.2</v>
      </c>
      <c r="G33" s="74"/>
      <c r="H33" s="70" t="s">
        <v>297</v>
      </c>
      <c r="I33" s="99">
        <v>4.4000000000000004</v>
      </c>
      <c r="J33" s="74"/>
      <c r="K33" s="70" t="s">
        <v>323</v>
      </c>
      <c r="L33" s="75">
        <v>4.38</v>
      </c>
      <c r="N33" s="54" t="s">
        <v>371</v>
      </c>
      <c r="O33" s="97">
        <v>3.96</v>
      </c>
      <c r="Q33" s="54" t="s">
        <v>382</v>
      </c>
      <c r="R33" s="75">
        <v>4.17</v>
      </c>
      <c r="T33" s="54" t="s">
        <v>390</v>
      </c>
      <c r="U33" s="75">
        <v>3.4</v>
      </c>
      <c r="W33" s="54" t="s">
        <v>305</v>
      </c>
      <c r="X33" s="75">
        <v>3.92</v>
      </c>
      <c r="Z33" s="54" t="s">
        <v>309</v>
      </c>
      <c r="AA33" s="75">
        <v>3.56</v>
      </c>
      <c r="AC33" s="54" t="s">
        <v>319</v>
      </c>
      <c r="AD33" s="75">
        <v>3.74</v>
      </c>
      <c r="AF33" s="54" t="s">
        <v>300</v>
      </c>
      <c r="AG33" s="75">
        <v>3.41</v>
      </c>
      <c r="AI33" s="54" t="s">
        <v>333</v>
      </c>
      <c r="AJ33" s="75">
        <v>3.72</v>
      </c>
      <c r="AL33" s="54" t="s">
        <v>328</v>
      </c>
      <c r="AM33" s="75">
        <v>3.32</v>
      </c>
      <c r="AO33" s="54" t="s">
        <v>637</v>
      </c>
      <c r="AP33" s="54">
        <v>2.9699999999999998</v>
      </c>
      <c r="AR33" s="54" t="s">
        <v>644</v>
      </c>
      <c r="AS33" s="54">
        <v>2.98</v>
      </c>
      <c r="AU33" s="502" t="s">
        <v>621</v>
      </c>
      <c r="AV33" s="502">
        <v>3.12</v>
      </c>
    </row>
    <row r="34" spans="2:48">
      <c r="B34" s="69" t="s">
        <v>39</v>
      </c>
      <c r="C34" s="98">
        <v>4.7</v>
      </c>
      <c r="E34" s="69" t="s">
        <v>44</v>
      </c>
      <c r="F34" s="98">
        <v>4.2</v>
      </c>
      <c r="G34" s="74"/>
      <c r="H34" s="70" t="s">
        <v>331</v>
      </c>
      <c r="I34" s="99">
        <v>4.3</v>
      </c>
      <c r="J34" s="74"/>
      <c r="K34" s="70" t="s">
        <v>299</v>
      </c>
      <c r="L34" s="75">
        <v>4.3499999999999996</v>
      </c>
      <c r="N34" s="54" t="s">
        <v>382</v>
      </c>
      <c r="O34" s="97">
        <v>3.91</v>
      </c>
      <c r="Q34" s="54" t="s">
        <v>364</v>
      </c>
      <c r="R34" s="75">
        <v>4.12</v>
      </c>
      <c r="T34" s="54" t="s">
        <v>372</v>
      </c>
      <c r="U34" s="75">
        <v>3.72</v>
      </c>
      <c r="W34" s="54" t="s">
        <v>323</v>
      </c>
      <c r="X34" s="75">
        <v>3.91</v>
      </c>
      <c r="Z34" s="191" t="s">
        <v>297</v>
      </c>
      <c r="AA34" s="192">
        <v>3.55</v>
      </c>
      <c r="AC34" s="54" t="s">
        <v>323</v>
      </c>
      <c r="AD34" s="75">
        <v>3.73</v>
      </c>
      <c r="AF34" s="54" t="s">
        <v>309</v>
      </c>
      <c r="AG34" s="75">
        <v>3.37</v>
      </c>
      <c r="AI34" s="54" t="s">
        <v>306</v>
      </c>
      <c r="AJ34" s="75">
        <v>3.68</v>
      </c>
      <c r="AL34" s="54" t="s">
        <v>301</v>
      </c>
      <c r="AM34" s="75">
        <v>3.32</v>
      </c>
      <c r="AO34" s="54" t="s">
        <v>636</v>
      </c>
      <c r="AP34" s="54">
        <v>2.96</v>
      </c>
      <c r="AR34" s="54" t="s">
        <v>631</v>
      </c>
      <c r="AS34" s="54">
        <v>2.88</v>
      </c>
      <c r="AU34" s="502" t="s">
        <v>617</v>
      </c>
      <c r="AV34" s="502">
        <v>3.09</v>
      </c>
    </row>
    <row r="35" spans="2:48">
      <c r="B35" s="69" t="s">
        <v>42</v>
      </c>
      <c r="C35" s="98">
        <v>4.7</v>
      </c>
      <c r="E35" s="69" t="s">
        <v>49</v>
      </c>
      <c r="F35" s="98">
        <v>4.2</v>
      </c>
      <c r="G35" s="74"/>
      <c r="H35" s="70" t="s">
        <v>303</v>
      </c>
      <c r="I35" s="99">
        <v>4.3</v>
      </c>
      <c r="J35" s="74"/>
      <c r="K35" s="70" t="s">
        <v>309</v>
      </c>
      <c r="L35" s="75">
        <v>4.34</v>
      </c>
      <c r="N35" s="54" t="s">
        <v>387</v>
      </c>
      <c r="O35" s="97">
        <v>3.9</v>
      </c>
      <c r="Q35" s="54" t="s">
        <v>365</v>
      </c>
      <c r="R35" s="75">
        <v>4.0999999999999996</v>
      </c>
      <c r="T35" s="54" t="s">
        <v>398</v>
      </c>
      <c r="U35" s="75">
        <v>3.94</v>
      </c>
      <c r="W35" s="54" t="s">
        <v>303</v>
      </c>
      <c r="X35" s="75">
        <v>3.89</v>
      </c>
      <c r="Z35" s="54" t="s">
        <v>303</v>
      </c>
      <c r="AA35" s="75">
        <v>3.51</v>
      </c>
      <c r="AC35" s="54" t="s">
        <v>335</v>
      </c>
      <c r="AD35" s="75">
        <v>3.7</v>
      </c>
      <c r="AF35" s="54" t="s">
        <v>303</v>
      </c>
      <c r="AG35" s="75">
        <v>3.32</v>
      </c>
      <c r="AI35" s="54" t="s">
        <v>324</v>
      </c>
      <c r="AJ35" s="75">
        <v>3.66</v>
      </c>
      <c r="AL35" s="54" t="s">
        <v>331</v>
      </c>
      <c r="AM35" s="75">
        <v>3.3</v>
      </c>
      <c r="AO35" s="54" t="s">
        <v>646</v>
      </c>
      <c r="AP35" s="54">
        <v>2.94</v>
      </c>
      <c r="AR35" s="54" t="s">
        <v>614</v>
      </c>
      <c r="AS35" s="54">
        <v>2.79</v>
      </c>
      <c r="AU35" s="502" t="s">
        <v>625</v>
      </c>
      <c r="AV35" s="502">
        <v>3.07</v>
      </c>
    </row>
    <row r="36" spans="2:48">
      <c r="B36" s="69" t="s">
        <v>37</v>
      </c>
      <c r="C36" s="98">
        <v>4.5999999999999996</v>
      </c>
      <c r="E36" s="69" t="s">
        <v>37</v>
      </c>
      <c r="F36" s="98">
        <v>4.0999999999999996</v>
      </c>
      <c r="G36" s="74"/>
      <c r="H36" s="70" t="s">
        <v>330</v>
      </c>
      <c r="I36" s="99">
        <v>4.2</v>
      </c>
      <c r="J36" s="74"/>
      <c r="K36" s="70" t="s">
        <v>297</v>
      </c>
      <c r="L36" s="75">
        <v>4.12</v>
      </c>
      <c r="N36" s="54" t="s">
        <v>398</v>
      </c>
      <c r="O36" s="97">
        <v>3.89</v>
      </c>
      <c r="Q36" s="54" t="s">
        <v>366</v>
      </c>
      <c r="R36" s="75">
        <v>4.09</v>
      </c>
      <c r="T36" s="54" t="s">
        <v>387</v>
      </c>
      <c r="U36" s="75">
        <v>3.55</v>
      </c>
      <c r="W36" s="54" t="s">
        <v>341</v>
      </c>
      <c r="X36" s="75">
        <v>3.83</v>
      </c>
      <c r="Z36" s="54" t="s">
        <v>328</v>
      </c>
      <c r="AA36" s="75">
        <v>3.5</v>
      </c>
      <c r="AC36" s="54" t="s">
        <v>303</v>
      </c>
      <c r="AD36" s="75">
        <v>3.63</v>
      </c>
      <c r="AF36" s="54" t="s">
        <v>334</v>
      </c>
      <c r="AG36" s="75">
        <v>3.28</v>
      </c>
      <c r="AI36" s="54" t="s">
        <v>316</v>
      </c>
      <c r="AJ36" s="75">
        <v>3.58</v>
      </c>
      <c r="AL36" s="54" t="s">
        <v>316</v>
      </c>
      <c r="AM36" s="75">
        <v>3.27</v>
      </c>
      <c r="AO36" s="54" t="s">
        <v>650</v>
      </c>
      <c r="AP36" s="54">
        <v>2.91</v>
      </c>
      <c r="AR36" s="54" t="s">
        <v>611</v>
      </c>
      <c r="AS36" s="54">
        <v>2.7800000000000002</v>
      </c>
      <c r="AU36" s="502" t="s">
        <v>642</v>
      </c>
      <c r="AV36" s="502">
        <v>3.01</v>
      </c>
    </row>
    <row r="37" spans="2:48">
      <c r="B37" s="69" t="s">
        <v>43</v>
      </c>
      <c r="C37" s="98">
        <v>4.5999999999999996</v>
      </c>
      <c r="E37" s="69" t="s">
        <v>21</v>
      </c>
      <c r="F37" s="98">
        <v>4.0999999999999996</v>
      </c>
      <c r="G37" s="74"/>
      <c r="H37" s="70" t="s">
        <v>341</v>
      </c>
      <c r="I37" s="99">
        <v>4.2</v>
      </c>
      <c r="J37" s="74"/>
      <c r="K37" s="70" t="s">
        <v>338</v>
      </c>
      <c r="L37" s="75">
        <v>4.08</v>
      </c>
      <c r="N37" s="54" t="s">
        <v>372</v>
      </c>
      <c r="O37" s="97">
        <v>3.83</v>
      </c>
      <c r="Q37" s="54" t="s">
        <v>385</v>
      </c>
      <c r="R37" s="75">
        <v>4.08</v>
      </c>
      <c r="T37" s="54" t="s">
        <v>400</v>
      </c>
      <c r="U37" s="75">
        <v>3.51</v>
      </c>
      <c r="W37" s="54" t="s">
        <v>316</v>
      </c>
      <c r="X37" s="75">
        <v>3.8</v>
      </c>
      <c r="Z37" s="54" t="s">
        <v>329</v>
      </c>
      <c r="AA37" s="75">
        <v>3.4</v>
      </c>
      <c r="AC37" s="54" t="s">
        <v>328</v>
      </c>
      <c r="AD37" s="75">
        <v>3.62</v>
      </c>
      <c r="AF37" s="54" t="s">
        <v>335</v>
      </c>
      <c r="AG37" s="75">
        <v>3.27</v>
      </c>
      <c r="AI37" s="54" t="s">
        <v>302</v>
      </c>
      <c r="AJ37" s="75">
        <v>3.46</v>
      </c>
      <c r="AL37" s="54" t="s">
        <v>323</v>
      </c>
      <c r="AM37" s="75">
        <v>3.27</v>
      </c>
      <c r="AO37" s="54" t="s">
        <v>614</v>
      </c>
      <c r="AP37" s="54">
        <v>2.87</v>
      </c>
      <c r="AR37" s="54" t="s">
        <v>642</v>
      </c>
      <c r="AS37" s="54">
        <v>2.75</v>
      </c>
      <c r="AU37" s="502" t="s">
        <v>637</v>
      </c>
      <c r="AV37" s="502">
        <v>2.96</v>
      </c>
    </row>
    <row r="38" spans="2:48">
      <c r="B38" s="69" t="s">
        <v>19</v>
      </c>
      <c r="C38" s="98">
        <v>4.5</v>
      </c>
      <c r="E38" s="69" t="s">
        <v>51</v>
      </c>
      <c r="F38" s="98">
        <v>4</v>
      </c>
      <c r="G38" s="74"/>
      <c r="H38" s="70" t="s">
        <v>323</v>
      </c>
      <c r="I38" s="99">
        <v>4.2</v>
      </c>
      <c r="J38" s="74"/>
      <c r="K38" s="70" t="s">
        <v>328</v>
      </c>
      <c r="L38" s="75">
        <v>4.05</v>
      </c>
      <c r="N38" s="54" t="s">
        <v>385</v>
      </c>
      <c r="O38" s="97">
        <v>3.76</v>
      </c>
      <c r="Q38" s="54" t="s">
        <v>403</v>
      </c>
      <c r="R38" s="75">
        <v>4.03</v>
      </c>
      <c r="T38" s="54" t="s">
        <v>396</v>
      </c>
      <c r="U38" s="75">
        <v>3.73</v>
      </c>
      <c r="W38" s="191" t="s">
        <v>297</v>
      </c>
      <c r="X38" s="192">
        <v>3.79</v>
      </c>
      <c r="Y38" s="192"/>
      <c r="Z38" s="54" t="s">
        <v>316</v>
      </c>
      <c r="AA38" s="75">
        <v>3.36</v>
      </c>
      <c r="AC38" s="54" t="s">
        <v>338</v>
      </c>
      <c r="AD38" s="75">
        <v>3.59</v>
      </c>
      <c r="AF38" s="54" t="s">
        <v>305</v>
      </c>
      <c r="AG38" s="75">
        <v>3.24</v>
      </c>
      <c r="AI38" s="54" t="s">
        <v>303</v>
      </c>
      <c r="AJ38" s="75">
        <v>3.41</v>
      </c>
      <c r="AL38" s="54" t="s">
        <v>318</v>
      </c>
      <c r="AM38" s="75">
        <v>3.24</v>
      </c>
      <c r="AO38" s="54" t="s">
        <v>617</v>
      </c>
      <c r="AP38" s="54">
        <v>2.86</v>
      </c>
      <c r="AR38" s="54" t="s">
        <v>619</v>
      </c>
      <c r="AS38" s="54">
        <v>2.73</v>
      </c>
      <c r="AU38" s="502" t="s">
        <v>638</v>
      </c>
      <c r="AV38" s="502">
        <v>2.87</v>
      </c>
    </row>
    <row r="39" spans="2:48">
      <c r="B39" s="69" t="s">
        <v>57</v>
      </c>
      <c r="C39" s="98">
        <v>4.5</v>
      </c>
      <c r="D39" s="74"/>
      <c r="E39" s="69" t="s">
        <v>40</v>
      </c>
      <c r="F39" s="98">
        <v>4</v>
      </c>
      <c r="G39" s="74"/>
      <c r="H39" s="70" t="s">
        <v>302</v>
      </c>
      <c r="I39" s="99">
        <v>4.0999999999999996</v>
      </c>
      <c r="J39" s="74"/>
      <c r="K39" s="70" t="s">
        <v>302</v>
      </c>
      <c r="L39" s="75">
        <v>3.8</v>
      </c>
      <c r="N39" s="54" t="s">
        <v>366</v>
      </c>
      <c r="O39" s="97">
        <v>3.65</v>
      </c>
      <c r="Q39" s="54" t="s">
        <v>372</v>
      </c>
      <c r="R39" s="75">
        <v>3.96</v>
      </c>
      <c r="T39" s="54" t="s">
        <v>371</v>
      </c>
      <c r="U39" s="75">
        <v>3.58</v>
      </c>
      <c r="W39" s="54" t="s">
        <v>331</v>
      </c>
      <c r="X39" s="75">
        <v>3.78</v>
      </c>
      <c r="Z39" s="54" t="s">
        <v>324</v>
      </c>
      <c r="AA39" s="75">
        <v>3.34</v>
      </c>
      <c r="AC39" s="54" t="s">
        <v>333</v>
      </c>
      <c r="AD39" s="75">
        <v>3.57</v>
      </c>
      <c r="AF39" s="191" t="s">
        <v>297</v>
      </c>
      <c r="AG39" s="192">
        <v>3.24</v>
      </c>
      <c r="AI39" s="54" t="s">
        <v>299</v>
      </c>
      <c r="AJ39" s="75">
        <v>3.31</v>
      </c>
      <c r="AL39" s="54" t="s">
        <v>299</v>
      </c>
      <c r="AM39" s="75">
        <v>3.24</v>
      </c>
      <c r="AO39" s="54" t="s">
        <v>638</v>
      </c>
      <c r="AP39" s="54">
        <v>2.85</v>
      </c>
      <c r="AR39" s="54" t="s">
        <v>637</v>
      </c>
      <c r="AS39" s="54">
        <v>2.73</v>
      </c>
      <c r="AU39" s="502" t="s">
        <v>619</v>
      </c>
      <c r="AV39" s="502">
        <v>2.86</v>
      </c>
    </row>
    <row r="40" spans="2:48">
      <c r="B40" s="69" t="s">
        <v>44</v>
      </c>
      <c r="C40" s="98">
        <v>4.3</v>
      </c>
      <c r="E40" s="69" t="s">
        <v>57</v>
      </c>
      <c r="F40" s="98">
        <v>3.7</v>
      </c>
      <c r="G40" s="74"/>
      <c r="H40" s="70" t="s">
        <v>324</v>
      </c>
      <c r="I40" s="99">
        <v>4.0999999999999996</v>
      </c>
      <c r="J40" s="74"/>
      <c r="K40" s="70" t="s">
        <v>330</v>
      </c>
      <c r="L40" s="75">
        <v>3.7</v>
      </c>
      <c r="N40" s="54" t="s">
        <v>407</v>
      </c>
      <c r="O40" s="97">
        <v>3.41</v>
      </c>
      <c r="Q40" s="54" t="s">
        <v>371</v>
      </c>
      <c r="R40" s="75">
        <v>3.88</v>
      </c>
      <c r="T40" s="54" t="s">
        <v>366</v>
      </c>
      <c r="U40" s="75">
        <v>3.08</v>
      </c>
      <c r="W40" s="54" t="s">
        <v>299</v>
      </c>
      <c r="X40" s="75">
        <v>3.75</v>
      </c>
      <c r="Z40" s="54" t="s">
        <v>305</v>
      </c>
      <c r="AA40" s="75">
        <v>3.24</v>
      </c>
      <c r="AC40" s="54" t="s">
        <v>316</v>
      </c>
      <c r="AD40" s="75">
        <v>3.49</v>
      </c>
      <c r="AF40" s="54" t="s">
        <v>317</v>
      </c>
      <c r="AG40" s="75">
        <v>2.95</v>
      </c>
      <c r="AI40" s="54" t="s">
        <v>305</v>
      </c>
      <c r="AJ40" s="75">
        <v>3.27</v>
      </c>
      <c r="AL40" s="54" t="s">
        <v>305</v>
      </c>
      <c r="AM40" s="75">
        <v>3.18</v>
      </c>
      <c r="AO40" s="54" t="s">
        <v>612</v>
      </c>
      <c r="AP40" s="54">
        <v>2.7199999999999998</v>
      </c>
      <c r="AR40" s="54" t="s">
        <v>610</v>
      </c>
      <c r="AS40" s="54">
        <v>2.7199999999999998</v>
      </c>
      <c r="AU40" s="502" t="s">
        <v>610</v>
      </c>
      <c r="AV40" s="502">
        <v>2.82</v>
      </c>
    </row>
    <row r="41" spans="2:48">
      <c r="B41" s="69" t="s">
        <v>48</v>
      </c>
      <c r="C41" s="98">
        <v>4.3</v>
      </c>
      <c r="E41" s="69" t="s">
        <v>48</v>
      </c>
      <c r="F41" s="98">
        <v>3.7</v>
      </c>
      <c r="G41" s="74"/>
      <c r="H41" s="70" t="s">
        <v>328</v>
      </c>
      <c r="I41" s="99">
        <v>4</v>
      </c>
      <c r="J41" s="74"/>
      <c r="K41" s="70" t="s">
        <v>340</v>
      </c>
      <c r="L41" s="75">
        <v>3.64</v>
      </c>
      <c r="N41" s="54" t="s">
        <v>389</v>
      </c>
      <c r="O41" s="97">
        <v>3.38</v>
      </c>
      <c r="Q41" s="54" t="s">
        <v>363</v>
      </c>
      <c r="R41" s="75">
        <v>3.85</v>
      </c>
      <c r="T41" s="54" t="s">
        <v>403</v>
      </c>
      <c r="U41" s="75">
        <v>3.36</v>
      </c>
      <c r="W41" s="54" t="s">
        <v>300</v>
      </c>
      <c r="X41" s="75">
        <v>3.67</v>
      </c>
      <c r="Z41" s="54" t="s">
        <v>333</v>
      </c>
      <c r="AA41" s="75">
        <v>3.15</v>
      </c>
      <c r="AC41" s="191" t="s">
        <v>297</v>
      </c>
      <c r="AD41" s="192">
        <v>3.43</v>
      </c>
      <c r="AF41" s="54" t="s">
        <v>328</v>
      </c>
      <c r="AG41" s="75">
        <v>2.92</v>
      </c>
      <c r="AI41" s="54" t="s">
        <v>330</v>
      </c>
      <c r="AJ41" s="75">
        <v>3.25</v>
      </c>
      <c r="AL41" s="54" t="s">
        <v>306</v>
      </c>
      <c r="AM41" s="75">
        <v>3.04</v>
      </c>
      <c r="AO41" s="54" t="s">
        <v>615</v>
      </c>
      <c r="AP41" s="54">
        <v>2.71</v>
      </c>
      <c r="AR41" s="54" t="s">
        <v>617</v>
      </c>
      <c r="AS41" s="54">
        <v>2.57</v>
      </c>
      <c r="AU41" s="502" t="s">
        <v>615</v>
      </c>
      <c r="AV41" s="502">
        <v>2.79</v>
      </c>
    </row>
    <row r="42" spans="2:48">
      <c r="B42" s="69" t="s">
        <v>49</v>
      </c>
      <c r="C42" s="98">
        <v>4</v>
      </c>
      <c r="E42" s="69" t="s">
        <v>43</v>
      </c>
      <c r="F42" s="98">
        <v>3.5</v>
      </c>
      <c r="G42" s="74"/>
      <c r="H42" s="70" t="s">
        <v>298</v>
      </c>
      <c r="I42" s="99">
        <v>3.9</v>
      </c>
      <c r="J42" s="74"/>
      <c r="K42" s="70" t="s">
        <v>331</v>
      </c>
      <c r="L42" s="75">
        <v>3.56</v>
      </c>
      <c r="N42" s="54" t="s">
        <v>408</v>
      </c>
      <c r="O42" s="97">
        <v>3.34</v>
      </c>
      <c r="Q42" s="54" t="s">
        <v>396</v>
      </c>
      <c r="R42" s="75">
        <v>3.78</v>
      </c>
      <c r="T42" s="54" t="s">
        <v>385</v>
      </c>
      <c r="U42" s="75">
        <v>3.5</v>
      </c>
      <c r="W42" s="54" t="s">
        <v>338</v>
      </c>
      <c r="X42" s="75">
        <v>3.35</v>
      </c>
      <c r="Z42" s="54" t="s">
        <v>330</v>
      </c>
      <c r="AA42" s="75">
        <v>3.08</v>
      </c>
      <c r="AC42" s="54" t="s">
        <v>330</v>
      </c>
      <c r="AD42" s="75">
        <v>3.25</v>
      </c>
      <c r="AF42" s="54" t="s">
        <v>333</v>
      </c>
      <c r="AG42" s="75">
        <v>2.9</v>
      </c>
      <c r="AI42" s="54" t="s">
        <v>331</v>
      </c>
      <c r="AJ42" s="75">
        <v>3.24</v>
      </c>
      <c r="AL42" s="54" t="s">
        <v>338</v>
      </c>
      <c r="AM42" s="75">
        <v>2.97</v>
      </c>
      <c r="AO42" s="54" t="s">
        <v>610</v>
      </c>
      <c r="AP42" s="54">
        <v>2.69</v>
      </c>
      <c r="AR42" s="54" t="s">
        <v>612</v>
      </c>
      <c r="AS42" s="54">
        <v>2.5099999999999998</v>
      </c>
      <c r="AU42" s="502" t="s">
        <v>612</v>
      </c>
      <c r="AV42" s="502">
        <v>2.75</v>
      </c>
    </row>
    <row r="43" spans="2:48">
      <c r="B43" s="69" t="s">
        <v>21</v>
      </c>
      <c r="C43" s="98">
        <v>4</v>
      </c>
      <c r="E43" s="69" t="s">
        <v>17</v>
      </c>
      <c r="F43" s="98">
        <v>3.5</v>
      </c>
      <c r="G43" s="74"/>
      <c r="H43" s="70" t="s">
        <v>327</v>
      </c>
      <c r="I43" s="99">
        <v>3.8</v>
      </c>
      <c r="J43" s="74"/>
      <c r="K43" s="70" t="s">
        <v>298</v>
      </c>
      <c r="L43" s="75">
        <v>3.43</v>
      </c>
      <c r="N43" s="54" t="s">
        <v>365</v>
      </c>
      <c r="O43" s="97">
        <v>3.34</v>
      </c>
      <c r="Q43" s="54" t="s">
        <v>407</v>
      </c>
      <c r="R43" s="75">
        <v>3.36</v>
      </c>
      <c r="T43" s="54" t="s">
        <v>407</v>
      </c>
      <c r="U43" s="75">
        <v>3.15</v>
      </c>
      <c r="W43" s="54" t="s">
        <v>328</v>
      </c>
      <c r="X43" s="75">
        <v>3.29</v>
      </c>
      <c r="Z43" s="54" t="s">
        <v>327</v>
      </c>
      <c r="AA43" s="75">
        <v>3.08</v>
      </c>
      <c r="AC43" s="54" t="s">
        <v>327</v>
      </c>
      <c r="AD43" s="75">
        <v>3.09</v>
      </c>
      <c r="AF43" s="54" t="s">
        <v>337</v>
      </c>
      <c r="AG43" s="75">
        <v>2.88</v>
      </c>
      <c r="AI43" s="54" t="s">
        <v>327</v>
      </c>
      <c r="AJ43" s="75">
        <v>3.22</v>
      </c>
      <c r="AL43" s="54" t="s">
        <v>303</v>
      </c>
      <c r="AM43" s="75">
        <v>2.95</v>
      </c>
      <c r="AO43" s="54" t="s">
        <v>639</v>
      </c>
      <c r="AP43" s="54">
        <v>2.54</v>
      </c>
      <c r="AR43" s="54" t="s">
        <v>615</v>
      </c>
      <c r="AS43" s="54">
        <v>2.4699999999999998</v>
      </c>
      <c r="AU43" s="502" t="s">
        <v>608</v>
      </c>
      <c r="AV43" s="502">
        <v>2.62</v>
      </c>
    </row>
    <row r="44" spans="2:48">
      <c r="B44" s="69" t="s">
        <v>53</v>
      </c>
      <c r="C44" s="98">
        <v>4</v>
      </c>
      <c r="D44" s="74"/>
      <c r="E44" s="69" t="s">
        <v>35</v>
      </c>
      <c r="F44" s="98">
        <v>3.4</v>
      </c>
      <c r="G44" s="74"/>
      <c r="H44" s="70" t="s">
        <v>338</v>
      </c>
      <c r="I44" s="99">
        <v>3.8</v>
      </c>
      <c r="J44" s="74"/>
      <c r="K44" s="70" t="s">
        <v>327</v>
      </c>
      <c r="L44" s="75">
        <v>3.38</v>
      </c>
      <c r="N44" s="54" t="s">
        <v>374</v>
      </c>
      <c r="O44" s="97">
        <v>3.25</v>
      </c>
      <c r="Q44" s="54" t="s">
        <v>378</v>
      </c>
      <c r="R44" s="75">
        <v>3.32</v>
      </c>
      <c r="T44" s="54" t="s">
        <v>389</v>
      </c>
      <c r="U44" s="75">
        <v>3.08</v>
      </c>
      <c r="W44" s="54" t="s">
        <v>327</v>
      </c>
      <c r="X44" s="75">
        <v>3.14</v>
      </c>
      <c r="Z44" s="54" t="s">
        <v>331</v>
      </c>
      <c r="AA44" s="75">
        <v>3</v>
      </c>
      <c r="AC44" s="54" t="s">
        <v>298</v>
      </c>
      <c r="AD44" s="75">
        <v>3.09</v>
      </c>
      <c r="AF44" s="54" t="s">
        <v>327</v>
      </c>
      <c r="AG44" s="75">
        <v>2.83</v>
      </c>
      <c r="AI44" s="191" t="s">
        <v>297</v>
      </c>
      <c r="AJ44" s="192">
        <v>3.2</v>
      </c>
      <c r="AL44" s="191" t="s">
        <v>297</v>
      </c>
      <c r="AM44" s="192">
        <v>2.79</v>
      </c>
      <c r="AO44" s="54" t="s">
        <v>608</v>
      </c>
      <c r="AP44" s="54">
        <v>2.52</v>
      </c>
      <c r="AR44" s="54" t="s">
        <v>629</v>
      </c>
      <c r="AS44" s="54">
        <v>2.4699999999999998</v>
      </c>
      <c r="AU44" s="502" t="s">
        <v>641</v>
      </c>
      <c r="AV44" s="502">
        <v>2.58</v>
      </c>
    </row>
    <row r="45" spans="2:48">
      <c r="B45" s="69" t="s">
        <v>17</v>
      </c>
      <c r="C45" s="98">
        <v>3.8</v>
      </c>
      <c r="D45" s="74"/>
      <c r="E45" s="69" t="s">
        <v>53</v>
      </c>
      <c r="F45" s="98">
        <v>3.3</v>
      </c>
      <c r="G45" s="74"/>
      <c r="H45" s="70" t="s">
        <v>333</v>
      </c>
      <c r="I45" s="99">
        <v>3.7</v>
      </c>
      <c r="J45" s="74"/>
      <c r="K45" s="70" t="s">
        <v>324</v>
      </c>
      <c r="L45" s="75">
        <v>3.29</v>
      </c>
      <c r="N45" s="54" t="s">
        <v>396</v>
      </c>
      <c r="O45" s="97">
        <v>3.16</v>
      </c>
      <c r="Q45" s="54" t="s">
        <v>374</v>
      </c>
      <c r="R45" s="75">
        <v>3.29</v>
      </c>
      <c r="T45" s="54" t="s">
        <v>375</v>
      </c>
      <c r="U45" s="75">
        <v>2.67</v>
      </c>
      <c r="W45" s="54" t="s">
        <v>337</v>
      </c>
      <c r="X45" s="75">
        <v>3.12</v>
      </c>
      <c r="Z45" s="54" t="s">
        <v>298</v>
      </c>
      <c r="AA45" s="75">
        <v>2.88</v>
      </c>
      <c r="AC45" s="54" t="s">
        <v>331</v>
      </c>
      <c r="AD45" s="75">
        <v>3.06</v>
      </c>
      <c r="AF45" s="54" t="s">
        <v>316</v>
      </c>
      <c r="AG45" s="75">
        <v>2.74</v>
      </c>
      <c r="AI45" s="54" t="s">
        <v>340</v>
      </c>
      <c r="AJ45" s="75">
        <v>2.79</v>
      </c>
      <c r="AL45" s="54" t="s">
        <v>317</v>
      </c>
      <c r="AM45" s="75">
        <v>2.7</v>
      </c>
      <c r="AO45" s="54" t="s">
        <v>629</v>
      </c>
      <c r="AP45" s="54">
        <v>2.4900000000000002</v>
      </c>
      <c r="AR45" s="54" t="s">
        <v>653</v>
      </c>
      <c r="AS45" s="54">
        <v>2.4500000000000002</v>
      </c>
      <c r="AU45" s="502" t="s">
        <v>609</v>
      </c>
      <c r="AV45" s="502">
        <v>2.34</v>
      </c>
    </row>
    <row r="46" spans="2:48">
      <c r="B46" s="69" t="s">
        <v>35</v>
      </c>
      <c r="C46" s="98">
        <v>3.5</v>
      </c>
      <c r="D46" s="74"/>
      <c r="E46" s="69" t="s">
        <v>42</v>
      </c>
      <c r="F46" s="98">
        <v>3.2</v>
      </c>
      <c r="G46" s="74"/>
      <c r="H46" s="70" t="s">
        <v>317</v>
      </c>
      <c r="I46" s="99">
        <v>3.5</v>
      </c>
      <c r="J46" s="74"/>
      <c r="K46" s="70" t="s">
        <v>333</v>
      </c>
      <c r="L46" s="75">
        <v>3.12</v>
      </c>
      <c r="N46" s="54" t="s">
        <v>378</v>
      </c>
      <c r="O46" s="97">
        <v>3.09</v>
      </c>
      <c r="Q46" s="54" t="s">
        <v>389</v>
      </c>
      <c r="R46" s="75">
        <v>3.24</v>
      </c>
      <c r="T46" s="54" t="s">
        <v>374</v>
      </c>
      <c r="U46" s="75">
        <v>2.88</v>
      </c>
      <c r="W46" s="54" t="s">
        <v>317</v>
      </c>
      <c r="X46" s="75">
        <v>3.1</v>
      </c>
      <c r="Z46" s="54" t="s">
        <v>340</v>
      </c>
      <c r="AA46" s="75">
        <v>2.77</v>
      </c>
      <c r="AC46" s="54" t="s">
        <v>337</v>
      </c>
      <c r="AD46" s="75">
        <v>2.78</v>
      </c>
      <c r="AF46" s="54" t="s">
        <v>298</v>
      </c>
      <c r="AG46" s="75">
        <v>2.57</v>
      </c>
      <c r="AI46" s="54" t="s">
        <v>337</v>
      </c>
      <c r="AJ46" s="75">
        <v>2.77</v>
      </c>
      <c r="AL46" s="54" t="s">
        <v>340</v>
      </c>
      <c r="AM46" s="75">
        <v>2.64</v>
      </c>
      <c r="AO46" s="54" t="s">
        <v>653</v>
      </c>
      <c r="AP46" s="54">
        <v>2.31</v>
      </c>
      <c r="AR46" s="54" t="s">
        <v>608</v>
      </c>
      <c r="AS46" s="54">
        <v>2.4</v>
      </c>
      <c r="AU46" s="502" t="s">
        <v>632</v>
      </c>
      <c r="AV46" s="502">
        <v>2.12</v>
      </c>
    </row>
    <row r="47" spans="2:48">
      <c r="B47" s="69" t="s">
        <v>56</v>
      </c>
      <c r="C47" s="98">
        <v>3.5</v>
      </c>
      <c r="D47" s="74"/>
      <c r="E47" s="69" t="s">
        <v>59</v>
      </c>
      <c r="F47" s="98">
        <v>3.1</v>
      </c>
      <c r="G47" s="74"/>
      <c r="H47" s="70" t="s">
        <v>340</v>
      </c>
      <c r="I47" s="99">
        <v>3.5</v>
      </c>
      <c r="J47" s="74"/>
      <c r="K47" s="70" t="s">
        <v>337</v>
      </c>
      <c r="L47" s="75">
        <v>3.05</v>
      </c>
      <c r="N47" s="54" t="s">
        <v>375</v>
      </c>
      <c r="O47" s="97">
        <v>3.04</v>
      </c>
      <c r="Q47" s="54" t="s">
        <v>377</v>
      </c>
      <c r="R47" s="75">
        <v>3.16</v>
      </c>
      <c r="T47" s="54" t="s">
        <v>377</v>
      </c>
      <c r="U47" s="75">
        <v>2.48</v>
      </c>
      <c r="W47" s="54" t="s">
        <v>298</v>
      </c>
      <c r="X47" s="75">
        <v>2.95</v>
      </c>
      <c r="Z47" s="54" t="s">
        <v>317</v>
      </c>
      <c r="AA47" s="75">
        <v>2.67</v>
      </c>
      <c r="AC47" s="54" t="s">
        <v>317</v>
      </c>
      <c r="AD47" s="75">
        <v>2.73</v>
      </c>
      <c r="AF47" s="54" t="s">
        <v>338</v>
      </c>
      <c r="AG47" s="75">
        <v>2.54</v>
      </c>
      <c r="AI47" s="54" t="s">
        <v>298</v>
      </c>
      <c r="AJ47" s="75">
        <v>2.69</v>
      </c>
      <c r="AL47" s="54" t="s">
        <v>298</v>
      </c>
      <c r="AM47" s="75">
        <v>2.62</v>
      </c>
      <c r="AO47" s="54" t="s">
        <v>609</v>
      </c>
      <c r="AP47" s="54">
        <v>2.27</v>
      </c>
      <c r="AR47" s="54" t="s">
        <v>632</v>
      </c>
      <c r="AS47" s="54">
        <v>2.12</v>
      </c>
      <c r="AU47" s="502" t="s">
        <v>649</v>
      </c>
      <c r="AV47" s="502">
        <v>2.12</v>
      </c>
    </row>
    <row r="48" spans="2:48">
      <c r="B48" s="69" t="s">
        <v>59</v>
      </c>
      <c r="C48" s="98">
        <v>3.4</v>
      </c>
      <c r="D48" s="74"/>
      <c r="E48" s="69" t="s">
        <v>56</v>
      </c>
      <c r="F48" s="98">
        <v>3</v>
      </c>
      <c r="G48" s="74"/>
      <c r="H48" s="70" t="s">
        <v>337</v>
      </c>
      <c r="I48" s="99">
        <v>3</v>
      </c>
      <c r="J48" s="74"/>
      <c r="K48" s="70" t="s">
        <v>317</v>
      </c>
      <c r="L48" s="75">
        <v>2.98</v>
      </c>
      <c r="N48" s="54" t="s">
        <v>377</v>
      </c>
      <c r="O48" s="97">
        <v>2.75</v>
      </c>
      <c r="Q48" s="54" t="s">
        <v>375</v>
      </c>
      <c r="R48" s="75">
        <v>3.04</v>
      </c>
      <c r="T48" s="54" t="s">
        <v>378</v>
      </c>
      <c r="U48" s="75">
        <v>2.77</v>
      </c>
      <c r="W48" s="54" t="s">
        <v>340</v>
      </c>
      <c r="X48" s="75">
        <v>2.7</v>
      </c>
      <c r="Z48" s="54" t="s">
        <v>337</v>
      </c>
      <c r="AA48" s="75">
        <v>2.48</v>
      </c>
      <c r="AC48" s="54" t="s">
        <v>320</v>
      </c>
      <c r="AD48" s="75">
        <v>2.39</v>
      </c>
      <c r="AF48" s="54" t="s">
        <v>320</v>
      </c>
      <c r="AG48" s="75">
        <v>2.54</v>
      </c>
      <c r="AI48" s="54" t="s">
        <v>317</v>
      </c>
      <c r="AJ48" s="75">
        <v>2.61</v>
      </c>
      <c r="AL48" s="54" t="s">
        <v>337</v>
      </c>
      <c r="AM48" s="75">
        <v>2.21</v>
      </c>
      <c r="AO48" s="54" t="s">
        <v>649</v>
      </c>
      <c r="AP48" s="54">
        <v>2.08</v>
      </c>
      <c r="AR48" s="54" t="s">
        <v>609</v>
      </c>
      <c r="AS48" s="54">
        <v>2.11</v>
      </c>
      <c r="AU48" s="502" t="s">
        <v>653</v>
      </c>
      <c r="AV48" s="502">
        <v>2.08</v>
      </c>
    </row>
    <row r="49" spans="2:48">
      <c r="B49" s="69" t="s">
        <v>38</v>
      </c>
      <c r="C49" s="98">
        <v>3.3</v>
      </c>
      <c r="D49" s="74"/>
      <c r="E49" s="69" t="s">
        <v>38</v>
      </c>
      <c r="F49" s="98">
        <v>2.9</v>
      </c>
      <c r="G49" s="74"/>
      <c r="H49" s="70" t="s">
        <v>339</v>
      </c>
      <c r="I49" s="99">
        <v>2.7</v>
      </c>
      <c r="J49" s="74"/>
      <c r="K49" s="70" t="s">
        <v>320</v>
      </c>
      <c r="L49" s="75">
        <v>2.79</v>
      </c>
      <c r="N49" s="54" t="s">
        <v>386</v>
      </c>
      <c r="O49" s="97">
        <v>2.67</v>
      </c>
      <c r="Q49" s="54" t="s">
        <v>386</v>
      </c>
      <c r="R49" s="75">
        <v>2.64</v>
      </c>
      <c r="T49" s="54" t="s">
        <v>386</v>
      </c>
      <c r="U49" s="75">
        <v>2.17</v>
      </c>
      <c r="W49" s="54" t="s">
        <v>320</v>
      </c>
      <c r="X49" s="75">
        <v>2.14</v>
      </c>
      <c r="Z49" s="54" t="s">
        <v>320</v>
      </c>
      <c r="AA49" s="75">
        <v>2.17</v>
      </c>
      <c r="AC49" s="54" t="s">
        <v>340</v>
      </c>
      <c r="AD49" s="75">
        <v>2.36</v>
      </c>
      <c r="AF49" s="54" t="s">
        <v>340</v>
      </c>
      <c r="AG49" s="75">
        <v>2.5299999999999998</v>
      </c>
      <c r="AI49" s="54" t="s">
        <v>320</v>
      </c>
      <c r="AJ49" s="75">
        <v>2.41</v>
      </c>
      <c r="AL49" s="54" t="s">
        <v>320</v>
      </c>
      <c r="AM49" s="75">
        <v>2.08</v>
      </c>
      <c r="AO49" s="54" t="s">
        <v>632</v>
      </c>
      <c r="AP49" s="54">
        <v>2.06</v>
      </c>
      <c r="AR49" s="54" t="s">
        <v>649</v>
      </c>
      <c r="AS49" s="54">
        <v>2.11</v>
      </c>
      <c r="AU49" s="502" t="s">
        <v>629</v>
      </c>
      <c r="AV49" s="502">
        <v>2.0699999999999998</v>
      </c>
    </row>
    <row r="50" spans="2:48">
      <c r="B50" s="69" t="s">
        <v>60</v>
      </c>
      <c r="C50" s="98">
        <v>2.8</v>
      </c>
      <c r="D50" s="74"/>
      <c r="E50" s="69" t="s">
        <v>60</v>
      </c>
      <c r="F50" s="98">
        <v>2.4</v>
      </c>
      <c r="G50" s="74"/>
      <c r="H50" s="70" t="s">
        <v>320</v>
      </c>
      <c r="I50" s="99">
        <v>2.7</v>
      </c>
      <c r="J50" s="74"/>
      <c r="K50" s="70" t="s">
        <v>339</v>
      </c>
      <c r="L50" s="75">
        <v>2.46</v>
      </c>
      <c r="N50" s="54" t="s">
        <v>376</v>
      </c>
      <c r="O50" s="97">
        <v>1.91</v>
      </c>
      <c r="Q50" s="54" t="s">
        <v>376</v>
      </c>
      <c r="R50" s="75">
        <v>2.2799999999999998</v>
      </c>
      <c r="T50" s="54" t="s">
        <v>376</v>
      </c>
      <c r="U50" s="75">
        <v>2.0099999999999998</v>
      </c>
      <c r="W50" s="54" t="s">
        <v>339</v>
      </c>
      <c r="X50" s="75">
        <v>2.02</v>
      </c>
      <c r="Z50" s="54" t="s">
        <v>339</v>
      </c>
      <c r="AA50" s="75">
        <v>2.0099999999999998</v>
      </c>
      <c r="AC50" s="54" t="s">
        <v>339</v>
      </c>
      <c r="AD50" s="75">
        <v>1.92</v>
      </c>
      <c r="AF50" s="54" t="s">
        <v>339</v>
      </c>
      <c r="AG50" s="75">
        <v>2</v>
      </c>
      <c r="AI50" s="54" t="s">
        <v>339</v>
      </c>
      <c r="AJ50" s="75">
        <v>2.19</v>
      </c>
      <c r="AL50" s="54" t="s">
        <v>339</v>
      </c>
      <c r="AM50" s="75">
        <v>2.0099999999999998</v>
      </c>
      <c r="AO50" s="54" t="s">
        <v>652</v>
      </c>
      <c r="AP50" s="54">
        <v>1.74</v>
      </c>
      <c r="AR50" s="54" t="s">
        <v>652</v>
      </c>
      <c r="AS50" s="54">
        <v>1.81</v>
      </c>
      <c r="AU50" s="502" t="s">
        <v>652</v>
      </c>
      <c r="AV50" s="502">
        <v>1.71</v>
      </c>
    </row>
    <row r="51" spans="2:48">
      <c r="D51" s="69"/>
      <c r="E51" s="76"/>
      <c r="G51" s="54"/>
      <c r="U51" s="173">
        <f>AVERAGE(U4:U50)</f>
        <v>3.6710638297872338</v>
      </c>
      <c r="V51" s="173"/>
      <c r="W51" s="54"/>
      <c r="X51" s="173">
        <v>4.0199999999999996</v>
      </c>
      <c r="Y51" s="173"/>
      <c r="Z51" s="54"/>
      <c r="AA51" s="54"/>
    </row>
    <row r="52" spans="2:48">
      <c r="D52" s="69"/>
      <c r="E52" s="69"/>
      <c r="AD52" s="173"/>
      <c r="AG52" s="173"/>
    </row>
    <row r="64" spans="2:48" ht="22.5" customHeight="1"/>
    <row r="65" ht="30.75" customHeight="1"/>
    <row r="66" ht="18.75" customHeight="1"/>
  </sheetData>
  <autoFilter ref="AL3:AM3">
    <sortState ref="AL3:AM49">
      <sortCondition descending="1" ref="AM2"/>
    </sortState>
  </autoFilter>
  <phoneticPr fontId="9"/>
  <printOptions horizontalCentered="1" verticalCentered="1"/>
  <pageMargins left="0.70866141732283472" right="0.62992125984251968" top="0.59055118110236227" bottom="0.43307086614173229" header="0" footer="0"/>
  <pageSetup paperSize="9" scale="61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B14"/>
  <sheetViews>
    <sheetView workbookViewId="0">
      <selection activeCell="O25" sqref="O25"/>
    </sheetView>
  </sheetViews>
  <sheetFormatPr defaultRowHeight="13.5"/>
  <cols>
    <col min="1" max="16384" width="9" style="54"/>
  </cols>
  <sheetData>
    <row r="14" spans="2:2">
      <c r="B14" s="54" t="s">
        <v>254</v>
      </c>
    </row>
  </sheetData>
  <phoneticPr fontId="9"/>
  <printOptions horizontalCentered="1" verticalCentered="1"/>
  <pageMargins left="0.78740157480314965" right="0.78740157480314965" top="0.75" bottom="0.62" header="0.51181102362204722" footer="0.51181102362204722"/>
  <pageSetup paperSize="9" scale="96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B13"/>
  <sheetViews>
    <sheetView workbookViewId="0">
      <selection activeCell="P30" sqref="P30"/>
    </sheetView>
  </sheetViews>
  <sheetFormatPr defaultRowHeight="13.5"/>
  <cols>
    <col min="1" max="16384" width="9" style="54"/>
  </cols>
  <sheetData>
    <row r="13" spans="2:2">
      <c r="B13" s="54" t="s">
        <v>254</v>
      </c>
    </row>
  </sheetData>
  <phoneticPr fontId="9"/>
  <printOptions horizontalCentered="1" verticalCentered="1"/>
  <pageMargins left="0.98425196850393704" right="0.59055118110236227" top="0.59055118110236227" bottom="0.78740157480314965" header="0.51181102362204722" footer="0.51181102362204722"/>
  <pageSetup paperSize="9" scale="96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B13"/>
  <sheetViews>
    <sheetView workbookViewId="0">
      <selection activeCell="O21" sqref="O21"/>
    </sheetView>
  </sheetViews>
  <sheetFormatPr defaultRowHeight="13.5"/>
  <cols>
    <col min="1" max="16384" width="9" style="54"/>
  </cols>
  <sheetData>
    <row r="13" spans="2:2">
      <c r="B13" s="54" t="s">
        <v>254</v>
      </c>
    </row>
  </sheetData>
  <phoneticPr fontId="9"/>
  <printOptions horizontalCentered="1" verticalCentered="1"/>
  <pageMargins left="0.74803149606299213" right="0.23622047244094491" top="0.55118110236220474" bottom="0.55118110236220474" header="0.31496062992125984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U62"/>
  <sheetViews>
    <sheetView view="pageBreakPreview" topLeftCell="F28" zoomScale="70" zoomScaleNormal="70" zoomScaleSheetLayoutView="70" workbookViewId="0">
      <selection activeCell="AT4" sqref="AT4:AT23"/>
    </sheetView>
  </sheetViews>
  <sheetFormatPr defaultRowHeight="13.5"/>
  <cols>
    <col min="1" max="1" width="3.5" style="54" customWidth="1"/>
    <col min="2" max="2" width="4.375" style="54" customWidth="1"/>
    <col min="3" max="3" width="6.25" style="54" customWidth="1"/>
    <col min="4" max="4" width="9" style="69"/>
    <col min="5" max="6" width="9" style="54"/>
    <col min="7" max="7" width="9" style="69"/>
    <col min="8" max="24" width="9" style="54"/>
    <col min="25" max="32" width="0" style="54" hidden="1" customWidth="1"/>
    <col min="33" max="33" width="10.625" style="54" customWidth="1"/>
    <col min="34" max="38" width="0" style="54" hidden="1" customWidth="1"/>
    <col min="39" max="41" width="9" style="54" hidden="1" customWidth="1"/>
    <col min="42" max="16384" width="9" style="54"/>
  </cols>
  <sheetData>
    <row r="1" spans="1:47">
      <c r="B1" s="54" t="s">
        <v>63</v>
      </c>
      <c r="D1" s="54"/>
      <c r="E1" s="54" t="s">
        <v>63</v>
      </c>
      <c r="G1" s="54"/>
      <c r="H1" s="54" t="s">
        <v>63</v>
      </c>
      <c r="K1" s="54" t="s">
        <v>63</v>
      </c>
      <c r="N1" s="54" t="s">
        <v>63</v>
      </c>
      <c r="Q1" s="54" t="s">
        <v>63</v>
      </c>
      <c r="T1" s="54" t="s">
        <v>63</v>
      </c>
      <c r="W1" s="54" t="s">
        <v>468</v>
      </c>
      <c r="Z1" s="54" t="s">
        <v>522</v>
      </c>
      <c r="AC1" s="54" t="s">
        <v>535</v>
      </c>
      <c r="AF1" s="54" t="s">
        <v>539</v>
      </c>
      <c r="AI1" s="54" t="s">
        <v>554</v>
      </c>
      <c r="AL1" s="54" t="s">
        <v>564</v>
      </c>
      <c r="AO1" s="54" t="s">
        <v>606</v>
      </c>
      <c r="AR1" s="54" t="s">
        <v>718</v>
      </c>
    </row>
    <row r="2" spans="1:47">
      <c r="B2" s="54" t="s">
        <v>12</v>
      </c>
      <c r="D2" s="54"/>
      <c r="E2" s="54" t="s">
        <v>249</v>
      </c>
      <c r="G2" s="54"/>
      <c r="H2" s="54" t="s">
        <v>294</v>
      </c>
      <c r="K2" s="54" t="s">
        <v>356</v>
      </c>
      <c r="N2" s="54" t="s">
        <v>359</v>
      </c>
      <c r="Q2" s="54" t="s">
        <v>419</v>
      </c>
      <c r="T2" s="54" t="s">
        <v>428</v>
      </c>
      <c r="W2" s="54" t="s">
        <v>470</v>
      </c>
      <c r="Z2" s="54" t="s">
        <v>470</v>
      </c>
      <c r="AC2" s="54" t="s">
        <v>470</v>
      </c>
      <c r="AF2" s="54" t="s">
        <v>470</v>
      </c>
      <c r="AI2" s="54" t="s">
        <v>470</v>
      </c>
      <c r="AL2" s="54" t="s">
        <v>470</v>
      </c>
      <c r="AO2" s="54" t="s">
        <v>470</v>
      </c>
      <c r="AR2" s="54" t="s">
        <v>470</v>
      </c>
    </row>
    <row r="3" spans="1:47">
      <c r="A3" s="69" t="s">
        <v>14</v>
      </c>
      <c r="B3" s="54">
        <v>130</v>
      </c>
      <c r="D3" s="69" t="s">
        <v>14</v>
      </c>
      <c r="E3" s="54">
        <v>151</v>
      </c>
      <c r="G3" s="77" t="s">
        <v>295</v>
      </c>
      <c r="H3" s="78">
        <v>123</v>
      </c>
      <c r="J3" s="77" t="s">
        <v>295</v>
      </c>
      <c r="K3" s="78">
        <v>141</v>
      </c>
      <c r="M3" s="54" t="s">
        <v>373</v>
      </c>
      <c r="N3" s="54">
        <v>122</v>
      </c>
      <c r="P3" s="54" t="s">
        <v>373</v>
      </c>
      <c r="Q3" s="54">
        <v>150</v>
      </c>
      <c r="S3" s="54" t="s">
        <v>373</v>
      </c>
      <c r="T3" s="54">
        <v>129</v>
      </c>
      <c r="V3" s="54" t="s">
        <v>295</v>
      </c>
      <c r="W3" s="54">
        <v>134</v>
      </c>
      <c r="Z3" s="195">
        <v>1877</v>
      </c>
      <c r="AC3" s="195">
        <f>SUM(AC4:AC50)</f>
        <v>1766</v>
      </c>
      <c r="AF3" s="195">
        <f>SUM(AF4:AF50)</f>
        <v>1721</v>
      </c>
      <c r="AI3" s="195">
        <f>SUM(AI4:AI50)</f>
        <v>1625</v>
      </c>
      <c r="AL3" s="195">
        <f>SUM(AL4:AL50)</f>
        <v>1678</v>
      </c>
      <c r="AO3" s="195">
        <f>SUM(AO4:AO50)</f>
        <v>1563</v>
      </c>
      <c r="AR3" s="195">
        <f>SUM(AR4:AR50)</f>
        <v>1452</v>
      </c>
      <c r="AS3" s="195"/>
      <c r="AT3" s="195"/>
      <c r="AU3" s="195">
        <f t="shared" ref="AU3" si="0">SUM(AU4:AU50)</f>
        <v>1456</v>
      </c>
    </row>
    <row r="4" spans="1:47">
      <c r="A4" s="69" t="s">
        <v>18</v>
      </c>
      <c r="B4" s="54">
        <v>122</v>
      </c>
      <c r="D4" s="69" t="s">
        <v>16</v>
      </c>
      <c r="E4" s="54">
        <v>137</v>
      </c>
      <c r="G4" s="77" t="s">
        <v>302</v>
      </c>
      <c r="H4" s="78">
        <v>107</v>
      </c>
      <c r="J4" s="70" t="s">
        <v>299</v>
      </c>
      <c r="K4" s="79">
        <v>110</v>
      </c>
      <c r="M4" s="54" t="s">
        <v>387</v>
      </c>
      <c r="N4" s="54">
        <v>116</v>
      </c>
      <c r="P4" s="54" t="s">
        <v>383</v>
      </c>
      <c r="Q4" s="54">
        <v>111</v>
      </c>
      <c r="S4" s="54" t="s">
        <v>21</v>
      </c>
      <c r="T4" s="54">
        <v>105</v>
      </c>
      <c r="V4" s="54" t="s">
        <v>297</v>
      </c>
      <c r="W4" s="54">
        <v>107</v>
      </c>
      <c r="Y4" s="54" t="s">
        <v>295</v>
      </c>
      <c r="Z4" s="54">
        <v>105</v>
      </c>
      <c r="AB4" s="54" t="s">
        <v>298</v>
      </c>
      <c r="AC4" s="54">
        <v>103</v>
      </c>
      <c r="AE4" s="54" t="s">
        <v>295</v>
      </c>
      <c r="AF4" s="54">
        <v>116</v>
      </c>
      <c r="AH4" s="54" t="s">
        <v>298</v>
      </c>
      <c r="AI4" s="54">
        <v>94</v>
      </c>
      <c r="AK4" s="54" t="s">
        <v>295</v>
      </c>
      <c r="AL4" s="54">
        <v>97</v>
      </c>
      <c r="AN4" s="54" t="s">
        <v>607</v>
      </c>
      <c r="AO4" s="54">
        <v>99</v>
      </c>
      <c r="AQ4" s="54" t="s">
        <v>607</v>
      </c>
      <c r="AR4" s="54">
        <v>83</v>
      </c>
      <c r="AT4" s="502" t="s">
        <v>607</v>
      </c>
      <c r="AU4" s="502">
        <v>83</v>
      </c>
    </row>
    <row r="5" spans="1:47">
      <c r="A5" s="69" t="s">
        <v>16</v>
      </c>
      <c r="B5" s="54">
        <v>120</v>
      </c>
      <c r="D5" s="69" t="s">
        <v>15</v>
      </c>
      <c r="E5" s="54">
        <v>122</v>
      </c>
      <c r="G5" s="70" t="s">
        <v>297</v>
      </c>
      <c r="H5" s="79">
        <v>106</v>
      </c>
      <c r="J5" s="70" t="s">
        <v>300</v>
      </c>
      <c r="K5" s="79">
        <v>109</v>
      </c>
      <c r="M5" s="54" t="s">
        <v>383</v>
      </c>
      <c r="N5" s="54">
        <v>104</v>
      </c>
      <c r="P5" s="54" t="s">
        <v>387</v>
      </c>
      <c r="Q5" s="54">
        <v>106</v>
      </c>
      <c r="S5" s="54" t="s">
        <v>387</v>
      </c>
      <c r="T5" s="54">
        <v>103</v>
      </c>
      <c r="V5" s="54" t="s">
        <v>296</v>
      </c>
      <c r="W5" s="54">
        <v>104</v>
      </c>
      <c r="Y5" s="54" t="s">
        <v>300</v>
      </c>
      <c r="Z5" s="54">
        <v>97</v>
      </c>
      <c r="AB5" s="54" t="s">
        <v>297</v>
      </c>
      <c r="AC5" s="54">
        <v>100</v>
      </c>
      <c r="AE5" s="54" t="s">
        <v>297</v>
      </c>
      <c r="AF5" s="54">
        <v>106</v>
      </c>
      <c r="AH5" s="54" t="s">
        <v>300</v>
      </c>
      <c r="AI5" s="54">
        <v>90</v>
      </c>
      <c r="AK5" s="54" t="s">
        <v>299</v>
      </c>
      <c r="AL5" s="54">
        <v>92</v>
      </c>
      <c r="AN5" s="54" t="s">
        <v>609</v>
      </c>
      <c r="AO5" s="54">
        <v>90</v>
      </c>
      <c r="AQ5" s="54" t="s">
        <v>608</v>
      </c>
      <c r="AR5" s="54">
        <v>74</v>
      </c>
      <c r="AT5" s="502" t="s">
        <v>610</v>
      </c>
      <c r="AU5" s="502">
        <v>80</v>
      </c>
    </row>
    <row r="6" spans="1:47">
      <c r="A6" s="69" t="s">
        <v>21</v>
      </c>
      <c r="B6" s="54">
        <v>115</v>
      </c>
      <c r="D6" s="69" t="s">
        <v>21</v>
      </c>
      <c r="E6" s="54">
        <v>115</v>
      </c>
      <c r="G6" s="70" t="s">
        <v>299</v>
      </c>
      <c r="H6" s="79">
        <v>101</v>
      </c>
      <c r="J6" s="70" t="s">
        <v>297</v>
      </c>
      <c r="K6" s="79">
        <v>108</v>
      </c>
      <c r="M6" s="54" t="s">
        <v>374</v>
      </c>
      <c r="N6" s="54">
        <v>97</v>
      </c>
      <c r="P6" s="54" t="s">
        <v>374</v>
      </c>
      <c r="Q6" s="54">
        <v>103</v>
      </c>
      <c r="S6" s="54" t="s">
        <v>374</v>
      </c>
      <c r="T6" s="54">
        <v>98</v>
      </c>
      <c r="V6" s="54" t="s">
        <v>299</v>
      </c>
      <c r="W6" s="54">
        <v>98</v>
      </c>
      <c r="Y6" s="54" t="s">
        <v>296</v>
      </c>
      <c r="Z6" s="54">
        <v>95</v>
      </c>
      <c r="AB6" s="54" t="s">
        <v>296</v>
      </c>
      <c r="AC6" s="54">
        <v>92</v>
      </c>
      <c r="AE6" s="54" t="s">
        <v>300</v>
      </c>
      <c r="AF6" s="54">
        <v>91</v>
      </c>
      <c r="AH6" s="54" t="s">
        <v>295</v>
      </c>
      <c r="AI6" s="54">
        <v>87</v>
      </c>
      <c r="AK6" s="54" t="s">
        <v>297</v>
      </c>
      <c r="AL6" s="54">
        <v>84</v>
      </c>
      <c r="AN6" s="54" t="s">
        <v>611</v>
      </c>
      <c r="AO6" s="54">
        <v>87</v>
      </c>
      <c r="AQ6" s="54" t="s">
        <v>612</v>
      </c>
      <c r="AR6" s="54">
        <v>70</v>
      </c>
      <c r="AT6" s="502" t="s">
        <v>611</v>
      </c>
      <c r="AU6" s="502">
        <v>79</v>
      </c>
    </row>
    <row r="7" spans="1:47">
      <c r="A7" s="69" t="s">
        <v>19</v>
      </c>
      <c r="B7" s="54">
        <v>105</v>
      </c>
      <c r="D7" s="69" t="s">
        <v>19</v>
      </c>
      <c r="E7" s="54">
        <v>104</v>
      </c>
      <c r="G7" s="70" t="s">
        <v>298</v>
      </c>
      <c r="H7" s="79">
        <v>97</v>
      </c>
      <c r="J7" s="70" t="s">
        <v>301</v>
      </c>
      <c r="K7" s="79">
        <v>97</v>
      </c>
      <c r="M7" s="54" t="s">
        <v>21</v>
      </c>
      <c r="N7" s="54">
        <v>93</v>
      </c>
      <c r="P7" s="54" t="s">
        <v>371</v>
      </c>
      <c r="Q7" s="54">
        <v>93</v>
      </c>
      <c r="S7" s="54" t="s">
        <v>371</v>
      </c>
      <c r="T7" s="54">
        <v>96</v>
      </c>
      <c r="V7" s="54" t="s">
        <v>300</v>
      </c>
      <c r="W7" s="54">
        <v>88</v>
      </c>
      <c r="Y7" s="54" t="s">
        <v>302</v>
      </c>
      <c r="Z7" s="54">
        <v>92</v>
      </c>
      <c r="AB7" s="54" t="s">
        <v>295</v>
      </c>
      <c r="AC7" s="54">
        <v>86</v>
      </c>
      <c r="AE7" s="54" t="s">
        <v>299</v>
      </c>
      <c r="AF7" s="54">
        <v>81</v>
      </c>
      <c r="AH7" s="54" t="s">
        <v>297</v>
      </c>
      <c r="AI7" s="54">
        <v>80</v>
      </c>
      <c r="AK7" s="54" t="s">
        <v>302</v>
      </c>
      <c r="AL7" s="54">
        <v>81</v>
      </c>
      <c r="AN7" s="54" t="s">
        <v>608</v>
      </c>
      <c r="AO7" s="54">
        <v>78</v>
      </c>
      <c r="AQ7" s="54" t="s">
        <v>613</v>
      </c>
      <c r="AR7" s="54">
        <v>69</v>
      </c>
      <c r="AT7" s="502" t="s">
        <v>608</v>
      </c>
      <c r="AU7" s="502">
        <v>79</v>
      </c>
    </row>
    <row r="8" spans="1:47">
      <c r="A8" s="69" t="s">
        <v>15</v>
      </c>
      <c r="B8" s="54">
        <v>100</v>
      </c>
      <c r="D8" s="69" t="s">
        <v>17</v>
      </c>
      <c r="E8" s="54">
        <v>100</v>
      </c>
      <c r="G8" s="70" t="s">
        <v>296</v>
      </c>
      <c r="H8" s="79">
        <v>92</v>
      </c>
      <c r="J8" s="70" t="s">
        <v>298</v>
      </c>
      <c r="K8" s="79">
        <v>91</v>
      </c>
      <c r="M8" s="54" t="s">
        <v>388</v>
      </c>
      <c r="N8" s="54">
        <v>92</v>
      </c>
      <c r="P8" s="54" t="s">
        <v>21</v>
      </c>
      <c r="Q8" s="54">
        <v>89</v>
      </c>
      <c r="S8" s="54" t="s">
        <v>383</v>
      </c>
      <c r="T8" s="54">
        <v>84</v>
      </c>
      <c r="V8" s="54" t="s">
        <v>298</v>
      </c>
      <c r="W8" s="54">
        <v>86</v>
      </c>
      <c r="Y8" s="54" t="s">
        <v>297</v>
      </c>
      <c r="Z8" s="54">
        <v>87</v>
      </c>
      <c r="AB8" s="54" t="s">
        <v>300</v>
      </c>
      <c r="AC8" s="54">
        <v>74</v>
      </c>
      <c r="AE8" s="54" t="s">
        <v>296</v>
      </c>
      <c r="AF8" s="54">
        <v>72</v>
      </c>
      <c r="AH8" s="54" t="s">
        <v>303</v>
      </c>
      <c r="AI8" s="54">
        <v>77</v>
      </c>
      <c r="AK8" s="54" t="s">
        <v>300</v>
      </c>
      <c r="AL8" s="54">
        <v>71</v>
      </c>
      <c r="AN8" s="54" t="s">
        <v>612</v>
      </c>
      <c r="AO8" s="54">
        <v>75</v>
      </c>
      <c r="AQ8" s="54" t="s">
        <v>611</v>
      </c>
      <c r="AR8" s="54">
        <v>66</v>
      </c>
      <c r="AT8" s="502" t="s">
        <v>613</v>
      </c>
      <c r="AU8" s="502">
        <v>72</v>
      </c>
    </row>
    <row r="9" spans="1:47">
      <c r="A9" s="69" t="s">
        <v>17</v>
      </c>
      <c r="B9" s="54">
        <v>93</v>
      </c>
      <c r="D9" s="69" t="s">
        <v>18</v>
      </c>
      <c r="E9" s="54">
        <v>96</v>
      </c>
      <c r="G9" s="70" t="s">
        <v>300</v>
      </c>
      <c r="H9" s="79">
        <v>87</v>
      </c>
      <c r="J9" s="77" t="s">
        <v>302</v>
      </c>
      <c r="K9" s="78">
        <v>88</v>
      </c>
      <c r="M9" s="54" t="s">
        <v>400</v>
      </c>
      <c r="N9" s="54">
        <v>78</v>
      </c>
      <c r="P9" s="54" t="s">
        <v>400</v>
      </c>
      <c r="Q9" s="54">
        <v>82</v>
      </c>
      <c r="S9" s="54" t="s">
        <v>372</v>
      </c>
      <c r="T9" s="54">
        <v>84</v>
      </c>
      <c r="V9" s="54" t="s">
        <v>302</v>
      </c>
      <c r="W9" s="54">
        <v>67</v>
      </c>
      <c r="Y9" s="54" t="s">
        <v>299</v>
      </c>
      <c r="Z9" s="54">
        <v>82</v>
      </c>
      <c r="AB9" s="54" t="s">
        <v>299</v>
      </c>
      <c r="AC9" s="54">
        <v>72</v>
      </c>
      <c r="AE9" s="54" t="s">
        <v>298</v>
      </c>
      <c r="AF9" s="54">
        <v>70</v>
      </c>
      <c r="AH9" s="54" t="s">
        <v>296</v>
      </c>
      <c r="AI9" s="54">
        <v>72</v>
      </c>
      <c r="AK9" s="54" t="s">
        <v>301</v>
      </c>
      <c r="AL9" s="54">
        <v>70</v>
      </c>
      <c r="AN9" s="54" t="s">
        <v>610</v>
      </c>
      <c r="AO9" s="54">
        <v>75</v>
      </c>
      <c r="AQ9" s="54" t="s">
        <v>609</v>
      </c>
      <c r="AR9" s="54">
        <v>63</v>
      </c>
      <c r="AT9" s="502" t="s">
        <v>609</v>
      </c>
      <c r="AU9" s="502">
        <v>69</v>
      </c>
    </row>
    <row r="10" spans="1:47">
      <c r="A10" s="69" t="s">
        <v>20</v>
      </c>
      <c r="B10" s="54">
        <v>76</v>
      </c>
      <c r="D10" s="69" t="s">
        <v>20</v>
      </c>
      <c r="E10" s="54">
        <v>86</v>
      </c>
      <c r="G10" s="70" t="s">
        <v>303</v>
      </c>
      <c r="H10" s="79">
        <v>78</v>
      </c>
      <c r="J10" s="70" t="s">
        <v>303</v>
      </c>
      <c r="K10" s="79">
        <v>80</v>
      </c>
      <c r="M10" s="54" t="s">
        <v>372</v>
      </c>
      <c r="N10" s="54">
        <v>77</v>
      </c>
      <c r="P10" s="54" t="s">
        <v>388</v>
      </c>
      <c r="Q10" s="54">
        <v>79</v>
      </c>
      <c r="S10" s="54" t="s">
        <v>388</v>
      </c>
      <c r="T10" s="54">
        <v>73</v>
      </c>
      <c r="V10" s="54" t="s">
        <v>303</v>
      </c>
      <c r="W10" s="54">
        <v>60</v>
      </c>
      <c r="Y10" s="54" t="s">
        <v>298</v>
      </c>
      <c r="Z10" s="54">
        <v>75</v>
      </c>
      <c r="AB10" s="54" t="s">
        <v>302</v>
      </c>
      <c r="AC10" s="54">
        <v>68</v>
      </c>
      <c r="AE10" s="54" t="s">
        <v>301</v>
      </c>
      <c r="AF10" s="54">
        <v>70</v>
      </c>
      <c r="AH10" s="54" t="s">
        <v>302</v>
      </c>
      <c r="AI10" s="54">
        <v>71</v>
      </c>
      <c r="AK10" s="54" t="s">
        <v>565</v>
      </c>
      <c r="AL10" s="54">
        <v>63</v>
      </c>
      <c r="AN10" s="54" t="s">
        <v>613</v>
      </c>
      <c r="AO10" s="54">
        <v>68</v>
      </c>
      <c r="AQ10" s="54" t="s">
        <v>610</v>
      </c>
      <c r="AR10" s="54">
        <v>57</v>
      </c>
      <c r="AT10" s="502" t="s">
        <v>612</v>
      </c>
      <c r="AU10" s="502">
        <v>65</v>
      </c>
    </row>
    <row r="11" spans="1:47">
      <c r="A11" s="69" t="s">
        <v>22</v>
      </c>
      <c r="B11" s="54">
        <v>73</v>
      </c>
      <c r="D11" s="69" t="s">
        <v>24</v>
      </c>
      <c r="E11" s="54">
        <v>74</v>
      </c>
      <c r="G11" s="70" t="s">
        <v>301</v>
      </c>
      <c r="H11" s="79">
        <v>69</v>
      </c>
      <c r="J11" s="70" t="s">
        <v>296</v>
      </c>
      <c r="K11" s="79">
        <v>77</v>
      </c>
      <c r="M11" s="54" t="s">
        <v>368</v>
      </c>
      <c r="N11" s="54">
        <v>74</v>
      </c>
      <c r="P11" s="54" t="s">
        <v>372</v>
      </c>
      <c r="Q11" s="54">
        <v>78</v>
      </c>
      <c r="S11" s="54" t="s">
        <v>368</v>
      </c>
      <c r="T11" s="54">
        <v>73</v>
      </c>
      <c r="V11" s="54" t="s">
        <v>304</v>
      </c>
      <c r="W11" s="54">
        <v>57</v>
      </c>
      <c r="Y11" s="54" t="s">
        <v>301</v>
      </c>
      <c r="Z11" s="54">
        <v>65</v>
      </c>
      <c r="AB11" s="54" t="s">
        <v>303</v>
      </c>
      <c r="AC11" s="54">
        <v>61</v>
      </c>
      <c r="AE11" s="54" t="s">
        <v>302</v>
      </c>
      <c r="AF11" s="54">
        <v>61</v>
      </c>
      <c r="AH11" s="54" t="s">
        <v>299</v>
      </c>
      <c r="AI11" s="54">
        <v>63</v>
      </c>
      <c r="AK11" s="54" t="s">
        <v>298</v>
      </c>
      <c r="AL11" s="54">
        <v>63</v>
      </c>
      <c r="AN11" s="54" t="s">
        <v>614</v>
      </c>
      <c r="AO11" s="54">
        <v>62</v>
      </c>
      <c r="AQ11" s="54" t="s">
        <v>614</v>
      </c>
      <c r="AR11" s="54">
        <v>54</v>
      </c>
      <c r="AT11" s="502" t="s">
        <v>614</v>
      </c>
      <c r="AU11" s="502">
        <v>57</v>
      </c>
    </row>
    <row r="12" spans="1:47">
      <c r="A12" s="69" t="s">
        <v>24</v>
      </c>
      <c r="B12" s="54">
        <v>68</v>
      </c>
      <c r="D12" s="69" t="s">
        <v>35</v>
      </c>
      <c r="E12" s="54">
        <v>69</v>
      </c>
      <c r="G12" s="70" t="s">
        <v>304</v>
      </c>
      <c r="H12" s="79">
        <v>66</v>
      </c>
      <c r="J12" s="70" t="s">
        <v>304</v>
      </c>
      <c r="K12" s="79">
        <v>74</v>
      </c>
      <c r="M12" s="54" t="s">
        <v>371</v>
      </c>
      <c r="N12" s="54">
        <v>72</v>
      </c>
      <c r="P12" s="54" t="s">
        <v>394</v>
      </c>
      <c r="Q12" s="54">
        <v>53</v>
      </c>
      <c r="S12" s="54" t="s">
        <v>400</v>
      </c>
      <c r="T12" s="54">
        <v>72</v>
      </c>
      <c r="V12" s="54" t="s">
        <v>301</v>
      </c>
      <c r="W12" s="54">
        <v>57</v>
      </c>
      <c r="Y12" s="54" t="s">
        <v>303</v>
      </c>
      <c r="Z12" s="54">
        <v>58</v>
      </c>
      <c r="AB12" s="54" t="s">
        <v>301</v>
      </c>
      <c r="AC12" s="54">
        <v>54</v>
      </c>
      <c r="AE12" s="54" t="s">
        <v>303</v>
      </c>
      <c r="AF12" s="54">
        <v>61</v>
      </c>
      <c r="AH12" s="54" t="s">
        <v>301</v>
      </c>
      <c r="AI12" s="54">
        <v>60</v>
      </c>
      <c r="AK12" s="54" t="s">
        <v>306</v>
      </c>
      <c r="AL12" s="54">
        <v>52</v>
      </c>
      <c r="AN12" s="54" t="s">
        <v>615</v>
      </c>
      <c r="AO12" s="54">
        <v>54</v>
      </c>
      <c r="AQ12" s="54" t="s">
        <v>629</v>
      </c>
      <c r="AR12" s="54">
        <v>49</v>
      </c>
      <c r="AT12" s="502" t="s">
        <v>617</v>
      </c>
      <c r="AU12" s="502">
        <v>52</v>
      </c>
    </row>
    <row r="13" spans="1:47">
      <c r="A13" s="69" t="s">
        <v>23</v>
      </c>
      <c r="B13" s="54">
        <v>67</v>
      </c>
      <c r="D13" s="69" t="s">
        <v>22</v>
      </c>
      <c r="E13" s="54">
        <v>68</v>
      </c>
      <c r="G13" s="70" t="s">
        <v>317</v>
      </c>
      <c r="H13" s="79">
        <v>55</v>
      </c>
      <c r="J13" s="70" t="s">
        <v>310</v>
      </c>
      <c r="K13" s="79">
        <v>65</v>
      </c>
      <c r="M13" s="54" t="s">
        <v>367</v>
      </c>
      <c r="N13" s="54">
        <v>56</v>
      </c>
      <c r="P13" s="54" t="s">
        <v>367</v>
      </c>
      <c r="Q13" s="54">
        <v>52</v>
      </c>
      <c r="S13" s="54" t="s">
        <v>375</v>
      </c>
      <c r="T13" s="54">
        <v>53</v>
      </c>
      <c r="V13" s="54" t="s">
        <v>324</v>
      </c>
      <c r="W13" s="54">
        <v>51</v>
      </c>
      <c r="Y13" s="54" t="s">
        <v>305</v>
      </c>
      <c r="Z13" s="54">
        <v>55</v>
      </c>
      <c r="AB13" s="54" t="s">
        <v>304</v>
      </c>
      <c r="AC13" s="54">
        <v>53</v>
      </c>
      <c r="AE13" s="54" t="s">
        <v>304</v>
      </c>
      <c r="AF13" s="54">
        <v>55</v>
      </c>
      <c r="AH13" s="54" t="s">
        <v>304</v>
      </c>
      <c r="AI13" s="54">
        <v>53</v>
      </c>
      <c r="AK13" s="54" t="s">
        <v>305</v>
      </c>
      <c r="AL13" s="54">
        <v>49</v>
      </c>
      <c r="AN13" s="54" t="s">
        <v>616</v>
      </c>
      <c r="AO13" s="54">
        <v>48</v>
      </c>
      <c r="AQ13" s="54" t="s">
        <v>615</v>
      </c>
      <c r="AR13" s="54">
        <v>47</v>
      </c>
      <c r="AT13" s="502" t="s">
        <v>615</v>
      </c>
      <c r="AU13" s="502">
        <v>52</v>
      </c>
    </row>
    <row r="14" spans="1:47">
      <c r="A14" s="69" t="s">
        <v>28</v>
      </c>
      <c r="B14" s="54">
        <v>63</v>
      </c>
      <c r="D14" s="69" t="s">
        <v>28</v>
      </c>
      <c r="E14" s="54">
        <v>67</v>
      </c>
      <c r="G14" s="70" t="s">
        <v>312</v>
      </c>
      <c r="H14" s="79">
        <v>55</v>
      </c>
      <c r="J14" s="70" t="s">
        <v>306</v>
      </c>
      <c r="K14" s="79">
        <v>63</v>
      </c>
      <c r="M14" s="54" t="s">
        <v>364</v>
      </c>
      <c r="N14" s="54">
        <v>55</v>
      </c>
      <c r="P14" s="54" t="s">
        <v>368</v>
      </c>
      <c r="Q14" s="54">
        <v>52</v>
      </c>
      <c r="S14" s="54" t="s">
        <v>369</v>
      </c>
      <c r="T14" s="54">
        <v>53</v>
      </c>
      <c r="V14" s="54" t="s">
        <v>314</v>
      </c>
      <c r="W14" s="54">
        <v>50</v>
      </c>
      <c r="Y14" s="54" t="s">
        <v>304</v>
      </c>
      <c r="Z14" s="54">
        <v>47</v>
      </c>
      <c r="AB14" s="54" t="s">
        <v>315</v>
      </c>
      <c r="AC14" s="54">
        <v>48</v>
      </c>
      <c r="AE14" s="54" t="s">
        <v>317</v>
      </c>
      <c r="AF14" s="54">
        <v>51</v>
      </c>
      <c r="AH14" s="54" t="s">
        <v>317</v>
      </c>
      <c r="AI14" s="54">
        <v>46</v>
      </c>
      <c r="AK14" s="54" t="s">
        <v>317</v>
      </c>
      <c r="AL14" s="54">
        <v>48</v>
      </c>
      <c r="AN14" s="54" t="s">
        <v>622</v>
      </c>
      <c r="AO14" s="54">
        <v>43</v>
      </c>
      <c r="AQ14" s="54" t="s">
        <v>616</v>
      </c>
      <c r="AR14" s="54">
        <v>46</v>
      </c>
      <c r="AT14" s="502" t="s">
        <v>616</v>
      </c>
      <c r="AU14" s="502">
        <v>44</v>
      </c>
    </row>
    <row r="15" spans="1:47">
      <c r="A15" s="69" t="s">
        <v>25</v>
      </c>
      <c r="B15" s="54">
        <v>55</v>
      </c>
      <c r="D15" s="69" t="s">
        <v>23</v>
      </c>
      <c r="E15" s="54">
        <v>61</v>
      </c>
      <c r="G15" s="70" t="s">
        <v>307</v>
      </c>
      <c r="H15" s="79">
        <v>50</v>
      </c>
      <c r="J15" s="70" t="s">
        <v>309</v>
      </c>
      <c r="K15" s="79">
        <v>57</v>
      </c>
      <c r="M15" s="54" t="s">
        <v>394</v>
      </c>
      <c r="N15" s="54">
        <v>53</v>
      </c>
      <c r="P15" s="54" t="s">
        <v>393</v>
      </c>
      <c r="Q15" s="54">
        <v>50</v>
      </c>
      <c r="S15" s="54" t="s">
        <v>394</v>
      </c>
      <c r="T15" s="54">
        <v>50</v>
      </c>
      <c r="V15" s="54" t="s">
        <v>310</v>
      </c>
      <c r="W15" s="54">
        <v>48</v>
      </c>
      <c r="Y15" s="54" t="s">
        <v>309</v>
      </c>
      <c r="Z15" s="54">
        <v>43</v>
      </c>
      <c r="AB15" s="54" t="s">
        <v>310</v>
      </c>
      <c r="AC15" s="54">
        <v>47</v>
      </c>
      <c r="AE15" s="54" t="s">
        <v>307</v>
      </c>
      <c r="AF15" s="54">
        <v>48</v>
      </c>
      <c r="AH15" s="54" t="s">
        <v>305</v>
      </c>
      <c r="AI15" s="54">
        <v>43</v>
      </c>
      <c r="AK15" s="54" t="s">
        <v>308</v>
      </c>
      <c r="AL15" s="54">
        <v>47</v>
      </c>
      <c r="AN15" s="54" t="s">
        <v>619</v>
      </c>
      <c r="AO15" s="54">
        <v>43</v>
      </c>
      <c r="AQ15" s="54" t="s">
        <v>620</v>
      </c>
      <c r="AR15" s="54">
        <v>44</v>
      </c>
      <c r="AT15" s="502" t="s">
        <v>628</v>
      </c>
      <c r="AU15" s="502">
        <v>42</v>
      </c>
    </row>
    <row r="16" spans="1:47">
      <c r="A16" s="69" t="s">
        <v>35</v>
      </c>
      <c r="B16" s="54">
        <v>54</v>
      </c>
      <c r="D16" s="69" t="s">
        <v>25</v>
      </c>
      <c r="E16" s="54">
        <v>51</v>
      </c>
      <c r="G16" s="70" t="s">
        <v>310</v>
      </c>
      <c r="H16" s="79">
        <v>47</v>
      </c>
      <c r="J16" s="70" t="s">
        <v>308</v>
      </c>
      <c r="K16" s="79">
        <v>54</v>
      </c>
      <c r="M16" s="54" t="s">
        <v>375</v>
      </c>
      <c r="N16" s="54">
        <v>52</v>
      </c>
      <c r="P16" s="54" t="s">
        <v>380</v>
      </c>
      <c r="Q16" s="54">
        <v>46</v>
      </c>
      <c r="S16" s="54" t="s">
        <v>382</v>
      </c>
      <c r="T16" s="54">
        <v>48</v>
      </c>
      <c r="V16" s="54" t="s">
        <v>317</v>
      </c>
      <c r="W16" s="54">
        <v>48</v>
      </c>
      <c r="Y16" s="54" t="s">
        <v>310</v>
      </c>
      <c r="Z16" s="54">
        <v>42</v>
      </c>
      <c r="AB16" s="54" t="s">
        <v>317</v>
      </c>
      <c r="AC16" s="54">
        <v>47</v>
      </c>
      <c r="AE16" s="54" t="s">
        <v>309</v>
      </c>
      <c r="AF16" s="54">
        <v>45</v>
      </c>
      <c r="AH16" s="54" t="s">
        <v>314</v>
      </c>
      <c r="AI16" s="54">
        <v>42</v>
      </c>
      <c r="AK16" s="54" t="s">
        <v>303</v>
      </c>
      <c r="AL16" s="54">
        <v>46</v>
      </c>
      <c r="AN16" s="54" t="s">
        <v>634</v>
      </c>
      <c r="AO16" s="54">
        <v>41</v>
      </c>
      <c r="AQ16" s="54" t="s">
        <v>625</v>
      </c>
      <c r="AR16" s="54">
        <v>42</v>
      </c>
      <c r="AT16" s="502" t="s">
        <v>634</v>
      </c>
      <c r="AU16" s="502">
        <v>38</v>
      </c>
    </row>
    <row r="17" spans="1:47">
      <c r="A17" s="69" t="s">
        <v>30</v>
      </c>
      <c r="B17" s="54">
        <v>52</v>
      </c>
      <c r="D17" s="69" t="s">
        <v>27</v>
      </c>
      <c r="E17" s="54">
        <v>49</v>
      </c>
      <c r="G17" s="70" t="s">
        <v>306</v>
      </c>
      <c r="H17" s="79">
        <v>47</v>
      </c>
      <c r="J17" s="70" t="s">
        <v>305</v>
      </c>
      <c r="K17" s="79">
        <v>54</v>
      </c>
      <c r="M17" s="54" t="s">
        <v>393</v>
      </c>
      <c r="N17" s="54">
        <v>51</v>
      </c>
      <c r="P17" s="54" t="s">
        <v>382</v>
      </c>
      <c r="Q17" s="54">
        <v>46</v>
      </c>
      <c r="S17" s="54" t="s">
        <v>364</v>
      </c>
      <c r="T17" s="54">
        <v>47</v>
      </c>
      <c r="V17" s="54" t="s">
        <v>309</v>
      </c>
      <c r="W17" s="54">
        <v>47</v>
      </c>
      <c r="Y17" s="54" t="s">
        <v>319</v>
      </c>
      <c r="Z17" s="54">
        <v>40</v>
      </c>
      <c r="AB17" s="54" t="s">
        <v>306</v>
      </c>
      <c r="AC17" s="54">
        <v>44</v>
      </c>
      <c r="AE17" s="54" t="s">
        <v>306</v>
      </c>
      <c r="AF17" s="54">
        <v>41</v>
      </c>
      <c r="AH17" s="54" t="s">
        <v>319</v>
      </c>
      <c r="AI17" s="54">
        <v>38</v>
      </c>
      <c r="AK17" s="54" t="s">
        <v>304</v>
      </c>
      <c r="AL17" s="54">
        <v>46</v>
      </c>
      <c r="AN17" s="54" t="s">
        <v>625</v>
      </c>
      <c r="AO17" s="54">
        <v>41</v>
      </c>
      <c r="AQ17" s="54" t="s">
        <v>617</v>
      </c>
      <c r="AR17" s="54">
        <v>42</v>
      </c>
      <c r="AT17" s="502" t="s">
        <v>625</v>
      </c>
      <c r="AU17" s="502">
        <v>38</v>
      </c>
    </row>
    <row r="18" spans="1:47">
      <c r="A18" s="69" t="s">
        <v>29</v>
      </c>
      <c r="B18" s="54">
        <v>52</v>
      </c>
      <c r="D18" s="69" t="s">
        <v>30</v>
      </c>
      <c r="E18" s="54">
        <v>43</v>
      </c>
      <c r="G18" s="70" t="s">
        <v>324</v>
      </c>
      <c r="H18" s="79">
        <v>45</v>
      </c>
      <c r="J18" s="70" t="s">
        <v>314</v>
      </c>
      <c r="K18" s="79">
        <v>52</v>
      </c>
      <c r="M18" s="54" t="s">
        <v>381</v>
      </c>
      <c r="N18" s="54">
        <v>47</v>
      </c>
      <c r="P18" s="54" t="s">
        <v>408</v>
      </c>
      <c r="Q18" s="54">
        <v>44</v>
      </c>
      <c r="S18" s="54" t="s">
        <v>408</v>
      </c>
      <c r="T18" s="54">
        <v>45</v>
      </c>
      <c r="V18" s="54" t="s">
        <v>315</v>
      </c>
      <c r="W18" s="54">
        <v>46</v>
      </c>
      <c r="Y18" s="54" t="s">
        <v>315</v>
      </c>
      <c r="Z18" s="54">
        <v>39</v>
      </c>
      <c r="AB18" s="54" t="s">
        <v>307</v>
      </c>
      <c r="AC18" s="54">
        <v>43</v>
      </c>
      <c r="AE18" s="54" t="s">
        <v>310</v>
      </c>
      <c r="AF18" s="54">
        <v>40</v>
      </c>
      <c r="AH18" s="54" t="s">
        <v>315</v>
      </c>
      <c r="AI18" s="54">
        <v>36</v>
      </c>
      <c r="AK18" s="54" t="s">
        <v>310</v>
      </c>
      <c r="AL18" s="54">
        <v>45</v>
      </c>
      <c r="AN18" s="54" t="s">
        <v>641</v>
      </c>
      <c r="AO18" s="54">
        <v>40</v>
      </c>
      <c r="AQ18" s="54" t="s">
        <v>622</v>
      </c>
      <c r="AR18" s="54">
        <v>36</v>
      </c>
      <c r="AT18" s="502" t="s">
        <v>622</v>
      </c>
      <c r="AU18" s="502">
        <v>36</v>
      </c>
    </row>
    <row r="19" spans="1:47">
      <c r="A19" s="69" t="s">
        <v>26</v>
      </c>
      <c r="B19" s="54">
        <v>51</v>
      </c>
      <c r="D19" s="69" t="s">
        <v>31</v>
      </c>
      <c r="E19" s="54">
        <v>43</v>
      </c>
      <c r="G19" s="70" t="s">
        <v>309</v>
      </c>
      <c r="H19" s="79">
        <v>45</v>
      </c>
      <c r="J19" s="70" t="s">
        <v>317</v>
      </c>
      <c r="K19" s="79">
        <v>48</v>
      </c>
      <c r="M19" s="54" t="s">
        <v>406</v>
      </c>
      <c r="N19" s="54">
        <v>44</v>
      </c>
      <c r="P19" s="54" t="s">
        <v>364</v>
      </c>
      <c r="Q19" s="54">
        <v>42</v>
      </c>
      <c r="S19" s="54" t="s">
        <v>367</v>
      </c>
      <c r="T19" s="54">
        <v>43</v>
      </c>
      <c r="V19" s="54" t="s">
        <v>311</v>
      </c>
      <c r="W19" s="54">
        <v>42</v>
      </c>
      <c r="Y19" s="54" t="s">
        <v>314</v>
      </c>
      <c r="Z19" s="54">
        <v>38</v>
      </c>
      <c r="AB19" s="54" t="s">
        <v>309</v>
      </c>
      <c r="AC19" s="54">
        <v>41</v>
      </c>
      <c r="AE19" s="54" t="s">
        <v>314</v>
      </c>
      <c r="AF19" s="54">
        <v>40</v>
      </c>
      <c r="AH19" s="54" t="s">
        <v>307</v>
      </c>
      <c r="AI19" s="54">
        <v>33</v>
      </c>
      <c r="AK19" s="54" t="s">
        <v>309</v>
      </c>
      <c r="AL19" s="54">
        <v>43</v>
      </c>
      <c r="AN19" s="54" t="s">
        <v>617</v>
      </c>
      <c r="AO19" s="54">
        <v>40</v>
      </c>
      <c r="AQ19" s="54" t="s">
        <v>618</v>
      </c>
      <c r="AR19" s="54">
        <v>35</v>
      </c>
      <c r="AT19" s="502" t="s">
        <v>629</v>
      </c>
      <c r="AU19" s="502">
        <v>34</v>
      </c>
    </row>
    <row r="20" spans="1:47">
      <c r="A20" s="69" t="s">
        <v>31</v>
      </c>
      <c r="B20" s="54">
        <v>49</v>
      </c>
      <c r="D20" s="69" t="s">
        <v>38</v>
      </c>
      <c r="E20" s="54">
        <v>43</v>
      </c>
      <c r="G20" s="70" t="s">
        <v>308</v>
      </c>
      <c r="H20" s="79">
        <v>44</v>
      </c>
      <c r="J20" s="70" t="s">
        <v>315</v>
      </c>
      <c r="K20" s="79">
        <v>44</v>
      </c>
      <c r="M20" s="54" t="s">
        <v>380</v>
      </c>
      <c r="N20" s="54">
        <v>43</v>
      </c>
      <c r="P20" s="54" t="s">
        <v>403</v>
      </c>
      <c r="Q20" s="54">
        <v>41</v>
      </c>
      <c r="S20" s="54" t="s">
        <v>393</v>
      </c>
      <c r="T20" s="54">
        <v>43</v>
      </c>
      <c r="V20" s="54" t="s">
        <v>305</v>
      </c>
      <c r="W20" s="54">
        <v>40</v>
      </c>
      <c r="Y20" s="54" t="s">
        <v>306</v>
      </c>
      <c r="Z20" s="54">
        <v>37</v>
      </c>
      <c r="AB20" s="54" t="s">
        <v>312</v>
      </c>
      <c r="AC20" s="54">
        <v>41</v>
      </c>
      <c r="AE20" s="54" t="s">
        <v>311</v>
      </c>
      <c r="AF20" s="54">
        <v>38</v>
      </c>
      <c r="AH20" s="54" t="s">
        <v>309</v>
      </c>
      <c r="AI20" s="54">
        <v>32</v>
      </c>
      <c r="AK20" s="54" t="s">
        <v>311</v>
      </c>
      <c r="AL20" s="54">
        <v>42</v>
      </c>
      <c r="AN20" s="54" t="s">
        <v>627</v>
      </c>
      <c r="AO20" s="54">
        <v>35</v>
      </c>
      <c r="AQ20" s="54" t="s">
        <v>624</v>
      </c>
      <c r="AR20" s="54">
        <v>33</v>
      </c>
      <c r="AT20" s="502" t="s">
        <v>621</v>
      </c>
      <c r="AU20" s="502">
        <v>30</v>
      </c>
    </row>
    <row r="21" spans="1:47">
      <c r="A21" s="69" t="s">
        <v>36</v>
      </c>
      <c r="B21" s="54">
        <v>49</v>
      </c>
      <c r="D21" s="69" t="s">
        <v>39</v>
      </c>
      <c r="E21" s="54">
        <v>43</v>
      </c>
      <c r="G21" s="70" t="s">
        <v>319</v>
      </c>
      <c r="H21" s="79">
        <v>43</v>
      </c>
      <c r="J21" s="70" t="s">
        <v>320</v>
      </c>
      <c r="K21" s="79">
        <v>43</v>
      </c>
      <c r="M21" s="54" t="s">
        <v>386</v>
      </c>
      <c r="N21" s="54">
        <v>43</v>
      </c>
      <c r="P21" s="54" t="s">
        <v>398</v>
      </c>
      <c r="Q21" s="54">
        <v>39</v>
      </c>
      <c r="S21" s="54" t="s">
        <v>365</v>
      </c>
      <c r="T21" s="54">
        <v>38</v>
      </c>
      <c r="V21" s="54" t="s">
        <v>306</v>
      </c>
      <c r="W21" s="54">
        <v>40</v>
      </c>
      <c r="Y21" s="54" t="s">
        <v>308</v>
      </c>
      <c r="Z21" s="54">
        <v>35</v>
      </c>
      <c r="AB21" s="54" t="s">
        <v>314</v>
      </c>
      <c r="AC21" s="54">
        <v>39</v>
      </c>
      <c r="AE21" s="54" t="s">
        <v>320</v>
      </c>
      <c r="AF21" s="54">
        <v>37</v>
      </c>
      <c r="AH21" s="54" t="s">
        <v>311</v>
      </c>
      <c r="AI21" s="54">
        <v>32</v>
      </c>
      <c r="AK21" s="54" t="s">
        <v>307</v>
      </c>
      <c r="AL21" s="54">
        <v>40</v>
      </c>
      <c r="AN21" s="54" t="s">
        <v>618</v>
      </c>
      <c r="AO21" s="54">
        <v>35</v>
      </c>
      <c r="AQ21" s="54" t="s">
        <v>627</v>
      </c>
      <c r="AR21" s="54">
        <v>32</v>
      </c>
      <c r="AT21" s="502" t="s">
        <v>619</v>
      </c>
      <c r="AU21" s="502">
        <v>29</v>
      </c>
    </row>
    <row r="22" spans="1:47">
      <c r="A22" s="69" t="s">
        <v>27</v>
      </c>
      <c r="B22" s="54">
        <v>43</v>
      </c>
      <c r="D22" s="69" t="s">
        <v>37</v>
      </c>
      <c r="E22" s="54">
        <v>43</v>
      </c>
      <c r="G22" s="70" t="s">
        <v>314</v>
      </c>
      <c r="H22" s="79">
        <v>40</v>
      </c>
      <c r="J22" s="70" t="s">
        <v>307</v>
      </c>
      <c r="K22" s="79">
        <v>40</v>
      </c>
      <c r="M22" s="54" t="s">
        <v>365</v>
      </c>
      <c r="N22" s="54">
        <v>42</v>
      </c>
      <c r="P22" s="54" t="s">
        <v>365</v>
      </c>
      <c r="Q22" s="54">
        <v>38</v>
      </c>
      <c r="S22" s="54" t="s">
        <v>370</v>
      </c>
      <c r="T22" s="54">
        <v>36</v>
      </c>
      <c r="V22" s="54" t="s">
        <v>313</v>
      </c>
      <c r="W22" s="54">
        <v>39</v>
      </c>
      <c r="Y22" s="54" t="s">
        <v>324</v>
      </c>
      <c r="Z22" s="54">
        <v>34</v>
      </c>
      <c r="AB22" s="54" t="s">
        <v>311</v>
      </c>
      <c r="AC22" s="54">
        <v>39</v>
      </c>
      <c r="AE22" s="54" t="s">
        <v>312</v>
      </c>
      <c r="AF22" s="54">
        <v>36</v>
      </c>
      <c r="AH22" s="54" t="s">
        <v>313</v>
      </c>
      <c r="AI22" s="54">
        <v>31</v>
      </c>
      <c r="AK22" s="54" t="s">
        <v>323</v>
      </c>
      <c r="AL22" s="54">
        <v>35</v>
      </c>
      <c r="AN22" s="54" t="s">
        <v>624</v>
      </c>
      <c r="AO22" s="54">
        <v>33</v>
      </c>
      <c r="AQ22" s="54" t="s">
        <v>628</v>
      </c>
      <c r="AR22" s="54">
        <v>32</v>
      </c>
      <c r="AT22" s="502" t="s">
        <v>624</v>
      </c>
      <c r="AU22" s="502">
        <v>28</v>
      </c>
    </row>
    <row r="23" spans="1:47">
      <c r="A23" s="69" t="s">
        <v>34</v>
      </c>
      <c r="B23" s="54">
        <v>43</v>
      </c>
      <c r="D23" s="69" t="s">
        <v>49</v>
      </c>
      <c r="E23" s="54">
        <v>39</v>
      </c>
      <c r="G23" s="70" t="s">
        <v>305</v>
      </c>
      <c r="H23" s="79">
        <v>40</v>
      </c>
      <c r="J23" s="70" t="s">
        <v>319</v>
      </c>
      <c r="K23" s="79">
        <v>40</v>
      </c>
      <c r="M23" s="54" t="s">
        <v>382</v>
      </c>
      <c r="N23" s="54">
        <v>42</v>
      </c>
      <c r="P23" s="54" t="s">
        <v>370</v>
      </c>
      <c r="Q23" s="54">
        <v>38</v>
      </c>
      <c r="S23" s="54" t="s">
        <v>406</v>
      </c>
      <c r="T23" s="54">
        <v>36</v>
      </c>
      <c r="V23" s="54" t="s">
        <v>331</v>
      </c>
      <c r="W23" s="54">
        <v>36</v>
      </c>
      <c r="Y23" s="193" t="s">
        <v>321</v>
      </c>
      <c r="Z23" s="193">
        <v>34</v>
      </c>
      <c r="AB23" s="54" t="s">
        <v>305</v>
      </c>
      <c r="AC23" s="54">
        <v>38</v>
      </c>
      <c r="AE23" s="54" t="s">
        <v>308</v>
      </c>
      <c r="AF23" s="54">
        <v>36</v>
      </c>
      <c r="AH23" s="54" t="s">
        <v>320</v>
      </c>
      <c r="AI23" s="54">
        <v>31</v>
      </c>
      <c r="AK23" s="54" t="s">
        <v>331</v>
      </c>
      <c r="AL23" s="54">
        <v>35</v>
      </c>
      <c r="AN23" s="54" t="s">
        <v>628</v>
      </c>
      <c r="AO23" s="54">
        <v>31</v>
      </c>
      <c r="AQ23" s="54" t="s">
        <v>621</v>
      </c>
      <c r="AR23" s="54">
        <v>30</v>
      </c>
      <c r="AT23" s="502" t="s">
        <v>636</v>
      </c>
      <c r="AU23" s="502">
        <v>28</v>
      </c>
    </row>
    <row r="24" spans="1:47">
      <c r="A24" s="69" t="s">
        <v>38</v>
      </c>
      <c r="B24" s="54">
        <v>42</v>
      </c>
      <c r="D24" s="69" t="s">
        <v>29</v>
      </c>
      <c r="E24" s="54">
        <v>38</v>
      </c>
      <c r="G24" s="70" t="s">
        <v>311</v>
      </c>
      <c r="H24" s="79">
        <v>39</v>
      </c>
      <c r="J24" s="70" t="s">
        <v>323</v>
      </c>
      <c r="K24" s="79">
        <v>39</v>
      </c>
      <c r="M24" s="54" t="s">
        <v>370</v>
      </c>
      <c r="N24" s="54">
        <v>41</v>
      </c>
      <c r="P24" s="54" t="s">
        <v>375</v>
      </c>
      <c r="Q24" s="54">
        <v>38</v>
      </c>
      <c r="S24" s="54" t="s">
        <v>384</v>
      </c>
      <c r="T24" s="54">
        <v>34</v>
      </c>
      <c r="V24" s="54" t="s">
        <v>319</v>
      </c>
      <c r="W24" s="54">
        <v>34</v>
      </c>
      <c r="Y24" s="54" t="s">
        <v>317</v>
      </c>
      <c r="Z24" s="54">
        <v>33</v>
      </c>
      <c r="AB24" s="54" t="s">
        <v>324</v>
      </c>
      <c r="AC24" s="54">
        <v>35</v>
      </c>
      <c r="AE24" s="54" t="s">
        <v>319</v>
      </c>
      <c r="AF24" s="54">
        <v>36</v>
      </c>
      <c r="AH24" s="193" t="s">
        <v>561</v>
      </c>
      <c r="AI24" s="193">
        <v>30</v>
      </c>
      <c r="AK24" s="54" t="s">
        <v>314</v>
      </c>
      <c r="AL24" s="54">
        <v>33</v>
      </c>
      <c r="AN24" s="54" t="s">
        <v>629</v>
      </c>
      <c r="AO24" s="54">
        <v>31</v>
      </c>
      <c r="AQ24" s="54" t="s">
        <v>619</v>
      </c>
      <c r="AR24" s="54">
        <v>30</v>
      </c>
      <c r="AT24" s="502" t="s">
        <v>620</v>
      </c>
      <c r="AU24" s="502">
        <v>27</v>
      </c>
    </row>
    <row r="25" spans="1:47">
      <c r="A25" s="69" t="s">
        <v>33</v>
      </c>
      <c r="B25" s="54">
        <v>41</v>
      </c>
      <c r="D25" s="69" t="s">
        <v>41</v>
      </c>
      <c r="E25" s="54">
        <v>38</v>
      </c>
      <c r="G25" s="70" t="s">
        <v>313</v>
      </c>
      <c r="H25" s="79">
        <v>38</v>
      </c>
      <c r="J25" s="70" t="s">
        <v>312</v>
      </c>
      <c r="K25" s="79">
        <v>38</v>
      </c>
      <c r="M25" s="54" t="s">
        <v>369</v>
      </c>
      <c r="N25" s="54">
        <v>38</v>
      </c>
      <c r="P25" s="54" t="s">
        <v>362</v>
      </c>
      <c r="Q25" s="54">
        <v>37</v>
      </c>
      <c r="S25" s="54" t="s">
        <v>380</v>
      </c>
      <c r="T25" s="54">
        <v>33</v>
      </c>
      <c r="V25" s="54" t="s">
        <v>320</v>
      </c>
      <c r="W25" s="54">
        <v>34</v>
      </c>
      <c r="Y25" s="54" t="s">
        <v>313</v>
      </c>
      <c r="Z25" s="54">
        <v>33</v>
      </c>
      <c r="AB25" s="54" t="s">
        <v>331</v>
      </c>
      <c r="AC25" s="54">
        <v>34</v>
      </c>
      <c r="AE25" s="54" t="s">
        <v>305</v>
      </c>
      <c r="AF25" s="54">
        <v>35</v>
      </c>
      <c r="AH25" s="54" t="s">
        <v>562</v>
      </c>
      <c r="AI25" s="54">
        <v>30</v>
      </c>
      <c r="AK25" s="54" t="s">
        <v>324</v>
      </c>
      <c r="AL25" s="54">
        <v>33</v>
      </c>
      <c r="AN25" s="54" t="s">
        <v>623</v>
      </c>
      <c r="AO25" s="54">
        <v>29</v>
      </c>
      <c r="AQ25" s="54" t="s">
        <v>623</v>
      </c>
      <c r="AR25" s="54">
        <v>29</v>
      </c>
      <c r="AT25" s="502" t="s">
        <v>632</v>
      </c>
      <c r="AU25" s="502">
        <v>26</v>
      </c>
    </row>
    <row r="26" spans="1:47">
      <c r="A26" s="69" t="s">
        <v>49</v>
      </c>
      <c r="B26" s="54">
        <v>39</v>
      </c>
      <c r="D26" s="69" t="s">
        <v>26</v>
      </c>
      <c r="E26" s="54">
        <v>37</v>
      </c>
      <c r="G26" s="70" t="s">
        <v>331</v>
      </c>
      <c r="H26" s="79">
        <v>35</v>
      </c>
      <c r="J26" s="70" t="s">
        <v>311</v>
      </c>
      <c r="K26" s="79">
        <v>38</v>
      </c>
      <c r="M26" s="54" t="s">
        <v>384</v>
      </c>
      <c r="N26" s="54">
        <v>35</v>
      </c>
      <c r="P26" s="54" t="s">
        <v>369</v>
      </c>
      <c r="Q26" s="54">
        <v>36</v>
      </c>
      <c r="S26" s="54" t="s">
        <v>398</v>
      </c>
      <c r="T26" s="54">
        <v>32</v>
      </c>
      <c r="V26" s="54" t="s">
        <v>308</v>
      </c>
      <c r="W26" s="54">
        <v>33</v>
      </c>
      <c r="Y26" s="54" t="s">
        <v>307</v>
      </c>
      <c r="Z26" s="54">
        <v>33</v>
      </c>
      <c r="AB26" s="54" t="s">
        <v>313</v>
      </c>
      <c r="AC26" s="54">
        <v>33</v>
      </c>
      <c r="AE26" s="54" t="s">
        <v>324</v>
      </c>
      <c r="AF26" s="54">
        <v>34</v>
      </c>
      <c r="AH26" s="54" t="s">
        <v>323</v>
      </c>
      <c r="AI26" s="54">
        <v>30</v>
      </c>
      <c r="AK26" s="54" t="s">
        <v>320</v>
      </c>
      <c r="AL26" s="54">
        <v>30</v>
      </c>
      <c r="AN26" s="54" t="s">
        <v>621</v>
      </c>
      <c r="AO26" s="54">
        <v>28</v>
      </c>
      <c r="AQ26" s="54" t="s">
        <v>632</v>
      </c>
      <c r="AR26" s="54">
        <v>29</v>
      </c>
      <c r="AT26" s="502" t="s">
        <v>618</v>
      </c>
      <c r="AU26" s="502">
        <v>24</v>
      </c>
    </row>
    <row r="27" spans="1:47">
      <c r="A27" s="69" t="s">
        <v>39</v>
      </c>
      <c r="B27" s="54">
        <v>36</v>
      </c>
      <c r="D27" s="69" t="s">
        <v>32</v>
      </c>
      <c r="E27" s="54">
        <v>36</v>
      </c>
      <c r="G27" s="70" t="s">
        <v>323</v>
      </c>
      <c r="H27" s="79">
        <v>33</v>
      </c>
      <c r="J27" s="90" t="s">
        <v>321</v>
      </c>
      <c r="K27" s="164">
        <v>36</v>
      </c>
      <c r="M27" s="54" t="s">
        <v>403</v>
      </c>
      <c r="N27" s="54">
        <v>34</v>
      </c>
      <c r="P27" s="54" t="s">
        <v>386</v>
      </c>
      <c r="Q27" s="54">
        <v>34</v>
      </c>
      <c r="S27" s="54" t="s">
        <v>386</v>
      </c>
      <c r="T27" s="54">
        <v>32</v>
      </c>
      <c r="V27" s="193" t="s">
        <v>321</v>
      </c>
      <c r="W27" s="193">
        <v>31</v>
      </c>
      <c r="X27" s="193"/>
      <c r="Y27" s="54" t="s">
        <v>312</v>
      </c>
      <c r="Z27" s="54">
        <v>30</v>
      </c>
      <c r="AB27" s="54" t="s">
        <v>308</v>
      </c>
      <c r="AC27" s="54">
        <v>31</v>
      </c>
      <c r="AE27" s="193" t="s">
        <v>321</v>
      </c>
      <c r="AF27" s="193">
        <v>34</v>
      </c>
      <c r="AH27" s="54" t="s">
        <v>310</v>
      </c>
      <c r="AI27" s="54">
        <v>28</v>
      </c>
      <c r="AK27" s="54" t="s">
        <v>315</v>
      </c>
      <c r="AL27" s="54">
        <v>29</v>
      </c>
      <c r="AN27" s="54" t="s">
        <v>620</v>
      </c>
      <c r="AO27" s="54">
        <v>27</v>
      </c>
      <c r="AQ27" s="54" t="s">
        <v>636</v>
      </c>
      <c r="AR27" s="54">
        <v>26</v>
      </c>
      <c r="AT27" s="502" t="s">
        <v>639</v>
      </c>
      <c r="AU27" s="502">
        <v>24</v>
      </c>
    </row>
    <row r="28" spans="1:47">
      <c r="A28" s="69" t="s">
        <v>44</v>
      </c>
      <c r="B28" s="54">
        <v>35</v>
      </c>
      <c r="D28" s="69" t="s">
        <v>34</v>
      </c>
      <c r="E28" s="54">
        <v>34</v>
      </c>
      <c r="G28" s="70" t="s">
        <v>315</v>
      </c>
      <c r="H28" s="79">
        <v>32</v>
      </c>
      <c r="J28" s="70" t="s">
        <v>316</v>
      </c>
      <c r="K28" s="79">
        <v>35</v>
      </c>
      <c r="M28" s="54" t="s">
        <v>408</v>
      </c>
      <c r="N28" s="54">
        <v>32</v>
      </c>
      <c r="P28" s="54" t="s">
        <v>384</v>
      </c>
      <c r="Q28" s="54">
        <v>33</v>
      </c>
      <c r="S28" s="54" t="s">
        <v>381</v>
      </c>
      <c r="T28" s="54">
        <v>30</v>
      </c>
      <c r="V28" s="54" t="s">
        <v>312</v>
      </c>
      <c r="W28" s="54">
        <v>30</v>
      </c>
      <c r="Y28" s="54" t="s">
        <v>320</v>
      </c>
      <c r="Z28" s="54">
        <v>29</v>
      </c>
      <c r="AB28" s="54" t="s">
        <v>320</v>
      </c>
      <c r="AC28" s="54">
        <v>29</v>
      </c>
      <c r="AE28" s="54" t="s">
        <v>323</v>
      </c>
      <c r="AF28" s="54">
        <v>32</v>
      </c>
      <c r="AH28" s="54" t="s">
        <v>324</v>
      </c>
      <c r="AI28" s="54">
        <v>28</v>
      </c>
      <c r="AK28" s="54" t="s">
        <v>313</v>
      </c>
      <c r="AL28" s="54">
        <v>29</v>
      </c>
      <c r="AN28" s="54" t="s">
        <v>637</v>
      </c>
      <c r="AO28" s="54">
        <v>24</v>
      </c>
      <c r="AQ28" s="54" t="s">
        <v>626</v>
      </c>
      <c r="AR28" s="54">
        <v>25</v>
      </c>
      <c r="AT28" s="502" t="s">
        <v>641</v>
      </c>
      <c r="AU28" s="502">
        <v>24</v>
      </c>
    </row>
    <row r="29" spans="1:47">
      <c r="A29" s="69" t="s">
        <v>32</v>
      </c>
      <c r="B29" s="54">
        <v>35</v>
      </c>
      <c r="D29" s="69" t="s">
        <v>48</v>
      </c>
      <c r="E29" s="54">
        <v>34</v>
      </c>
      <c r="G29" s="70" t="s">
        <v>321</v>
      </c>
      <c r="H29" s="79">
        <v>31</v>
      </c>
      <c r="J29" s="70" t="s">
        <v>331</v>
      </c>
      <c r="K29" s="79">
        <v>34</v>
      </c>
      <c r="M29" s="54" t="s">
        <v>402</v>
      </c>
      <c r="N29" s="54">
        <v>32</v>
      </c>
      <c r="P29" s="54" t="s">
        <v>366</v>
      </c>
      <c r="Q29" s="54">
        <v>32</v>
      </c>
      <c r="S29" s="54" t="s">
        <v>362</v>
      </c>
      <c r="T29" s="54">
        <v>29</v>
      </c>
      <c r="V29" s="54" t="s">
        <v>339</v>
      </c>
      <c r="W29" s="54">
        <v>29</v>
      </c>
      <c r="Y29" s="54" t="s">
        <v>325</v>
      </c>
      <c r="Z29" s="54">
        <v>27</v>
      </c>
      <c r="AB29" s="54" t="s">
        <v>316</v>
      </c>
      <c r="AC29" s="54">
        <v>29</v>
      </c>
      <c r="AE29" s="54" t="s">
        <v>326</v>
      </c>
      <c r="AF29" s="54">
        <v>31</v>
      </c>
      <c r="AH29" s="54" t="s">
        <v>306</v>
      </c>
      <c r="AI29" s="54">
        <v>26</v>
      </c>
      <c r="AK29" s="54" t="s">
        <v>316</v>
      </c>
      <c r="AL29" s="54">
        <v>28</v>
      </c>
      <c r="AN29" s="54" t="s">
        <v>639</v>
      </c>
      <c r="AO29" s="54">
        <v>23</v>
      </c>
      <c r="AQ29" s="54" t="s">
        <v>630</v>
      </c>
      <c r="AR29" s="54">
        <v>22</v>
      </c>
      <c r="AT29" s="502" t="s">
        <v>637</v>
      </c>
      <c r="AU29" s="502">
        <v>22</v>
      </c>
    </row>
    <row r="30" spans="1:47">
      <c r="A30" s="69" t="s">
        <v>41</v>
      </c>
      <c r="B30" s="54">
        <v>34</v>
      </c>
      <c r="D30" s="69" t="s">
        <v>33</v>
      </c>
      <c r="E30" s="54">
        <v>33</v>
      </c>
      <c r="G30" s="70" t="s">
        <v>316</v>
      </c>
      <c r="H30" s="79">
        <v>31</v>
      </c>
      <c r="J30" s="70" t="s">
        <v>313</v>
      </c>
      <c r="K30" s="79">
        <v>32</v>
      </c>
      <c r="M30" s="54" t="s">
        <v>362</v>
      </c>
      <c r="N30" s="54">
        <v>31</v>
      </c>
      <c r="P30" s="101" t="s">
        <v>395</v>
      </c>
      <c r="Q30" s="101">
        <v>32</v>
      </c>
      <c r="S30" s="54" t="s">
        <v>376</v>
      </c>
      <c r="T30" s="54">
        <v>29</v>
      </c>
      <c r="V30" s="54" t="s">
        <v>307</v>
      </c>
      <c r="W30" s="54">
        <v>27</v>
      </c>
      <c r="Y30" s="54" t="s">
        <v>311</v>
      </c>
      <c r="Z30" s="54">
        <v>24</v>
      </c>
      <c r="AB30" s="193" t="s">
        <v>321</v>
      </c>
      <c r="AC30" s="193">
        <v>27</v>
      </c>
      <c r="AE30" s="54" t="s">
        <v>316</v>
      </c>
      <c r="AF30" s="54">
        <v>29</v>
      </c>
      <c r="AH30" s="54" t="s">
        <v>330</v>
      </c>
      <c r="AI30" s="54">
        <v>26</v>
      </c>
      <c r="AK30" s="54" t="s">
        <v>319</v>
      </c>
      <c r="AL30" s="54">
        <v>26</v>
      </c>
      <c r="AN30" s="54" t="s">
        <v>626</v>
      </c>
      <c r="AO30" s="54">
        <v>20</v>
      </c>
      <c r="AQ30" s="54" t="s">
        <v>641</v>
      </c>
      <c r="AR30" s="54">
        <v>22</v>
      </c>
      <c r="AT30" s="502" t="s">
        <v>630</v>
      </c>
      <c r="AU30" s="502">
        <v>21</v>
      </c>
    </row>
    <row r="31" spans="1:47">
      <c r="A31" s="69" t="s">
        <v>37</v>
      </c>
      <c r="B31" s="54">
        <v>33</v>
      </c>
      <c r="D31" s="69" t="s">
        <v>36</v>
      </c>
      <c r="E31" s="54">
        <v>31</v>
      </c>
      <c r="G31" s="70" t="s">
        <v>330</v>
      </c>
      <c r="H31" s="79">
        <v>30</v>
      </c>
      <c r="J31" s="70" t="s">
        <v>324</v>
      </c>
      <c r="K31" s="79">
        <v>31</v>
      </c>
      <c r="M31" s="54" t="s">
        <v>398</v>
      </c>
      <c r="N31" s="54">
        <v>30</v>
      </c>
      <c r="P31" s="54" t="s">
        <v>406</v>
      </c>
      <c r="Q31" s="54">
        <v>27</v>
      </c>
      <c r="S31" s="54" t="s">
        <v>402</v>
      </c>
      <c r="T31" s="54">
        <v>27</v>
      </c>
      <c r="V31" s="54" t="s">
        <v>316</v>
      </c>
      <c r="W31" s="54">
        <v>26</v>
      </c>
      <c r="Y31" s="54" t="s">
        <v>323</v>
      </c>
      <c r="Z31" s="54">
        <v>23</v>
      </c>
      <c r="AB31" s="54" t="s">
        <v>327</v>
      </c>
      <c r="AC31" s="54">
        <v>27</v>
      </c>
      <c r="AE31" s="54" t="s">
        <v>315</v>
      </c>
      <c r="AF31" s="54">
        <v>27</v>
      </c>
      <c r="AH31" s="54" t="s">
        <v>329</v>
      </c>
      <c r="AI31" s="54">
        <v>23</v>
      </c>
      <c r="AK31" s="193" t="s">
        <v>561</v>
      </c>
      <c r="AL31" s="193">
        <v>25</v>
      </c>
      <c r="AN31" s="193" t="s">
        <v>640</v>
      </c>
      <c r="AO31" s="193">
        <v>20</v>
      </c>
      <c r="AQ31" s="193" t="s">
        <v>637</v>
      </c>
      <c r="AR31" s="193">
        <v>22</v>
      </c>
      <c r="AT31" s="502" t="s">
        <v>623</v>
      </c>
      <c r="AU31" s="502">
        <v>20</v>
      </c>
    </row>
    <row r="32" spans="1:47">
      <c r="A32" s="69" t="s">
        <v>45</v>
      </c>
      <c r="B32" s="54">
        <v>31</v>
      </c>
      <c r="D32" s="69" t="s">
        <v>44</v>
      </c>
      <c r="E32" s="54">
        <v>27</v>
      </c>
      <c r="G32" s="70" t="s">
        <v>318</v>
      </c>
      <c r="H32" s="79">
        <v>27</v>
      </c>
      <c r="J32" s="70" t="s">
        <v>330</v>
      </c>
      <c r="K32" s="79">
        <v>31</v>
      </c>
      <c r="M32" s="54" t="s">
        <v>404</v>
      </c>
      <c r="N32" s="54">
        <v>29</v>
      </c>
      <c r="P32" s="54" t="s">
        <v>381</v>
      </c>
      <c r="Q32" s="54">
        <v>25</v>
      </c>
      <c r="S32" s="54" t="s">
        <v>366</v>
      </c>
      <c r="T32" s="54">
        <v>25</v>
      </c>
      <c r="V32" s="54" t="s">
        <v>325</v>
      </c>
      <c r="W32" s="54">
        <v>26</v>
      </c>
      <c r="Y32" s="54" t="s">
        <v>327</v>
      </c>
      <c r="Z32" s="54">
        <v>22</v>
      </c>
      <c r="AB32" s="54" t="s">
        <v>318</v>
      </c>
      <c r="AC32" s="54">
        <v>27</v>
      </c>
      <c r="AE32" s="54" t="s">
        <v>318</v>
      </c>
      <c r="AF32" s="54">
        <v>22</v>
      </c>
      <c r="AH32" s="54" t="s">
        <v>318</v>
      </c>
      <c r="AI32" s="54">
        <v>22</v>
      </c>
      <c r="AK32" s="54" t="s">
        <v>562</v>
      </c>
      <c r="AL32" s="54">
        <v>22</v>
      </c>
      <c r="AN32" s="54" t="s">
        <v>636</v>
      </c>
      <c r="AO32" s="54">
        <v>20</v>
      </c>
      <c r="AQ32" s="54" t="s">
        <v>638</v>
      </c>
      <c r="AR32" s="54">
        <v>18</v>
      </c>
      <c r="AT32" s="502" t="s">
        <v>626</v>
      </c>
      <c r="AU32" s="502">
        <v>18</v>
      </c>
    </row>
    <row r="33" spans="1:47">
      <c r="A33" s="69" t="s">
        <v>40</v>
      </c>
      <c r="B33" s="54">
        <v>30</v>
      </c>
      <c r="D33" s="69" t="s">
        <v>43</v>
      </c>
      <c r="E33" s="54">
        <v>27</v>
      </c>
      <c r="G33" s="70" t="s">
        <v>334</v>
      </c>
      <c r="H33" s="79">
        <v>24</v>
      </c>
      <c r="J33" s="70" t="s">
        <v>327</v>
      </c>
      <c r="K33" s="79">
        <v>28</v>
      </c>
      <c r="M33" s="54" t="s">
        <v>366</v>
      </c>
      <c r="N33" s="54">
        <v>28</v>
      </c>
      <c r="P33" s="54" t="s">
        <v>402</v>
      </c>
      <c r="Q33" s="54">
        <v>25</v>
      </c>
      <c r="S33" s="54" t="s">
        <v>403</v>
      </c>
      <c r="T33" s="54">
        <v>24</v>
      </c>
      <c r="V33" s="54" t="s">
        <v>337</v>
      </c>
      <c r="W33" s="54">
        <v>22</v>
      </c>
      <c r="Y33" s="54" t="s">
        <v>337</v>
      </c>
      <c r="Z33" s="54">
        <v>21</v>
      </c>
      <c r="AB33" s="54" t="s">
        <v>334</v>
      </c>
      <c r="AC33" s="54">
        <v>25</v>
      </c>
      <c r="AE33" s="54" t="s">
        <v>330</v>
      </c>
      <c r="AF33" s="54">
        <v>21</v>
      </c>
      <c r="AH33" s="54" t="s">
        <v>331</v>
      </c>
      <c r="AI33" s="54">
        <v>22</v>
      </c>
      <c r="AK33" s="54" t="s">
        <v>339</v>
      </c>
      <c r="AL33" s="54">
        <v>22</v>
      </c>
      <c r="AN33" s="54" t="s">
        <v>633</v>
      </c>
      <c r="AO33" s="54">
        <v>19</v>
      </c>
      <c r="AQ33" s="54" t="s">
        <v>639</v>
      </c>
      <c r="AR33" s="54">
        <v>17</v>
      </c>
      <c r="AT33" s="502" t="s">
        <v>644</v>
      </c>
      <c r="AU33" s="502">
        <v>18</v>
      </c>
    </row>
    <row r="34" spans="1:47">
      <c r="A34" s="69" t="s">
        <v>48</v>
      </c>
      <c r="B34" s="54">
        <v>27</v>
      </c>
      <c r="D34" s="69" t="s">
        <v>42</v>
      </c>
      <c r="E34" s="54">
        <v>25</v>
      </c>
      <c r="G34" s="70" t="s">
        <v>322</v>
      </c>
      <c r="H34" s="79">
        <v>24</v>
      </c>
      <c r="J34" s="70" t="s">
        <v>332</v>
      </c>
      <c r="K34" s="79">
        <v>27</v>
      </c>
      <c r="M34" s="54" t="s">
        <v>377</v>
      </c>
      <c r="N34" s="54">
        <v>25</v>
      </c>
      <c r="P34" s="54" t="s">
        <v>405</v>
      </c>
      <c r="Q34" s="54">
        <v>23</v>
      </c>
      <c r="S34" s="101" t="s">
        <v>395</v>
      </c>
      <c r="T34" s="101">
        <v>23</v>
      </c>
      <c r="U34" s="191"/>
      <c r="V34" s="54" t="s">
        <v>326</v>
      </c>
      <c r="W34" s="54">
        <v>22</v>
      </c>
      <c r="Y34" s="54" t="s">
        <v>331</v>
      </c>
      <c r="Z34" s="54">
        <v>20</v>
      </c>
      <c r="AB34" s="54" t="s">
        <v>329</v>
      </c>
      <c r="AC34" s="54">
        <v>25</v>
      </c>
      <c r="AE34" s="54" t="s">
        <v>331</v>
      </c>
      <c r="AF34" s="54">
        <v>20</v>
      </c>
      <c r="AH34" s="54" t="s">
        <v>334</v>
      </c>
      <c r="AI34" s="54">
        <v>22</v>
      </c>
      <c r="AK34" s="54" t="s">
        <v>325</v>
      </c>
      <c r="AL34" s="54">
        <v>20</v>
      </c>
      <c r="AN34" s="54" t="s">
        <v>632</v>
      </c>
      <c r="AO34" s="54">
        <v>18</v>
      </c>
      <c r="AQ34" s="54" t="s">
        <v>650</v>
      </c>
      <c r="AR34" s="54">
        <v>16</v>
      </c>
      <c r="AT34" s="502" t="s">
        <v>642</v>
      </c>
      <c r="AU34" s="502">
        <v>18</v>
      </c>
    </row>
    <row r="35" spans="1:47">
      <c r="A35" s="69" t="s">
        <v>43</v>
      </c>
      <c r="B35" s="54">
        <v>26</v>
      </c>
      <c r="D35" s="69" t="s">
        <v>46</v>
      </c>
      <c r="E35" s="54">
        <v>24</v>
      </c>
      <c r="G35" s="70" t="s">
        <v>320</v>
      </c>
      <c r="H35" s="79">
        <v>22</v>
      </c>
      <c r="J35" s="70" t="s">
        <v>334</v>
      </c>
      <c r="K35" s="79">
        <v>26</v>
      </c>
      <c r="M35" s="54" t="s">
        <v>407</v>
      </c>
      <c r="N35" s="54">
        <v>25</v>
      </c>
      <c r="P35" s="54" t="s">
        <v>404</v>
      </c>
      <c r="Q35" s="54">
        <v>21</v>
      </c>
      <c r="S35" s="54" t="s">
        <v>404</v>
      </c>
      <c r="T35" s="54">
        <v>22</v>
      </c>
      <c r="V35" s="54" t="s">
        <v>329</v>
      </c>
      <c r="W35" s="54">
        <v>22</v>
      </c>
      <c r="Y35" s="54" t="s">
        <v>330</v>
      </c>
      <c r="Z35" s="54">
        <v>20</v>
      </c>
      <c r="AB35" s="54" t="s">
        <v>319</v>
      </c>
      <c r="AC35" s="54">
        <v>23</v>
      </c>
      <c r="AE35" s="54" t="s">
        <v>339</v>
      </c>
      <c r="AF35" s="54">
        <v>19</v>
      </c>
      <c r="AH35" s="54" t="s">
        <v>308</v>
      </c>
      <c r="AI35" s="54">
        <v>20</v>
      </c>
      <c r="AK35" s="54" t="s">
        <v>332</v>
      </c>
      <c r="AL35" s="54">
        <v>20</v>
      </c>
      <c r="AN35" s="54" t="s">
        <v>630</v>
      </c>
      <c r="AO35" s="54">
        <v>17</v>
      </c>
      <c r="AQ35" s="54" t="s">
        <v>646</v>
      </c>
      <c r="AR35" s="54">
        <v>15</v>
      </c>
      <c r="AT35" s="502" t="s">
        <v>652</v>
      </c>
      <c r="AU35" s="502">
        <v>17</v>
      </c>
    </row>
    <row r="36" spans="1:47">
      <c r="A36" s="69" t="s">
        <v>50</v>
      </c>
      <c r="B36" s="54">
        <v>25</v>
      </c>
      <c r="D36" s="69" t="s">
        <v>45</v>
      </c>
      <c r="E36" s="54">
        <v>23</v>
      </c>
      <c r="G36" s="70" t="s">
        <v>339</v>
      </c>
      <c r="H36" s="79">
        <v>21</v>
      </c>
      <c r="J36" s="70" t="s">
        <v>325</v>
      </c>
      <c r="K36" s="79">
        <v>26</v>
      </c>
      <c r="M36" s="54" t="s">
        <v>389</v>
      </c>
      <c r="N36" s="54">
        <v>23</v>
      </c>
      <c r="P36" s="54" t="s">
        <v>378</v>
      </c>
      <c r="Q36" s="54">
        <v>20</v>
      </c>
      <c r="S36" s="54" t="s">
        <v>390</v>
      </c>
      <c r="T36" s="54">
        <v>22</v>
      </c>
      <c r="V36" s="54" t="s">
        <v>323</v>
      </c>
      <c r="W36" s="54">
        <v>22</v>
      </c>
      <c r="Y36" s="54" t="s">
        <v>316</v>
      </c>
      <c r="Z36" s="54">
        <v>19</v>
      </c>
      <c r="AB36" s="54" t="s">
        <v>325</v>
      </c>
      <c r="AC36" s="54">
        <v>23</v>
      </c>
      <c r="AE36" s="54" t="s">
        <v>313</v>
      </c>
      <c r="AF36" s="54">
        <v>18</v>
      </c>
      <c r="AH36" s="54" t="s">
        <v>316</v>
      </c>
      <c r="AI36" s="54">
        <v>19</v>
      </c>
      <c r="AK36" s="54" t="s">
        <v>329</v>
      </c>
      <c r="AL36" s="54">
        <v>19</v>
      </c>
      <c r="AN36" s="54" t="s">
        <v>645</v>
      </c>
      <c r="AO36" s="54">
        <v>16</v>
      </c>
      <c r="AQ36" s="54" t="s">
        <v>634</v>
      </c>
      <c r="AR36" s="54">
        <v>15</v>
      </c>
      <c r="AT36" s="502" t="s">
        <v>633</v>
      </c>
      <c r="AU36" s="502">
        <v>16</v>
      </c>
    </row>
    <row r="37" spans="1:47">
      <c r="A37" s="69" t="s">
        <v>46</v>
      </c>
      <c r="B37" s="54">
        <v>24</v>
      </c>
      <c r="D37" s="69" t="s">
        <v>47</v>
      </c>
      <c r="E37" s="54">
        <v>23</v>
      </c>
      <c r="G37" s="70" t="s">
        <v>325</v>
      </c>
      <c r="H37" s="79">
        <v>21</v>
      </c>
      <c r="J37" s="70" t="s">
        <v>329</v>
      </c>
      <c r="K37" s="79">
        <v>26</v>
      </c>
      <c r="M37" s="54" t="s">
        <v>392</v>
      </c>
      <c r="N37" s="54">
        <v>23</v>
      </c>
      <c r="P37" s="54" t="s">
        <v>389</v>
      </c>
      <c r="Q37" s="54">
        <v>20</v>
      </c>
      <c r="S37" s="54" t="s">
        <v>385</v>
      </c>
      <c r="T37" s="54">
        <v>22</v>
      </c>
      <c r="V37" s="54" t="s">
        <v>318</v>
      </c>
      <c r="W37" s="54">
        <v>21</v>
      </c>
      <c r="Y37" s="54" t="s">
        <v>322</v>
      </c>
      <c r="Z37" s="54">
        <v>19</v>
      </c>
      <c r="AB37" s="54" t="s">
        <v>323</v>
      </c>
      <c r="AC37" s="54">
        <v>23</v>
      </c>
      <c r="AE37" s="54" t="s">
        <v>337</v>
      </c>
      <c r="AF37" s="54">
        <v>17</v>
      </c>
      <c r="AH37" s="54" t="s">
        <v>332</v>
      </c>
      <c r="AI37" s="54">
        <v>19</v>
      </c>
      <c r="AK37" s="54" t="s">
        <v>327</v>
      </c>
      <c r="AL37" s="54">
        <v>19</v>
      </c>
      <c r="AN37" s="54" t="s">
        <v>635</v>
      </c>
      <c r="AO37" s="54">
        <v>16</v>
      </c>
      <c r="AQ37" s="54" t="s">
        <v>647</v>
      </c>
      <c r="AR37" s="54">
        <v>14</v>
      </c>
      <c r="AT37" s="502" t="s">
        <v>638</v>
      </c>
      <c r="AU37" s="502">
        <v>16</v>
      </c>
    </row>
    <row r="38" spans="1:47">
      <c r="A38" s="69" t="s">
        <v>60</v>
      </c>
      <c r="B38" s="54">
        <v>21</v>
      </c>
      <c r="D38" s="69" t="s">
        <v>51</v>
      </c>
      <c r="E38" s="54">
        <v>22</v>
      </c>
      <c r="G38" s="70" t="s">
        <v>326</v>
      </c>
      <c r="H38" s="79">
        <v>20</v>
      </c>
      <c r="J38" s="70" t="s">
        <v>318</v>
      </c>
      <c r="K38" s="79">
        <v>25</v>
      </c>
      <c r="M38" s="54" t="s">
        <v>405</v>
      </c>
      <c r="N38" s="54">
        <v>22</v>
      </c>
      <c r="P38" s="54" t="s">
        <v>379</v>
      </c>
      <c r="Q38" s="54">
        <v>18</v>
      </c>
      <c r="S38" s="54" t="s">
        <v>397</v>
      </c>
      <c r="T38" s="54">
        <v>22</v>
      </c>
      <c r="V38" s="54" t="s">
        <v>327</v>
      </c>
      <c r="W38" s="54">
        <v>19</v>
      </c>
      <c r="Y38" s="191" t="s">
        <v>336</v>
      </c>
      <c r="Z38" s="191">
        <v>19</v>
      </c>
      <c r="AB38" s="54" t="s">
        <v>330</v>
      </c>
      <c r="AC38" s="54">
        <v>18</v>
      </c>
      <c r="AE38" s="54" t="s">
        <v>329</v>
      </c>
      <c r="AF38" s="54">
        <v>16</v>
      </c>
      <c r="AH38" s="54" t="s">
        <v>335</v>
      </c>
      <c r="AI38" s="54">
        <v>18</v>
      </c>
      <c r="AK38" s="54" t="s">
        <v>326</v>
      </c>
      <c r="AL38" s="54">
        <v>19</v>
      </c>
      <c r="AN38" s="54" t="s">
        <v>643</v>
      </c>
      <c r="AO38" s="54">
        <v>15</v>
      </c>
      <c r="AQ38" s="54" t="s">
        <v>633</v>
      </c>
      <c r="AR38" s="54">
        <v>14</v>
      </c>
      <c r="AT38" s="502" t="s">
        <v>650</v>
      </c>
      <c r="AU38" s="502">
        <v>14</v>
      </c>
    </row>
    <row r="39" spans="1:47">
      <c r="A39" s="69" t="s">
        <v>53</v>
      </c>
      <c r="B39" s="54">
        <v>19</v>
      </c>
      <c r="D39" s="69" t="s">
        <v>52</v>
      </c>
      <c r="E39" s="54">
        <v>21</v>
      </c>
      <c r="G39" s="70" t="s">
        <v>338</v>
      </c>
      <c r="H39" s="79">
        <v>18</v>
      </c>
      <c r="J39" s="70" t="s">
        <v>333</v>
      </c>
      <c r="K39" s="79">
        <v>22</v>
      </c>
      <c r="M39" s="54" t="s">
        <v>376</v>
      </c>
      <c r="N39" s="54">
        <v>21</v>
      </c>
      <c r="P39" s="54" t="s">
        <v>390</v>
      </c>
      <c r="Q39" s="54">
        <v>18</v>
      </c>
      <c r="S39" s="54" t="s">
        <v>377</v>
      </c>
      <c r="T39" s="54">
        <v>20</v>
      </c>
      <c r="V39" s="54" t="s">
        <v>332</v>
      </c>
      <c r="W39" s="54">
        <v>19</v>
      </c>
      <c r="Y39" s="54" t="s">
        <v>318</v>
      </c>
      <c r="Z39" s="54">
        <v>18</v>
      </c>
      <c r="AB39" s="54" t="s">
        <v>333</v>
      </c>
      <c r="AC39" s="54">
        <v>18</v>
      </c>
      <c r="AE39" s="54" t="s">
        <v>325</v>
      </c>
      <c r="AF39" s="54">
        <v>16</v>
      </c>
      <c r="AH39" s="54" t="s">
        <v>328</v>
      </c>
      <c r="AI39" s="54">
        <v>17</v>
      </c>
      <c r="AK39" s="54" t="s">
        <v>337</v>
      </c>
      <c r="AL39" s="54">
        <v>19</v>
      </c>
      <c r="AN39" s="54" t="s">
        <v>642</v>
      </c>
      <c r="AO39" s="54">
        <v>15</v>
      </c>
      <c r="AQ39" s="54" t="s">
        <v>635</v>
      </c>
      <c r="AR39" s="54">
        <v>14</v>
      </c>
      <c r="AT39" s="502" t="s">
        <v>627</v>
      </c>
      <c r="AU39" s="502">
        <v>14</v>
      </c>
    </row>
    <row r="40" spans="1:47">
      <c r="A40" s="69" t="s">
        <v>52</v>
      </c>
      <c r="B40" s="54">
        <v>19</v>
      </c>
      <c r="D40" s="69" t="s">
        <v>56</v>
      </c>
      <c r="E40" s="54">
        <v>21</v>
      </c>
      <c r="G40" s="70" t="s">
        <v>329</v>
      </c>
      <c r="H40" s="79">
        <v>16</v>
      </c>
      <c r="J40" s="70" t="s">
        <v>337</v>
      </c>
      <c r="K40" s="79">
        <v>21</v>
      </c>
      <c r="M40" s="54" t="s">
        <v>385</v>
      </c>
      <c r="N40" s="54">
        <v>19</v>
      </c>
      <c r="P40" s="54" t="s">
        <v>385</v>
      </c>
      <c r="Q40" s="54">
        <v>17</v>
      </c>
      <c r="S40" s="54" t="s">
        <v>379</v>
      </c>
      <c r="T40" s="54">
        <v>18</v>
      </c>
      <c r="V40" s="54" t="s">
        <v>330</v>
      </c>
      <c r="W40" s="54">
        <v>18</v>
      </c>
      <c r="Y40" s="54" t="s">
        <v>326</v>
      </c>
      <c r="Z40" s="54">
        <v>17</v>
      </c>
      <c r="AB40" s="54" t="s">
        <v>339</v>
      </c>
      <c r="AC40" s="54">
        <v>18</v>
      </c>
      <c r="AE40" s="54" t="s">
        <v>328</v>
      </c>
      <c r="AF40" s="54">
        <v>16</v>
      </c>
      <c r="AH40" s="54" t="s">
        <v>322</v>
      </c>
      <c r="AI40" s="54">
        <v>16</v>
      </c>
      <c r="AK40" s="54" t="s">
        <v>330</v>
      </c>
      <c r="AL40" s="54">
        <v>19</v>
      </c>
      <c r="AN40" s="54" t="s">
        <v>644</v>
      </c>
      <c r="AO40" s="54">
        <v>14</v>
      </c>
      <c r="AQ40" s="54" t="s">
        <v>642</v>
      </c>
      <c r="AR40" s="54">
        <v>14</v>
      </c>
      <c r="AT40" s="502" t="s">
        <v>640</v>
      </c>
      <c r="AU40" s="502">
        <v>12</v>
      </c>
    </row>
    <row r="41" spans="1:47">
      <c r="A41" s="69" t="s">
        <v>58</v>
      </c>
      <c r="B41" s="54">
        <v>19</v>
      </c>
      <c r="D41" s="69" t="s">
        <v>40</v>
      </c>
      <c r="E41" s="54">
        <v>20</v>
      </c>
      <c r="G41" s="70" t="s">
        <v>333</v>
      </c>
      <c r="H41" s="79">
        <v>16</v>
      </c>
      <c r="J41" s="70" t="s">
        <v>339</v>
      </c>
      <c r="K41" s="79">
        <v>19</v>
      </c>
      <c r="M41" s="54" t="s">
        <v>397</v>
      </c>
      <c r="N41" s="54">
        <v>18</v>
      </c>
      <c r="P41" s="54" t="s">
        <v>391</v>
      </c>
      <c r="Q41" s="54">
        <v>17</v>
      </c>
      <c r="S41" s="54" t="s">
        <v>405</v>
      </c>
      <c r="T41" s="54">
        <v>16</v>
      </c>
      <c r="V41" s="54" t="s">
        <v>328</v>
      </c>
      <c r="W41" s="54">
        <v>16</v>
      </c>
      <c r="Y41" s="54" t="s">
        <v>328</v>
      </c>
      <c r="Z41" s="54">
        <v>17</v>
      </c>
      <c r="AB41" s="54" t="s">
        <v>337</v>
      </c>
      <c r="AC41" s="54">
        <v>17</v>
      </c>
      <c r="AE41" s="54" t="s">
        <v>334</v>
      </c>
      <c r="AF41" s="54">
        <v>15</v>
      </c>
      <c r="AH41" s="54" t="s">
        <v>326</v>
      </c>
      <c r="AI41" s="54">
        <v>15</v>
      </c>
      <c r="AK41" s="54" t="s">
        <v>322</v>
      </c>
      <c r="AL41" s="54">
        <v>17</v>
      </c>
      <c r="AN41" s="54" t="s">
        <v>652</v>
      </c>
      <c r="AO41" s="54">
        <v>14</v>
      </c>
      <c r="AQ41" s="54" t="s">
        <v>652</v>
      </c>
      <c r="AR41" s="54">
        <v>14</v>
      </c>
      <c r="AT41" s="502" t="s">
        <v>646</v>
      </c>
      <c r="AU41" s="502">
        <v>12</v>
      </c>
    </row>
    <row r="42" spans="1:47">
      <c r="A42" s="69" t="s">
        <v>51</v>
      </c>
      <c r="B42" s="54">
        <v>17</v>
      </c>
      <c r="D42" s="69" t="s">
        <v>53</v>
      </c>
      <c r="E42" s="54">
        <v>20</v>
      </c>
      <c r="G42" s="70" t="s">
        <v>332</v>
      </c>
      <c r="H42" s="79">
        <v>15</v>
      </c>
      <c r="J42" s="70" t="s">
        <v>336</v>
      </c>
      <c r="K42" s="79">
        <v>19</v>
      </c>
      <c r="M42" s="54" t="s">
        <v>378</v>
      </c>
      <c r="N42" s="54">
        <v>17</v>
      </c>
      <c r="P42" s="54" t="s">
        <v>399</v>
      </c>
      <c r="Q42" s="54">
        <v>17</v>
      </c>
      <c r="S42" s="54" t="s">
        <v>399</v>
      </c>
      <c r="T42" s="54">
        <v>16</v>
      </c>
      <c r="V42" s="54" t="s">
        <v>334</v>
      </c>
      <c r="W42" s="54">
        <v>16</v>
      </c>
      <c r="Y42" s="54" t="s">
        <v>334</v>
      </c>
      <c r="Z42" s="54">
        <v>16</v>
      </c>
      <c r="AB42" s="54" t="s">
        <v>326</v>
      </c>
      <c r="AC42" s="54">
        <v>17</v>
      </c>
      <c r="AE42" s="54" t="s">
        <v>332</v>
      </c>
      <c r="AF42" s="54">
        <v>15</v>
      </c>
      <c r="AH42" s="54" t="s">
        <v>339</v>
      </c>
      <c r="AI42" s="54">
        <v>14</v>
      </c>
      <c r="AK42" s="54" t="s">
        <v>318</v>
      </c>
      <c r="AL42" s="54">
        <v>15</v>
      </c>
      <c r="AN42" s="54" t="s">
        <v>646</v>
      </c>
      <c r="AO42" s="54">
        <v>13</v>
      </c>
      <c r="AQ42" s="54" t="s">
        <v>644</v>
      </c>
      <c r="AR42" s="54">
        <v>13</v>
      </c>
      <c r="AT42" s="502" t="s">
        <v>635</v>
      </c>
      <c r="AU42" s="502">
        <v>12</v>
      </c>
    </row>
    <row r="43" spans="1:47">
      <c r="A43" s="69" t="s">
        <v>57</v>
      </c>
      <c r="B43" s="54">
        <v>16</v>
      </c>
      <c r="D43" s="69" t="s">
        <v>58</v>
      </c>
      <c r="E43" s="54">
        <v>20</v>
      </c>
      <c r="G43" s="70" t="s">
        <v>340</v>
      </c>
      <c r="H43" s="79">
        <v>14</v>
      </c>
      <c r="J43" s="70" t="s">
        <v>322</v>
      </c>
      <c r="K43" s="79">
        <v>18</v>
      </c>
      <c r="M43" s="54" t="s">
        <v>390</v>
      </c>
      <c r="N43" s="54">
        <v>16</v>
      </c>
      <c r="P43" s="54" t="s">
        <v>397</v>
      </c>
      <c r="Q43" s="54">
        <v>16</v>
      </c>
      <c r="S43" s="54" t="s">
        <v>391</v>
      </c>
      <c r="T43" s="54">
        <v>14</v>
      </c>
      <c r="V43" s="54" t="s">
        <v>322</v>
      </c>
      <c r="W43" s="54">
        <v>13</v>
      </c>
      <c r="Y43" s="54" t="s">
        <v>333</v>
      </c>
      <c r="Z43" s="54">
        <v>15</v>
      </c>
      <c r="AB43" s="54" t="s">
        <v>322</v>
      </c>
      <c r="AC43" s="54">
        <v>16</v>
      </c>
      <c r="AE43" s="54" t="s">
        <v>322</v>
      </c>
      <c r="AF43" s="54">
        <v>14</v>
      </c>
      <c r="AH43" s="54" t="s">
        <v>325</v>
      </c>
      <c r="AI43" s="54">
        <v>14</v>
      </c>
      <c r="AK43" s="54" t="s">
        <v>338</v>
      </c>
      <c r="AL43" s="54">
        <v>15</v>
      </c>
      <c r="AN43" s="54" t="s">
        <v>650</v>
      </c>
      <c r="AO43" s="54">
        <v>10</v>
      </c>
      <c r="AQ43" s="54" t="s">
        <v>651</v>
      </c>
      <c r="AR43" s="54">
        <v>12</v>
      </c>
      <c r="AT43" s="502" t="s">
        <v>631</v>
      </c>
      <c r="AU43" s="502">
        <v>11</v>
      </c>
    </row>
    <row r="44" spans="1:47">
      <c r="A44" s="69" t="s">
        <v>55</v>
      </c>
      <c r="B44" s="54">
        <v>15</v>
      </c>
      <c r="D44" s="69" t="s">
        <v>55</v>
      </c>
      <c r="E44" s="54">
        <v>20</v>
      </c>
      <c r="G44" s="70" t="s">
        <v>336</v>
      </c>
      <c r="H44" s="79">
        <v>14</v>
      </c>
      <c r="J44" s="70" t="s">
        <v>326</v>
      </c>
      <c r="K44" s="79">
        <v>18</v>
      </c>
      <c r="M44" s="101" t="s">
        <v>395</v>
      </c>
      <c r="N44" s="101">
        <v>16</v>
      </c>
      <c r="P44" s="54" t="s">
        <v>377</v>
      </c>
      <c r="Q44" s="54">
        <v>15</v>
      </c>
      <c r="S44" s="54" t="s">
        <v>407</v>
      </c>
      <c r="T44" s="54">
        <v>14</v>
      </c>
      <c r="V44" s="54" t="s">
        <v>333</v>
      </c>
      <c r="W44" s="54">
        <v>13</v>
      </c>
      <c r="Y44" s="54" t="s">
        <v>335</v>
      </c>
      <c r="Z44" s="54">
        <v>15</v>
      </c>
      <c r="AB44" s="54" t="s">
        <v>332</v>
      </c>
      <c r="AC44" s="54">
        <v>14</v>
      </c>
      <c r="AE44" s="54" t="s">
        <v>341</v>
      </c>
      <c r="AF44" s="54">
        <v>11</v>
      </c>
      <c r="AH44" s="54" t="s">
        <v>327</v>
      </c>
      <c r="AI44" s="54">
        <v>13</v>
      </c>
      <c r="AK44" s="54" t="s">
        <v>334</v>
      </c>
      <c r="AL44" s="54">
        <v>13</v>
      </c>
      <c r="AN44" s="54" t="s">
        <v>638</v>
      </c>
      <c r="AO44" s="54">
        <v>10</v>
      </c>
      <c r="AQ44" s="54" t="s">
        <v>640</v>
      </c>
      <c r="AR44" s="54">
        <v>12</v>
      </c>
      <c r="AT44" s="502" t="s">
        <v>643</v>
      </c>
      <c r="AU44" s="502">
        <v>10</v>
      </c>
    </row>
    <row r="45" spans="1:47">
      <c r="A45" s="69" t="s">
        <v>42</v>
      </c>
      <c r="B45" s="54">
        <v>15</v>
      </c>
      <c r="D45" s="69" t="s">
        <v>60</v>
      </c>
      <c r="E45" s="54">
        <v>19</v>
      </c>
      <c r="G45" s="70" t="s">
        <v>328</v>
      </c>
      <c r="H45" s="79">
        <v>13</v>
      </c>
      <c r="J45" s="70" t="s">
        <v>335</v>
      </c>
      <c r="K45" s="79">
        <v>18</v>
      </c>
      <c r="M45" s="54" t="s">
        <v>379</v>
      </c>
      <c r="N45" s="54">
        <v>15</v>
      </c>
      <c r="P45" s="54" t="s">
        <v>376</v>
      </c>
      <c r="Q45" s="54">
        <v>13</v>
      </c>
      <c r="S45" s="54" t="s">
        <v>389</v>
      </c>
      <c r="T45" s="54">
        <v>13</v>
      </c>
      <c r="V45" s="54" t="s">
        <v>338</v>
      </c>
      <c r="W45" s="54">
        <v>11</v>
      </c>
      <c r="Y45" s="54" t="s">
        <v>332</v>
      </c>
      <c r="Z45" s="54">
        <v>14</v>
      </c>
      <c r="AB45" s="54" t="s">
        <v>328</v>
      </c>
      <c r="AC45" s="54">
        <v>12</v>
      </c>
      <c r="AE45" s="191" t="s">
        <v>336</v>
      </c>
      <c r="AF45" s="191">
        <v>11</v>
      </c>
      <c r="AH45" s="54" t="s">
        <v>337</v>
      </c>
      <c r="AI45" s="54">
        <v>12</v>
      </c>
      <c r="AK45" s="54" t="s">
        <v>328</v>
      </c>
      <c r="AL45" s="54">
        <v>13</v>
      </c>
      <c r="AN45" s="54" t="s">
        <v>653</v>
      </c>
      <c r="AO45" s="54">
        <v>9</v>
      </c>
      <c r="AQ45" s="54" t="s">
        <v>649</v>
      </c>
      <c r="AR45" s="54">
        <v>12</v>
      </c>
      <c r="AT45" s="502" t="s">
        <v>651</v>
      </c>
      <c r="AU45" s="502">
        <v>10</v>
      </c>
    </row>
    <row r="46" spans="1:47">
      <c r="A46" s="69" t="s">
        <v>47</v>
      </c>
      <c r="B46" s="54">
        <v>15</v>
      </c>
      <c r="D46" s="69" t="s">
        <v>54</v>
      </c>
      <c r="E46" s="54">
        <v>17</v>
      </c>
      <c r="G46" s="70" t="s">
        <v>337</v>
      </c>
      <c r="H46" s="79">
        <v>9</v>
      </c>
      <c r="J46" s="70" t="s">
        <v>338</v>
      </c>
      <c r="K46" s="79">
        <v>17</v>
      </c>
      <c r="M46" s="54" t="s">
        <v>399</v>
      </c>
      <c r="N46" s="54">
        <v>14</v>
      </c>
      <c r="P46" s="54" t="s">
        <v>392</v>
      </c>
      <c r="Q46" s="54">
        <v>10</v>
      </c>
      <c r="S46" s="54" t="s">
        <v>378</v>
      </c>
      <c r="T46" s="54">
        <v>12</v>
      </c>
      <c r="V46" s="54" t="s">
        <v>335</v>
      </c>
      <c r="W46" s="54">
        <v>11</v>
      </c>
      <c r="Y46" s="54" t="s">
        <v>339</v>
      </c>
      <c r="Z46" s="54">
        <v>13</v>
      </c>
      <c r="AB46" s="54" t="s">
        <v>335</v>
      </c>
      <c r="AC46" s="54">
        <v>12</v>
      </c>
      <c r="AE46" s="54" t="s">
        <v>340</v>
      </c>
      <c r="AF46" s="54">
        <v>10</v>
      </c>
      <c r="AH46" s="54" t="s">
        <v>333</v>
      </c>
      <c r="AI46" s="54">
        <v>12</v>
      </c>
      <c r="AK46" s="54" t="s">
        <v>333</v>
      </c>
      <c r="AL46" s="54">
        <v>11</v>
      </c>
      <c r="AN46" s="54" t="s">
        <v>649</v>
      </c>
      <c r="AO46" s="54">
        <v>9</v>
      </c>
      <c r="AQ46" s="54" t="s">
        <v>643</v>
      </c>
      <c r="AR46" s="54">
        <v>11</v>
      </c>
      <c r="AT46" s="502" t="s">
        <v>648</v>
      </c>
      <c r="AU46" s="502">
        <v>9</v>
      </c>
    </row>
    <row r="47" spans="1:47">
      <c r="A47" s="69" t="s">
        <v>54</v>
      </c>
      <c r="B47" s="54">
        <v>13</v>
      </c>
      <c r="D47" s="69" t="s">
        <v>50</v>
      </c>
      <c r="E47" s="54">
        <v>16</v>
      </c>
      <c r="G47" s="70" t="s">
        <v>327</v>
      </c>
      <c r="H47" s="79">
        <v>9</v>
      </c>
      <c r="J47" s="70" t="s">
        <v>328</v>
      </c>
      <c r="K47" s="79">
        <v>15</v>
      </c>
      <c r="M47" s="54" t="s">
        <v>391</v>
      </c>
      <c r="N47" s="54">
        <v>13</v>
      </c>
      <c r="P47" s="54" t="s">
        <v>396</v>
      </c>
      <c r="Q47" s="54">
        <v>10</v>
      </c>
      <c r="S47" s="54" t="s">
        <v>392</v>
      </c>
      <c r="T47" s="54">
        <v>11</v>
      </c>
      <c r="V47" s="191" t="s">
        <v>336</v>
      </c>
      <c r="W47" s="191">
        <v>9</v>
      </c>
      <c r="X47" s="191"/>
      <c r="Y47" s="54" t="s">
        <v>329</v>
      </c>
      <c r="Z47" s="54">
        <v>11</v>
      </c>
      <c r="AB47" s="54" t="s">
        <v>341</v>
      </c>
      <c r="AC47" s="54">
        <v>12</v>
      </c>
      <c r="AE47" s="54" t="s">
        <v>327</v>
      </c>
      <c r="AF47" s="54">
        <v>9</v>
      </c>
      <c r="AH47" s="54" t="s">
        <v>340</v>
      </c>
      <c r="AI47" s="54">
        <v>11</v>
      </c>
      <c r="AK47" s="191" t="s">
        <v>336</v>
      </c>
      <c r="AL47" s="191">
        <v>10</v>
      </c>
      <c r="AN47" s="191" t="s">
        <v>647</v>
      </c>
      <c r="AO47" s="191">
        <v>8</v>
      </c>
      <c r="AQ47" s="191" t="s">
        <v>645</v>
      </c>
      <c r="AR47" s="191">
        <v>11</v>
      </c>
      <c r="AT47" s="502" t="s">
        <v>645</v>
      </c>
      <c r="AU47" s="502">
        <v>8</v>
      </c>
    </row>
    <row r="48" spans="1:47">
      <c r="A48" s="69" t="s">
        <v>59</v>
      </c>
      <c r="B48" s="54">
        <v>13</v>
      </c>
      <c r="D48" s="69" t="s">
        <v>57</v>
      </c>
      <c r="E48" s="54">
        <v>13</v>
      </c>
      <c r="G48" s="70" t="s">
        <v>335</v>
      </c>
      <c r="H48" s="79">
        <v>8</v>
      </c>
      <c r="J48" s="70" t="s">
        <v>341</v>
      </c>
      <c r="K48" s="79">
        <v>11</v>
      </c>
      <c r="M48" s="54" t="s">
        <v>401</v>
      </c>
      <c r="N48" s="54">
        <v>11</v>
      </c>
      <c r="P48" s="54" t="s">
        <v>401</v>
      </c>
      <c r="Q48" s="54">
        <v>10</v>
      </c>
      <c r="S48" s="54" t="s">
        <v>396</v>
      </c>
      <c r="T48" s="54">
        <v>10</v>
      </c>
      <c r="V48" s="54" t="s">
        <v>340</v>
      </c>
      <c r="W48" s="54">
        <v>4</v>
      </c>
      <c r="Y48" s="54" t="s">
        <v>341</v>
      </c>
      <c r="Z48" s="54">
        <v>11</v>
      </c>
      <c r="AB48" s="54" t="s">
        <v>340</v>
      </c>
      <c r="AC48" s="54">
        <v>12</v>
      </c>
      <c r="AE48" s="54" t="s">
        <v>335</v>
      </c>
      <c r="AF48" s="54">
        <v>7</v>
      </c>
      <c r="AH48" s="54" t="s">
        <v>341</v>
      </c>
      <c r="AI48" s="54">
        <v>9</v>
      </c>
      <c r="AK48" s="54" t="s">
        <v>341</v>
      </c>
      <c r="AL48" s="54">
        <v>8</v>
      </c>
      <c r="AN48" s="54" t="s">
        <v>631</v>
      </c>
      <c r="AO48" s="54">
        <v>8</v>
      </c>
      <c r="AQ48" s="54" t="s">
        <v>648</v>
      </c>
      <c r="AR48" s="54">
        <v>10</v>
      </c>
      <c r="AT48" s="502" t="s">
        <v>647</v>
      </c>
      <c r="AU48" s="502">
        <v>6</v>
      </c>
    </row>
    <row r="49" spans="1:47">
      <c r="A49" s="69" t="s">
        <v>56</v>
      </c>
      <c r="B49" s="54">
        <v>12</v>
      </c>
      <c r="D49" s="69" t="s">
        <v>59</v>
      </c>
      <c r="E49" s="54">
        <v>11</v>
      </c>
      <c r="G49" s="70" t="s">
        <v>341</v>
      </c>
      <c r="H49" s="79">
        <v>7</v>
      </c>
      <c r="J49" s="70" t="s">
        <v>340</v>
      </c>
      <c r="K49" s="79">
        <v>10</v>
      </c>
      <c r="M49" s="54" t="s">
        <v>396</v>
      </c>
      <c r="N49" s="54">
        <v>5</v>
      </c>
      <c r="P49" s="54" t="s">
        <v>407</v>
      </c>
      <c r="Q49" s="54">
        <v>5</v>
      </c>
      <c r="S49" s="54" t="s">
        <v>401</v>
      </c>
      <c r="T49" s="54">
        <v>10</v>
      </c>
      <c r="V49" s="54" t="s">
        <v>341</v>
      </c>
      <c r="W49" s="54">
        <v>4</v>
      </c>
      <c r="Y49" s="54" t="s">
        <v>338</v>
      </c>
      <c r="Z49" s="54">
        <v>10</v>
      </c>
      <c r="AB49" s="54" t="s">
        <v>338</v>
      </c>
      <c r="AC49" s="54">
        <v>11</v>
      </c>
      <c r="AE49" s="54" t="s">
        <v>333</v>
      </c>
      <c r="AF49" s="54">
        <v>6</v>
      </c>
      <c r="AH49" s="191" t="s">
        <v>336</v>
      </c>
      <c r="AI49" s="191">
        <v>9</v>
      </c>
      <c r="AK49" s="54" t="s">
        <v>340</v>
      </c>
      <c r="AL49" s="54">
        <v>8</v>
      </c>
      <c r="AN49" s="54" t="s">
        <v>651</v>
      </c>
      <c r="AO49" s="54">
        <v>7</v>
      </c>
      <c r="AQ49" s="54" t="s">
        <v>653</v>
      </c>
      <c r="AR49" s="54">
        <v>6</v>
      </c>
      <c r="AT49" s="502" t="s">
        <v>649</v>
      </c>
      <c r="AU49" s="502">
        <v>6</v>
      </c>
    </row>
    <row r="50" spans="1:47">
      <c r="C50" s="69"/>
      <c r="D50" s="54"/>
      <c r="F50" s="69"/>
      <c r="G50" s="54"/>
      <c r="M50" s="80">
        <f>SUM(H3:H49)</f>
        <v>2004</v>
      </c>
      <c r="P50" s="80">
        <f>SUM(K3:K49)</f>
        <v>2195</v>
      </c>
      <c r="W50" s="195">
        <v>1877</v>
      </c>
      <c r="X50" s="195"/>
      <c r="Y50" s="54" t="s">
        <v>340</v>
      </c>
      <c r="Z50" s="54">
        <v>9</v>
      </c>
      <c r="AB50" s="191" t="s">
        <v>336</v>
      </c>
      <c r="AC50" s="191">
        <v>8</v>
      </c>
      <c r="AE50" s="54" t="s">
        <v>338</v>
      </c>
      <c r="AF50" s="54">
        <v>5</v>
      </c>
      <c r="AH50" s="54" t="s">
        <v>338</v>
      </c>
      <c r="AI50" s="54">
        <v>9</v>
      </c>
      <c r="AK50" s="54" t="s">
        <v>335</v>
      </c>
      <c r="AL50" s="54">
        <v>7</v>
      </c>
      <c r="AN50" s="54" t="s">
        <v>648</v>
      </c>
      <c r="AO50" s="54">
        <v>5</v>
      </c>
      <c r="AQ50" s="54" t="s">
        <v>631</v>
      </c>
      <c r="AR50" s="54">
        <v>5</v>
      </c>
      <c r="AT50" s="502" t="s">
        <v>653</v>
      </c>
      <c r="AU50" s="502">
        <v>6</v>
      </c>
    </row>
    <row r="51" spans="1:47">
      <c r="AC51" s="195"/>
      <c r="AF51" s="195"/>
    </row>
    <row r="54" spans="1:47" ht="23.25" customHeight="1"/>
    <row r="55" spans="1:47" ht="15" customHeight="1"/>
    <row r="56" spans="1:47" ht="15" customHeight="1"/>
    <row r="57" spans="1:47" ht="6.75" customHeight="1"/>
    <row r="58" spans="1:47" ht="6.75" customHeight="1"/>
    <row r="59" spans="1:47" ht="6.75" customHeight="1"/>
    <row r="62" spans="1:47" ht="32.25" customHeight="1"/>
  </sheetData>
  <autoFilter ref="AK2:AL2">
    <sortState ref="AK3:AL50">
      <sortCondition descending="1" ref="AL2"/>
    </sortState>
  </autoFilter>
  <phoneticPr fontId="9"/>
  <pageMargins left="0.70866141732283472" right="0.19685039370078741" top="0.74803149606299213" bottom="0.74803149606299213" header="0.31496062992125984" footer="0.31496062992125984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AS51"/>
  <sheetViews>
    <sheetView view="pageBreakPreview" topLeftCell="B4" zoomScale="60" zoomScaleNormal="40" workbookViewId="0">
      <selection activeCell="AS3" sqref="AS3"/>
    </sheetView>
  </sheetViews>
  <sheetFormatPr defaultRowHeight="13.5"/>
  <cols>
    <col min="1" max="1" width="2.5" style="54" customWidth="1"/>
    <col min="2" max="2" width="9" style="69"/>
    <col min="3" max="23" width="9" style="54"/>
    <col min="24" max="24" width="6.5" style="54" customWidth="1"/>
    <col min="25" max="25" width="6.125" style="54" customWidth="1"/>
    <col min="26" max="33" width="0" style="54" hidden="1" customWidth="1"/>
    <col min="34" max="34" width="9" style="54" hidden="1" customWidth="1"/>
    <col min="35" max="36" width="0" style="54" hidden="1" customWidth="1"/>
    <col min="37" max="37" width="9" style="54" hidden="1" customWidth="1"/>
    <col min="38" max="38" width="0" style="54" hidden="1" customWidth="1"/>
    <col min="39" max="39" width="10.5" style="54" bestFit="1" customWidth="1"/>
    <col min="40" max="16384" width="9" style="54"/>
  </cols>
  <sheetData>
    <row r="2" spans="2:45" ht="15.75" customHeight="1">
      <c r="B2" s="54"/>
      <c r="C2" s="54" t="s">
        <v>249</v>
      </c>
      <c r="F2" s="54" t="s">
        <v>294</v>
      </c>
      <c r="I2" s="54" t="s">
        <v>356</v>
      </c>
      <c r="L2" s="54" t="s">
        <v>359</v>
      </c>
      <c r="O2" s="54" t="s">
        <v>419</v>
      </c>
      <c r="R2" s="54" t="s">
        <v>428</v>
      </c>
      <c r="U2" s="54" t="s">
        <v>468</v>
      </c>
      <c r="X2" s="54" t="s">
        <v>520</v>
      </c>
      <c r="AA2" s="54" t="s">
        <v>534</v>
      </c>
      <c r="AD2" s="54" t="s">
        <v>539</v>
      </c>
      <c r="AG2" s="54" t="s">
        <v>554</v>
      </c>
      <c r="AJ2" s="54" t="s">
        <v>564</v>
      </c>
      <c r="AM2" s="54" t="s">
        <v>606</v>
      </c>
      <c r="AP2" s="54" t="s">
        <v>718</v>
      </c>
      <c r="AS2" s="54" t="s">
        <v>878</v>
      </c>
    </row>
    <row r="3" spans="2:45">
      <c r="B3" s="54"/>
      <c r="C3" s="54" t="s">
        <v>64</v>
      </c>
      <c r="F3" s="54" t="s">
        <v>64</v>
      </c>
      <c r="I3" s="54" t="s">
        <v>64</v>
      </c>
      <c r="L3" s="54" t="s">
        <v>64</v>
      </c>
      <c r="O3" s="54" t="s">
        <v>64</v>
      </c>
      <c r="R3" s="54" t="s">
        <v>64</v>
      </c>
      <c r="U3" s="54" t="s">
        <v>471</v>
      </c>
      <c r="X3" s="54" t="s">
        <v>471</v>
      </c>
      <c r="AA3" s="54" t="s">
        <v>471</v>
      </c>
      <c r="AD3" s="54" t="s">
        <v>471</v>
      </c>
      <c r="AG3" s="54" t="s">
        <v>471</v>
      </c>
      <c r="AJ3" s="54" t="s">
        <v>471</v>
      </c>
      <c r="AM3" s="54" t="s">
        <v>471</v>
      </c>
      <c r="AP3" s="54" t="s">
        <v>471</v>
      </c>
    </row>
    <row r="4" spans="2:45">
      <c r="B4" s="69" t="s">
        <v>49</v>
      </c>
      <c r="C4" s="81">
        <v>3.3</v>
      </c>
      <c r="D4" s="81"/>
      <c r="E4" s="70" t="s">
        <v>324</v>
      </c>
      <c r="F4" s="68">
        <v>3.2</v>
      </c>
      <c r="G4" s="81"/>
      <c r="H4" s="70" t="s">
        <v>332</v>
      </c>
      <c r="I4" s="82">
        <v>3.36</v>
      </c>
      <c r="K4" s="54" t="s">
        <v>365</v>
      </c>
      <c r="L4" s="54">
        <v>3.63</v>
      </c>
      <c r="N4" s="54" t="s">
        <v>365</v>
      </c>
      <c r="O4" s="54">
        <v>3.32</v>
      </c>
      <c r="Q4" s="54" t="s">
        <v>365</v>
      </c>
      <c r="R4" s="54">
        <v>3.36</v>
      </c>
      <c r="T4" s="54" t="s">
        <v>324</v>
      </c>
      <c r="U4" s="54">
        <v>3.76</v>
      </c>
      <c r="W4" s="54" t="s">
        <v>319</v>
      </c>
      <c r="X4" s="54">
        <v>2.85</v>
      </c>
      <c r="Z4" s="54" t="s">
        <v>331</v>
      </c>
      <c r="AA4" s="54">
        <v>3.1</v>
      </c>
      <c r="AC4" s="54" t="s">
        <v>326</v>
      </c>
      <c r="AD4" s="54">
        <v>3.62</v>
      </c>
      <c r="AF4" s="54" t="s">
        <v>319</v>
      </c>
      <c r="AG4" s="81">
        <v>2.77</v>
      </c>
      <c r="AI4" s="54" t="s">
        <v>540</v>
      </c>
      <c r="AJ4" s="54">
        <v>3.29</v>
      </c>
      <c r="AL4" s="54" t="s">
        <v>641</v>
      </c>
      <c r="AM4" s="54">
        <v>3.82</v>
      </c>
      <c r="AO4" s="54" t="s">
        <v>627</v>
      </c>
      <c r="AP4" s="54">
        <v>2.39</v>
      </c>
      <c r="AR4" s="502" t="s">
        <v>634</v>
      </c>
      <c r="AS4" s="502">
        <v>2.98</v>
      </c>
    </row>
    <row r="5" spans="2:45">
      <c r="B5" s="69" t="s">
        <v>58</v>
      </c>
      <c r="C5" s="81">
        <v>3.25</v>
      </c>
      <c r="D5" s="81"/>
      <c r="E5" s="70" t="s">
        <v>331</v>
      </c>
      <c r="F5" s="68">
        <v>2.98</v>
      </c>
      <c r="G5" s="81"/>
      <c r="H5" s="70" t="s">
        <v>310</v>
      </c>
      <c r="I5" s="82">
        <v>3.24</v>
      </c>
      <c r="K5" s="54" t="s">
        <v>392</v>
      </c>
      <c r="L5" s="54">
        <v>3.09</v>
      </c>
      <c r="N5" s="54" t="s">
        <v>363</v>
      </c>
      <c r="O5" s="54">
        <v>3.19</v>
      </c>
      <c r="Q5" s="54" t="s">
        <v>363</v>
      </c>
      <c r="R5" s="54">
        <v>3.29</v>
      </c>
      <c r="T5" s="54" t="s">
        <v>331</v>
      </c>
      <c r="U5" s="54">
        <v>3.22</v>
      </c>
      <c r="W5" s="54" t="s">
        <v>336</v>
      </c>
      <c r="X5" s="54">
        <v>2.63</v>
      </c>
      <c r="Z5" s="54" t="s">
        <v>324</v>
      </c>
      <c r="AA5" s="54">
        <v>2.6</v>
      </c>
      <c r="AC5" s="54" t="s">
        <v>319</v>
      </c>
      <c r="AD5" s="81">
        <v>2.6</v>
      </c>
      <c r="AF5" s="54" t="s">
        <v>332</v>
      </c>
      <c r="AG5" s="54">
        <v>2.5099999999999998</v>
      </c>
      <c r="AI5" s="54" t="s">
        <v>308</v>
      </c>
      <c r="AJ5" s="81">
        <v>2.78</v>
      </c>
      <c r="AL5" s="54" t="s">
        <v>634</v>
      </c>
      <c r="AM5" s="81">
        <v>3.17</v>
      </c>
      <c r="AO5" s="54" t="s">
        <v>625</v>
      </c>
      <c r="AP5" s="81">
        <v>2.15</v>
      </c>
      <c r="AR5" s="502" t="s">
        <v>641</v>
      </c>
      <c r="AS5" s="502">
        <v>2.33</v>
      </c>
    </row>
    <row r="6" spans="2:45">
      <c r="B6" s="69" t="s">
        <v>28</v>
      </c>
      <c r="C6" s="81">
        <v>3.16</v>
      </c>
      <c r="D6" s="81"/>
      <c r="E6" s="70" t="s">
        <v>319</v>
      </c>
      <c r="F6" s="68">
        <v>2.91</v>
      </c>
      <c r="G6" s="81"/>
      <c r="H6" s="70" t="s">
        <v>341</v>
      </c>
      <c r="I6" s="82">
        <v>3.1</v>
      </c>
      <c r="K6" s="54" t="s">
        <v>367</v>
      </c>
      <c r="L6" s="54">
        <v>2.67</v>
      </c>
      <c r="N6" s="54" t="s">
        <v>391</v>
      </c>
      <c r="O6" s="54">
        <v>2.8</v>
      </c>
      <c r="Q6" s="54" t="s">
        <v>369</v>
      </c>
      <c r="R6" s="54">
        <v>2.64</v>
      </c>
      <c r="T6" s="54" t="s">
        <v>339</v>
      </c>
      <c r="U6" s="54">
        <v>2.63</v>
      </c>
      <c r="W6" s="54" t="s">
        <v>324</v>
      </c>
      <c r="X6" s="54">
        <v>2.5299999999999998</v>
      </c>
      <c r="Z6" s="54" t="s">
        <v>315</v>
      </c>
      <c r="AA6" s="54">
        <v>2.48</v>
      </c>
      <c r="AC6" s="54" t="s">
        <v>324</v>
      </c>
      <c r="AD6" s="54">
        <v>2.58</v>
      </c>
      <c r="AF6" s="54" t="s">
        <v>329</v>
      </c>
      <c r="AG6" s="54">
        <v>2.2599999999999998</v>
      </c>
      <c r="AI6" s="54" t="s">
        <v>332</v>
      </c>
      <c r="AJ6" s="54">
        <v>2.66</v>
      </c>
      <c r="AL6" s="54" t="s">
        <v>627</v>
      </c>
      <c r="AM6" s="54">
        <v>2.6</v>
      </c>
      <c r="AO6" s="54" t="s">
        <v>629</v>
      </c>
      <c r="AP6" s="54">
        <v>2.11</v>
      </c>
      <c r="AR6" s="502" t="s">
        <v>628</v>
      </c>
      <c r="AS6" s="502">
        <v>2.1800000000000002</v>
      </c>
    </row>
    <row r="7" spans="2:45">
      <c r="B7" s="69" t="s">
        <v>39</v>
      </c>
      <c r="C7" s="81">
        <v>2.89</v>
      </c>
      <c r="D7" s="81"/>
      <c r="E7" s="70" t="s">
        <v>312</v>
      </c>
      <c r="F7" s="68">
        <v>2.61</v>
      </c>
      <c r="G7" s="81"/>
      <c r="H7" s="70" t="s">
        <v>308</v>
      </c>
      <c r="I7" s="82">
        <v>3.06</v>
      </c>
      <c r="K7" s="54" t="s">
        <v>393</v>
      </c>
      <c r="L7" s="54">
        <v>2.61</v>
      </c>
      <c r="N7" s="54" t="s">
        <v>366</v>
      </c>
      <c r="O7" s="54">
        <v>2.66</v>
      </c>
      <c r="Q7" s="54" t="s">
        <v>376</v>
      </c>
      <c r="R7" s="54">
        <v>2.62</v>
      </c>
      <c r="T7" s="54" t="s">
        <v>326</v>
      </c>
      <c r="U7" s="54">
        <v>2.54</v>
      </c>
      <c r="W7" s="193" t="s">
        <v>321</v>
      </c>
      <c r="X7" s="193">
        <v>2.3199999999999998</v>
      </c>
      <c r="Z7" s="54" t="s">
        <v>334</v>
      </c>
      <c r="AA7" s="54">
        <v>2.48</v>
      </c>
      <c r="AC7" s="193" t="s">
        <v>321</v>
      </c>
      <c r="AD7" s="193">
        <v>2.35</v>
      </c>
      <c r="AF7" s="54" t="s">
        <v>330</v>
      </c>
      <c r="AG7" s="54">
        <v>2.25</v>
      </c>
      <c r="AI7" s="54" t="s">
        <v>324</v>
      </c>
      <c r="AJ7" s="54">
        <v>2.5299999999999998</v>
      </c>
      <c r="AL7" s="54" t="s">
        <v>622</v>
      </c>
      <c r="AM7" s="54">
        <v>2.1800000000000002</v>
      </c>
      <c r="AO7" s="54" t="s">
        <v>641</v>
      </c>
      <c r="AP7" s="54">
        <v>2.11</v>
      </c>
      <c r="AR7" s="502" t="s">
        <v>636</v>
      </c>
      <c r="AS7" s="502">
        <v>1.97</v>
      </c>
    </row>
    <row r="8" spans="2:45">
      <c r="B8" s="69" t="s">
        <v>35</v>
      </c>
      <c r="C8" s="81">
        <v>2.8</v>
      </c>
      <c r="D8" s="81"/>
      <c r="E8" s="70" t="s">
        <v>308</v>
      </c>
      <c r="F8" s="68">
        <v>2.4900000000000002</v>
      </c>
      <c r="G8" s="81"/>
      <c r="H8" s="70" t="s">
        <v>331</v>
      </c>
      <c r="I8" s="82">
        <v>2.92</v>
      </c>
      <c r="K8" s="54" t="s">
        <v>406</v>
      </c>
      <c r="L8" s="54">
        <v>2.5</v>
      </c>
      <c r="N8" s="54" t="s">
        <v>398</v>
      </c>
      <c r="O8" s="54">
        <v>2.64</v>
      </c>
      <c r="Q8" s="54" t="s">
        <v>368</v>
      </c>
      <c r="R8" s="54">
        <v>2.4500000000000002</v>
      </c>
      <c r="T8" s="54" t="s">
        <v>332</v>
      </c>
      <c r="U8" s="54">
        <v>2.4500000000000002</v>
      </c>
      <c r="W8" s="54" t="s">
        <v>325</v>
      </c>
      <c r="X8" s="54">
        <v>2.2400000000000002</v>
      </c>
      <c r="Z8" s="54" t="s">
        <v>329</v>
      </c>
      <c r="AA8" s="54">
        <v>2.44</v>
      </c>
      <c r="AC8" s="54" t="s">
        <v>309</v>
      </c>
      <c r="AD8" s="54">
        <v>2.2599999999999998</v>
      </c>
      <c r="AF8" s="54" t="s">
        <v>334</v>
      </c>
      <c r="AG8" s="54">
        <v>2.1800000000000002</v>
      </c>
      <c r="AI8" s="54" t="s">
        <v>323</v>
      </c>
      <c r="AJ8" s="54">
        <v>2.4500000000000002</v>
      </c>
      <c r="AL8" s="54" t="s">
        <v>645</v>
      </c>
      <c r="AM8" s="54">
        <v>2.15</v>
      </c>
      <c r="AO8" s="54" t="s">
        <v>650</v>
      </c>
      <c r="AP8" s="54">
        <v>2.08</v>
      </c>
      <c r="AR8" s="502" t="s">
        <v>625</v>
      </c>
      <c r="AS8" s="502">
        <v>1.95</v>
      </c>
    </row>
    <row r="9" spans="2:45">
      <c r="B9" s="69" t="s">
        <v>52</v>
      </c>
      <c r="C9" s="81">
        <v>2.77</v>
      </c>
      <c r="D9" s="81"/>
      <c r="E9" s="70" t="s">
        <v>330</v>
      </c>
      <c r="F9" s="68">
        <v>2.4500000000000002</v>
      </c>
      <c r="G9" s="81"/>
      <c r="H9" s="70" t="s">
        <v>319</v>
      </c>
      <c r="I9" s="82">
        <v>2.72</v>
      </c>
      <c r="K9" s="54" t="s">
        <v>368</v>
      </c>
      <c r="L9" s="54">
        <v>2.48</v>
      </c>
      <c r="N9" s="54" t="s">
        <v>362</v>
      </c>
      <c r="O9" s="54">
        <v>2.56</v>
      </c>
      <c r="Q9" s="54" t="s">
        <v>391</v>
      </c>
      <c r="R9" s="54">
        <v>2.3199999999999998</v>
      </c>
      <c r="T9" s="54" t="s">
        <v>319</v>
      </c>
      <c r="U9" s="54">
        <v>2.4</v>
      </c>
      <c r="W9" s="54" t="s">
        <v>310</v>
      </c>
      <c r="X9" s="54">
        <v>2.1</v>
      </c>
      <c r="Z9" s="54" t="s">
        <v>310</v>
      </c>
      <c r="AA9" s="54">
        <v>2.35</v>
      </c>
      <c r="AC9" s="54" t="s">
        <v>323</v>
      </c>
      <c r="AD9" s="54">
        <v>2.2200000000000002</v>
      </c>
      <c r="AF9" s="54" t="s">
        <v>324</v>
      </c>
      <c r="AG9" s="54">
        <v>2.13</v>
      </c>
      <c r="AI9" s="54" t="s">
        <v>310</v>
      </c>
      <c r="AJ9" s="54">
        <v>2.2400000000000002</v>
      </c>
      <c r="AL9" s="54" t="s">
        <v>625</v>
      </c>
      <c r="AM9" s="54">
        <v>2.11</v>
      </c>
      <c r="AO9" s="54" t="s">
        <v>620</v>
      </c>
      <c r="AP9" s="54">
        <v>2.0699999999999998</v>
      </c>
      <c r="AR9" s="502" t="s">
        <v>650</v>
      </c>
      <c r="AS9" s="502">
        <v>1.83</v>
      </c>
    </row>
    <row r="10" spans="2:45">
      <c r="B10" s="69" t="s">
        <v>48</v>
      </c>
      <c r="C10" s="81">
        <v>2.76</v>
      </c>
      <c r="D10" s="81"/>
      <c r="E10" s="70" t="s">
        <v>310</v>
      </c>
      <c r="F10" s="68">
        <v>2.34</v>
      </c>
      <c r="G10" s="81"/>
      <c r="H10" s="70" t="s">
        <v>309</v>
      </c>
      <c r="I10" s="82">
        <v>2.7</v>
      </c>
      <c r="K10" s="54" t="s">
        <v>404</v>
      </c>
      <c r="L10" s="54">
        <v>2.37</v>
      </c>
      <c r="N10" s="54" t="s">
        <v>393</v>
      </c>
      <c r="O10" s="54">
        <v>2.56</v>
      </c>
      <c r="Q10" s="54" t="s">
        <v>375</v>
      </c>
      <c r="R10" s="54">
        <v>2.23</v>
      </c>
      <c r="T10" s="54" t="s">
        <v>310</v>
      </c>
      <c r="U10" s="54">
        <v>2.4</v>
      </c>
      <c r="W10" s="54" t="s">
        <v>309</v>
      </c>
      <c r="X10" s="54">
        <v>2.1</v>
      </c>
      <c r="Z10" s="54" t="s">
        <v>341</v>
      </c>
      <c r="AA10" s="54">
        <v>2.0299999999999998</v>
      </c>
      <c r="AC10" s="54" t="s">
        <v>317</v>
      </c>
      <c r="AD10" s="54">
        <v>2.16</v>
      </c>
      <c r="AF10" s="54" t="s">
        <v>335</v>
      </c>
      <c r="AG10" s="54">
        <v>2.11</v>
      </c>
      <c r="AI10" s="54" t="s">
        <v>326</v>
      </c>
      <c r="AJ10" s="54">
        <v>2.2000000000000002</v>
      </c>
      <c r="AL10" s="54" t="s">
        <v>624</v>
      </c>
      <c r="AM10" s="54">
        <v>1.97</v>
      </c>
      <c r="AO10" s="54" t="s">
        <v>651</v>
      </c>
      <c r="AP10" s="54">
        <v>2.0699999999999998</v>
      </c>
      <c r="AR10" s="502" t="s">
        <v>622</v>
      </c>
      <c r="AS10" s="502">
        <v>1.8199999999999998</v>
      </c>
    </row>
    <row r="11" spans="2:45">
      <c r="B11" s="69" t="s">
        <v>46</v>
      </c>
      <c r="C11" s="81">
        <v>2.71</v>
      </c>
      <c r="D11" s="81"/>
      <c r="E11" s="70" t="s">
        <v>334</v>
      </c>
      <c r="F11" s="68">
        <v>2.33</v>
      </c>
      <c r="G11" s="81"/>
      <c r="H11" s="70" t="s">
        <v>323</v>
      </c>
      <c r="I11" s="82">
        <v>2.62</v>
      </c>
      <c r="K11" s="54" t="s">
        <v>364</v>
      </c>
      <c r="L11" s="54">
        <v>2.35</v>
      </c>
      <c r="N11" s="54" t="s">
        <v>367</v>
      </c>
      <c r="O11" s="54">
        <v>2.4900000000000002</v>
      </c>
      <c r="Q11" s="54" t="s">
        <v>398</v>
      </c>
      <c r="R11" s="54">
        <v>2.17</v>
      </c>
      <c r="T11" s="54" t="s">
        <v>315</v>
      </c>
      <c r="U11" s="54">
        <v>2.37</v>
      </c>
      <c r="W11" s="54" t="s">
        <v>308</v>
      </c>
      <c r="X11" s="54">
        <v>2.0299999999999998</v>
      </c>
      <c r="Z11" s="54" t="s">
        <v>309</v>
      </c>
      <c r="AA11" s="54">
        <v>2</v>
      </c>
      <c r="AC11" s="54" t="s">
        <v>308</v>
      </c>
      <c r="AD11" s="54">
        <v>2.11</v>
      </c>
      <c r="AF11" s="54" t="s">
        <v>323</v>
      </c>
      <c r="AG11" s="54">
        <v>2.08</v>
      </c>
      <c r="AI11" s="54" t="s">
        <v>309</v>
      </c>
      <c r="AJ11" s="54">
        <v>2.19</v>
      </c>
      <c r="AL11" s="54" t="s">
        <v>643</v>
      </c>
      <c r="AM11" s="54">
        <v>1.76</v>
      </c>
      <c r="AO11" s="54" t="s">
        <v>647</v>
      </c>
      <c r="AP11" s="54">
        <v>1.99</v>
      </c>
      <c r="AR11" s="502" t="s">
        <v>644</v>
      </c>
      <c r="AS11" s="502">
        <v>1.81</v>
      </c>
    </row>
    <row r="12" spans="2:45">
      <c r="B12" s="69" t="s">
        <v>41</v>
      </c>
      <c r="C12" s="81">
        <v>2.5299999999999998</v>
      </c>
      <c r="D12" s="81"/>
      <c r="E12" s="70" t="s">
        <v>326</v>
      </c>
      <c r="F12" s="68">
        <v>2.27</v>
      </c>
      <c r="G12" s="81"/>
      <c r="H12" s="70" t="s">
        <v>330</v>
      </c>
      <c r="I12" s="82">
        <v>2.54</v>
      </c>
      <c r="K12" s="54" t="s">
        <v>408</v>
      </c>
      <c r="L12" s="54">
        <v>2.31</v>
      </c>
      <c r="N12" s="54" t="s">
        <v>378</v>
      </c>
      <c r="O12" s="54">
        <v>2.44</v>
      </c>
      <c r="Q12" s="54" t="s">
        <v>393</v>
      </c>
      <c r="R12" s="54">
        <v>2.21</v>
      </c>
      <c r="T12" s="54" t="s">
        <v>314</v>
      </c>
      <c r="U12" s="54">
        <v>2.31</v>
      </c>
      <c r="W12" s="54" t="s">
        <v>315</v>
      </c>
      <c r="X12" s="54">
        <v>2.0099999999999998</v>
      </c>
      <c r="Z12" s="54" t="s">
        <v>326</v>
      </c>
      <c r="AA12" s="54">
        <v>1.98</v>
      </c>
      <c r="AC12" s="54" t="s">
        <v>307</v>
      </c>
      <c r="AD12" s="54">
        <v>2.08</v>
      </c>
      <c r="AF12" s="193" t="s">
        <v>321</v>
      </c>
      <c r="AG12" s="193">
        <v>2.0699999999999998</v>
      </c>
      <c r="AI12" s="54" t="s">
        <v>311</v>
      </c>
      <c r="AJ12" s="54">
        <v>2.08</v>
      </c>
      <c r="AL12" s="54" t="s">
        <v>618</v>
      </c>
      <c r="AM12" s="54">
        <v>1.74</v>
      </c>
      <c r="AO12" s="54" t="s">
        <v>624</v>
      </c>
      <c r="AP12" s="54">
        <v>1.97</v>
      </c>
      <c r="AR12" s="502" t="s">
        <v>651</v>
      </c>
      <c r="AS12" s="502">
        <v>1.75</v>
      </c>
    </row>
    <row r="13" spans="2:45">
      <c r="B13" s="69" t="s">
        <v>55</v>
      </c>
      <c r="C13" s="81">
        <v>2.46</v>
      </c>
      <c r="D13" s="81"/>
      <c r="E13" s="70" t="s">
        <v>317</v>
      </c>
      <c r="F13" s="68">
        <v>2.2400000000000002</v>
      </c>
      <c r="G13" s="81"/>
      <c r="H13" s="70" t="s">
        <v>334</v>
      </c>
      <c r="I13" s="82">
        <v>2.5299999999999998</v>
      </c>
      <c r="K13" s="54" t="s">
        <v>366</v>
      </c>
      <c r="L13" s="54">
        <v>2.31</v>
      </c>
      <c r="N13" s="54" t="s">
        <v>403</v>
      </c>
      <c r="O13" s="54">
        <v>2.21</v>
      </c>
      <c r="Q13" s="54" t="s">
        <v>397</v>
      </c>
      <c r="R13" s="54">
        <v>2.16</v>
      </c>
      <c r="T13" s="54" t="s">
        <v>309</v>
      </c>
      <c r="U13" s="54">
        <v>2.2799999999999998</v>
      </c>
      <c r="W13" s="54" t="s">
        <v>326</v>
      </c>
      <c r="X13" s="54">
        <v>1.97</v>
      </c>
      <c r="Z13" s="54" t="s">
        <v>317</v>
      </c>
      <c r="AA13" s="54">
        <v>1.98</v>
      </c>
      <c r="AC13" s="54" t="s">
        <v>310</v>
      </c>
      <c r="AD13" s="54">
        <v>2.0099999999999998</v>
      </c>
      <c r="AF13" s="54" t="s">
        <v>540</v>
      </c>
      <c r="AG13" s="54">
        <v>2.04</v>
      </c>
      <c r="AI13" s="54" t="s">
        <v>317</v>
      </c>
      <c r="AJ13" s="54">
        <v>2.0499999999999998</v>
      </c>
      <c r="AL13" s="54" t="s">
        <v>637</v>
      </c>
      <c r="AM13" s="54">
        <v>1.69</v>
      </c>
      <c r="AO13" s="54" t="s">
        <v>636</v>
      </c>
      <c r="AP13" s="54">
        <v>1.81</v>
      </c>
      <c r="AR13" s="502" t="s">
        <v>639</v>
      </c>
      <c r="AS13" s="502">
        <v>1.73</v>
      </c>
    </row>
    <row r="14" spans="2:45">
      <c r="B14" s="69" t="s">
        <v>24</v>
      </c>
      <c r="C14" s="81">
        <v>2.44</v>
      </c>
      <c r="D14" s="81"/>
      <c r="E14" s="70" t="s">
        <v>304</v>
      </c>
      <c r="F14" s="68">
        <v>2.21</v>
      </c>
      <c r="G14" s="81"/>
      <c r="H14" s="70" t="s">
        <v>304</v>
      </c>
      <c r="I14" s="82">
        <v>2.48</v>
      </c>
      <c r="K14" s="54" t="s">
        <v>381</v>
      </c>
      <c r="L14" s="54">
        <v>2.23</v>
      </c>
      <c r="N14" s="101" t="s">
        <v>395</v>
      </c>
      <c r="O14" s="101">
        <v>2.15</v>
      </c>
      <c r="Q14" s="54" t="s">
        <v>390</v>
      </c>
      <c r="R14" s="54">
        <v>2.1</v>
      </c>
      <c r="T14" s="54" t="s">
        <v>325</v>
      </c>
      <c r="U14" s="54">
        <v>2.15</v>
      </c>
      <c r="W14" s="54" t="s">
        <v>341</v>
      </c>
      <c r="X14" s="54">
        <v>1.85</v>
      </c>
      <c r="Z14" s="54" t="s">
        <v>312</v>
      </c>
      <c r="AA14" s="54">
        <v>1.97</v>
      </c>
      <c r="AC14" s="54" t="s">
        <v>332</v>
      </c>
      <c r="AD14" s="54">
        <v>1.97</v>
      </c>
      <c r="AF14" s="54" t="s">
        <v>317</v>
      </c>
      <c r="AG14" s="54">
        <v>1.95</v>
      </c>
      <c r="AI14" s="54" t="s">
        <v>339</v>
      </c>
      <c r="AJ14" s="54">
        <v>2.02</v>
      </c>
      <c r="AL14" s="54" t="s">
        <v>640</v>
      </c>
      <c r="AM14" s="54">
        <v>1.69</v>
      </c>
      <c r="AO14" s="54" t="s">
        <v>622</v>
      </c>
      <c r="AP14" s="54">
        <v>1.8</v>
      </c>
      <c r="AR14" s="502" t="s">
        <v>624</v>
      </c>
      <c r="AS14" s="502">
        <v>1.69</v>
      </c>
    </row>
    <row r="15" spans="2:45">
      <c r="B15" s="69" t="s">
        <v>27</v>
      </c>
      <c r="C15" s="81">
        <v>2.44</v>
      </c>
      <c r="D15" s="81"/>
      <c r="E15" s="70" t="s">
        <v>323</v>
      </c>
      <c r="F15" s="68">
        <v>2.2000000000000002</v>
      </c>
      <c r="G15" s="81"/>
      <c r="H15" s="70" t="s">
        <v>329</v>
      </c>
      <c r="I15" s="82">
        <v>2.44</v>
      </c>
      <c r="K15" s="54" t="s">
        <v>402</v>
      </c>
      <c r="L15" s="54">
        <v>2.14</v>
      </c>
      <c r="N15" s="54" t="s">
        <v>399</v>
      </c>
      <c r="O15" s="54">
        <v>2.15</v>
      </c>
      <c r="Q15" s="54" t="s">
        <v>366</v>
      </c>
      <c r="R15" s="54">
        <v>2.09</v>
      </c>
      <c r="T15" s="54" t="s">
        <v>329</v>
      </c>
      <c r="U15" s="54">
        <v>2.12</v>
      </c>
      <c r="W15" s="54" t="s">
        <v>332</v>
      </c>
      <c r="X15" s="54">
        <v>1.81</v>
      </c>
      <c r="Z15" s="54" t="s">
        <v>311</v>
      </c>
      <c r="AA15" s="54">
        <v>1.95</v>
      </c>
      <c r="AC15" s="54" t="s">
        <v>311</v>
      </c>
      <c r="AD15" s="54">
        <v>1.91</v>
      </c>
      <c r="AF15" s="54" t="s">
        <v>314</v>
      </c>
      <c r="AG15" s="54">
        <v>1.94</v>
      </c>
      <c r="AI15" s="54" t="s">
        <v>338</v>
      </c>
      <c r="AJ15" s="81">
        <v>1.92</v>
      </c>
      <c r="AL15" s="54" t="s">
        <v>633</v>
      </c>
      <c r="AM15" s="81">
        <v>1.69</v>
      </c>
      <c r="AO15" s="54" t="s">
        <v>618</v>
      </c>
      <c r="AP15" s="81">
        <v>1.75</v>
      </c>
      <c r="AR15" s="502" t="s">
        <v>642</v>
      </c>
      <c r="AS15" s="502">
        <v>1.6099999999999999</v>
      </c>
    </row>
    <row r="16" spans="2:45">
      <c r="B16" s="69" t="s">
        <v>31</v>
      </c>
      <c r="C16" s="81">
        <v>2.42</v>
      </c>
      <c r="D16" s="81"/>
      <c r="E16" s="70" t="s">
        <v>338</v>
      </c>
      <c r="F16" s="68">
        <v>2.19</v>
      </c>
      <c r="G16" s="81"/>
      <c r="H16" s="90" t="s">
        <v>321</v>
      </c>
      <c r="I16" s="167">
        <v>2.39</v>
      </c>
      <c r="K16" s="54" t="s">
        <v>375</v>
      </c>
      <c r="L16" s="54">
        <v>2.13</v>
      </c>
      <c r="N16" s="54" t="s">
        <v>380</v>
      </c>
      <c r="O16" s="54">
        <v>2.11</v>
      </c>
      <c r="Q16" s="54" t="s">
        <v>367</v>
      </c>
      <c r="R16" s="54">
        <v>2.0699999999999998</v>
      </c>
      <c r="T16" s="193" t="s">
        <v>321</v>
      </c>
      <c r="U16" s="193">
        <v>2.11</v>
      </c>
      <c r="W16" s="54" t="s">
        <v>337</v>
      </c>
      <c r="X16" s="54">
        <v>1.81</v>
      </c>
      <c r="Z16" s="54" t="s">
        <v>327</v>
      </c>
      <c r="AA16" s="54">
        <v>1.92</v>
      </c>
      <c r="AC16" s="54" t="s">
        <v>341</v>
      </c>
      <c r="AD16" s="54">
        <v>1.87</v>
      </c>
      <c r="AF16" s="54" t="s">
        <v>315</v>
      </c>
      <c r="AG16" s="81">
        <v>1.85</v>
      </c>
      <c r="AI16" s="54" t="s">
        <v>319</v>
      </c>
      <c r="AJ16" s="81">
        <v>1.91</v>
      </c>
      <c r="AL16" s="54" t="s">
        <v>616</v>
      </c>
      <c r="AM16" s="81">
        <v>1.62</v>
      </c>
      <c r="AO16" s="54" t="s">
        <v>628</v>
      </c>
      <c r="AP16" s="81">
        <v>1.6600000000000001</v>
      </c>
      <c r="AR16" s="502" t="s">
        <v>652</v>
      </c>
      <c r="AS16" s="502">
        <v>1.58</v>
      </c>
    </row>
    <row r="17" spans="2:45">
      <c r="B17" s="69" t="s">
        <v>37</v>
      </c>
      <c r="C17" s="81">
        <v>2.2999999999999998</v>
      </c>
      <c r="D17" s="81"/>
      <c r="E17" s="70" t="s">
        <v>307</v>
      </c>
      <c r="F17" s="68">
        <v>2.13</v>
      </c>
      <c r="G17" s="81"/>
      <c r="H17" s="70" t="s">
        <v>314</v>
      </c>
      <c r="I17" s="82">
        <v>2.37</v>
      </c>
      <c r="K17" s="54" t="s">
        <v>377</v>
      </c>
      <c r="L17" s="54">
        <v>2.13</v>
      </c>
      <c r="N17" s="54" t="s">
        <v>379</v>
      </c>
      <c r="O17" s="54">
        <v>2.06</v>
      </c>
      <c r="Q17" s="54" t="s">
        <v>379</v>
      </c>
      <c r="R17" s="54">
        <v>2.0699999999999998</v>
      </c>
      <c r="T17" s="54" t="s">
        <v>313</v>
      </c>
      <c r="U17" s="54">
        <v>2.1</v>
      </c>
      <c r="W17" s="54" t="s">
        <v>331</v>
      </c>
      <c r="X17" s="54">
        <v>1.8</v>
      </c>
      <c r="Z17" s="54" t="s">
        <v>325</v>
      </c>
      <c r="AA17" s="54">
        <v>1.91</v>
      </c>
      <c r="AC17" s="54" t="s">
        <v>314</v>
      </c>
      <c r="AD17" s="54">
        <v>1.86</v>
      </c>
      <c r="AF17" s="54" t="s">
        <v>304</v>
      </c>
      <c r="AG17" s="54">
        <v>1.77</v>
      </c>
      <c r="AI17" s="54" t="s">
        <v>329</v>
      </c>
      <c r="AJ17" s="54">
        <v>1.88</v>
      </c>
      <c r="AL17" s="54" t="s">
        <v>628</v>
      </c>
      <c r="AM17" s="54">
        <v>1.6</v>
      </c>
      <c r="AO17" s="54" t="s">
        <v>637</v>
      </c>
      <c r="AP17" s="54">
        <v>1.55</v>
      </c>
      <c r="AR17" s="502" t="s">
        <v>637</v>
      </c>
      <c r="AS17" s="502">
        <v>1.56</v>
      </c>
    </row>
    <row r="18" spans="2:45">
      <c r="B18" s="69" t="s">
        <v>51</v>
      </c>
      <c r="C18" s="81">
        <v>2.13</v>
      </c>
      <c r="D18" s="81"/>
      <c r="E18" s="70" t="s">
        <v>309</v>
      </c>
      <c r="F18" s="68">
        <v>2.13</v>
      </c>
      <c r="G18" s="81"/>
      <c r="H18" s="70" t="s">
        <v>315</v>
      </c>
      <c r="I18" s="82">
        <v>2.25</v>
      </c>
      <c r="K18" s="54" t="s">
        <v>391</v>
      </c>
      <c r="L18" s="54">
        <v>2.13</v>
      </c>
      <c r="N18" s="54" t="s">
        <v>405</v>
      </c>
      <c r="O18" s="54">
        <v>1.97</v>
      </c>
      <c r="Q18" s="54" t="s">
        <v>406</v>
      </c>
      <c r="R18" s="54">
        <v>2.0699999999999998</v>
      </c>
      <c r="T18" s="54" t="s">
        <v>311</v>
      </c>
      <c r="U18" s="54">
        <v>2.09</v>
      </c>
      <c r="W18" s="54" t="s">
        <v>313</v>
      </c>
      <c r="X18" s="54">
        <v>1.78</v>
      </c>
      <c r="Z18" s="54" t="s">
        <v>318</v>
      </c>
      <c r="AA18" s="54">
        <v>1.87</v>
      </c>
      <c r="AC18" s="54" t="s">
        <v>304</v>
      </c>
      <c r="AD18" s="54">
        <v>1.86</v>
      </c>
      <c r="AF18" s="54" t="s">
        <v>326</v>
      </c>
      <c r="AG18" s="54">
        <v>1.74</v>
      </c>
      <c r="AI18" s="54" t="s">
        <v>306</v>
      </c>
      <c r="AJ18" s="81">
        <v>1.81</v>
      </c>
      <c r="AL18" s="54" t="s">
        <v>619</v>
      </c>
      <c r="AM18" s="81">
        <v>1.5</v>
      </c>
      <c r="AO18" s="54" t="s">
        <v>616</v>
      </c>
      <c r="AP18" s="81">
        <v>1.54</v>
      </c>
      <c r="AR18" s="502" t="s">
        <v>616</v>
      </c>
      <c r="AS18" s="502">
        <v>1.48</v>
      </c>
    </row>
    <row r="19" spans="2:45">
      <c r="B19" s="88" t="s">
        <v>36</v>
      </c>
      <c r="C19" s="165">
        <v>2.04</v>
      </c>
      <c r="D19" s="81"/>
      <c r="E19" s="70" t="s">
        <v>313</v>
      </c>
      <c r="F19" s="68">
        <v>2.0499999999999998</v>
      </c>
      <c r="G19" s="81"/>
      <c r="H19" s="70" t="s">
        <v>324</v>
      </c>
      <c r="I19" s="82">
        <v>2.2200000000000002</v>
      </c>
      <c r="K19" s="54" t="s">
        <v>362</v>
      </c>
      <c r="L19" s="54">
        <v>2.12</v>
      </c>
      <c r="N19" s="54" t="s">
        <v>370</v>
      </c>
      <c r="O19" s="54">
        <v>1.88</v>
      </c>
      <c r="Q19" s="54" t="s">
        <v>399</v>
      </c>
      <c r="R19" s="54">
        <v>2.04</v>
      </c>
      <c r="T19" s="54" t="s">
        <v>317</v>
      </c>
      <c r="U19" s="54">
        <v>2</v>
      </c>
      <c r="W19" s="54" t="s">
        <v>314</v>
      </c>
      <c r="X19" s="54">
        <v>1.76</v>
      </c>
      <c r="Z19" s="193" t="s">
        <v>321</v>
      </c>
      <c r="AA19" s="193">
        <v>1.86</v>
      </c>
      <c r="AC19" s="54" t="s">
        <v>540</v>
      </c>
      <c r="AD19" s="54">
        <v>1.84</v>
      </c>
      <c r="AF19" s="54" t="s">
        <v>313</v>
      </c>
      <c r="AG19" s="54">
        <v>1.66</v>
      </c>
      <c r="AI19" s="193" t="s">
        <v>321</v>
      </c>
      <c r="AJ19" s="193">
        <v>1.74</v>
      </c>
      <c r="AL19" s="193" t="s">
        <v>639</v>
      </c>
      <c r="AM19" s="193">
        <v>1.48</v>
      </c>
      <c r="AO19" s="193" t="s">
        <v>646</v>
      </c>
      <c r="AP19" s="193">
        <v>1.51</v>
      </c>
      <c r="AR19" s="502" t="s">
        <v>629</v>
      </c>
      <c r="AS19" s="502">
        <v>1.47</v>
      </c>
    </row>
    <row r="20" spans="2:45">
      <c r="B20" s="69" t="s">
        <v>21</v>
      </c>
      <c r="C20" s="81">
        <v>2.0299999999999998</v>
      </c>
      <c r="D20" s="81"/>
      <c r="E20" s="90" t="s">
        <v>321</v>
      </c>
      <c r="F20" s="166">
        <v>2.0499999999999998</v>
      </c>
      <c r="G20" s="81"/>
      <c r="H20" s="70" t="s">
        <v>306</v>
      </c>
      <c r="I20" s="82">
        <v>2.2000000000000002</v>
      </c>
      <c r="K20" s="54" t="s">
        <v>378</v>
      </c>
      <c r="L20" s="54">
        <v>2.0699999999999998</v>
      </c>
      <c r="N20" s="54" t="s">
        <v>394</v>
      </c>
      <c r="O20" s="54">
        <v>1.85</v>
      </c>
      <c r="Q20" s="54" t="s">
        <v>362</v>
      </c>
      <c r="R20" s="54">
        <v>2.0299999999999998</v>
      </c>
      <c r="T20" s="54" t="s">
        <v>304</v>
      </c>
      <c r="U20" s="54">
        <v>1.91</v>
      </c>
      <c r="W20" s="54" t="s">
        <v>335</v>
      </c>
      <c r="X20" s="54">
        <v>1.75</v>
      </c>
      <c r="Z20" s="54" t="s">
        <v>307</v>
      </c>
      <c r="AA20" s="54">
        <v>1.85</v>
      </c>
      <c r="AC20" s="54" t="s">
        <v>330</v>
      </c>
      <c r="AD20" s="54">
        <v>1.81</v>
      </c>
      <c r="AF20" s="54" t="s">
        <v>309</v>
      </c>
      <c r="AG20" s="54">
        <v>1.62</v>
      </c>
      <c r="AI20" s="54" t="s">
        <v>307</v>
      </c>
      <c r="AJ20" s="81">
        <v>1.72</v>
      </c>
      <c r="AL20" s="54" t="s">
        <v>636</v>
      </c>
      <c r="AM20" s="81">
        <v>1.4</v>
      </c>
      <c r="AO20" s="54" t="s">
        <v>645</v>
      </c>
      <c r="AP20" s="81">
        <v>1.49</v>
      </c>
      <c r="AR20" s="502" t="s">
        <v>633</v>
      </c>
      <c r="AS20" s="502">
        <v>1.43</v>
      </c>
    </row>
    <row r="21" spans="2:45">
      <c r="B21" s="69" t="s">
        <v>43</v>
      </c>
      <c r="C21" s="81">
        <v>2</v>
      </c>
      <c r="D21" s="81"/>
      <c r="E21" s="70" t="s">
        <v>322</v>
      </c>
      <c r="F21" s="68">
        <v>2.04</v>
      </c>
      <c r="G21" s="81"/>
      <c r="H21" s="70" t="s">
        <v>325</v>
      </c>
      <c r="I21" s="82">
        <v>2.12</v>
      </c>
      <c r="K21" s="54" t="s">
        <v>370</v>
      </c>
      <c r="L21" s="54">
        <v>2.0299999999999998</v>
      </c>
      <c r="N21" s="54" t="s">
        <v>364</v>
      </c>
      <c r="O21" s="54">
        <v>1.79</v>
      </c>
      <c r="Q21" s="54" t="s">
        <v>364</v>
      </c>
      <c r="R21" s="54">
        <v>2.0099999999999998</v>
      </c>
      <c r="T21" s="54" t="s">
        <v>308</v>
      </c>
      <c r="U21" s="54">
        <v>1.91</v>
      </c>
      <c r="W21" s="54" t="s">
        <v>330</v>
      </c>
      <c r="X21" s="54">
        <v>1.7</v>
      </c>
      <c r="Z21" s="54" t="s">
        <v>332</v>
      </c>
      <c r="AA21" s="54">
        <v>1.83</v>
      </c>
      <c r="AC21" s="54" t="s">
        <v>339</v>
      </c>
      <c r="AD21" s="54">
        <v>1.75</v>
      </c>
      <c r="AF21" s="54" t="s">
        <v>311</v>
      </c>
      <c r="AG21" s="54">
        <v>1.58</v>
      </c>
      <c r="AI21" s="54" t="s">
        <v>325</v>
      </c>
      <c r="AJ21" s="81">
        <v>1.67</v>
      </c>
      <c r="AL21" s="54" t="s">
        <v>644</v>
      </c>
      <c r="AM21" s="81">
        <v>1.4</v>
      </c>
      <c r="AO21" s="54" t="s">
        <v>623</v>
      </c>
      <c r="AP21" s="81">
        <v>1.4</v>
      </c>
      <c r="AR21" s="502" t="s">
        <v>617</v>
      </c>
      <c r="AS21" s="502">
        <v>1.3900000000000001</v>
      </c>
    </row>
    <row r="22" spans="2:45">
      <c r="B22" s="69" t="s">
        <v>16</v>
      </c>
      <c r="C22" s="81">
        <v>1.96</v>
      </c>
      <c r="D22" s="81"/>
      <c r="E22" s="70" t="s">
        <v>311</v>
      </c>
      <c r="F22" s="68">
        <v>1.93</v>
      </c>
      <c r="G22" s="81"/>
      <c r="H22" s="70" t="s">
        <v>338</v>
      </c>
      <c r="I22" s="82">
        <v>2.08</v>
      </c>
      <c r="K22" s="54" t="s">
        <v>398</v>
      </c>
      <c r="L22" s="54">
        <v>2.02</v>
      </c>
      <c r="N22" s="54" t="s">
        <v>369</v>
      </c>
      <c r="O22" s="54">
        <v>1.79</v>
      </c>
      <c r="Q22" s="54" t="s">
        <v>21</v>
      </c>
      <c r="R22" s="54">
        <v>1.88</v>
      </c>
      <c r="T22" s="54" t="s">
        <v>337</v>
      </c>
      <c r="U22" s="54">
        <v>1.89</v>
      </c>
      <c r="W22" s="54" t="s">
        <v>302</v>
      </c>
      <c r="X22" s="54">
        <v>1.67</v>
      </c>
      <c r="Z22" s="54" t="s">
        <v>308</v>
      </c>
      <c r="AA22" s="54">
        <v>1.81</v>
      </c>
      <c r="AC22" s="54" t="s">
        <v>312</v>
      </c>
      <c r="AD22" s="54">
        <v>1.74</v>
      </c>
      <c r="AF22" s="54" t="s">
        <v>318</v>
      </c>
      <c r="AG22" s="54">
        <v>1.54</v>
      </c>
      <c r="AI22" s="54" t="s">
        <v>330</v>
      </c>
      <c r="AJ22" s="54">
        <v>1.66</v>
      </c>
      <c r="AL22" s="54" t="s">
        <v>611</v>
      </c>
      <c r="AM22" s="54">
        <v>1.3900000000000001</v>
      </c>
      <c r="AO22" s="54" t="s">
        <v>626</v>
      </c>
      <c r="AP22" s="54">
        <v>1.35</v>
      </c>
      <c r="AR22" s="502" t="s">
        <v>613</v>
      </c>
      <c r="AS22" s="502">
        <v>1.34</v>
      </c>
    </row>
    <row r="23" spans="2:45">
      <c r="B23" s="69" t="s">
        <v>30</v>
      </c>
      <c r="C23" s="81">
        <v>1.95</v>
      </c>
      <c r="D23" s="81"/>
      <c r="E23" s="70" t="s">
        <v>302</v>
      </c>
      <c r="F23" s="68">
        <v>1.89</v>
      </c>
      <c r="G23" s="81"/>
      <c r="H23" s="70" t="s">
        <v>335</v>
      </c>
      <c r="I23" s="82">
        <v>2.06</v>
      </c>
      <c r="K23" s="54" t="s">
        <v>380</v>
      </c>
      <c r="L23" s="54">
        <v>1.96</v>
      </c>
      <c r="N23" s="54" t="s">
        <v>384</v>
      </c>
      <c r="O23" s="54">
        <v>1.78</v>
      </c>
      <c r="Q23" s="54" t="s">
        <v>402</v>
      </c>
      <c r="R23" s="54">
        <v>1.84</v>
      </c>
      <c r="T23" s="54" t="s">
        <v>334</v>
      </c>
      <c r="U23" s="54">
        <v>1.57</v>
      </c>
      <c r="W23" s="54" t="s">
        <v>322</v>
      </c>
      <c r="X23" s="54">
        <v>1.65</v>
      </c>
      <c r="Z23" s="54" t="s">
        <v>314</v>
      </c>
      <c r="AA23" s="54">
        <v>1.81</v>
      </c>
      <c r="AC23" s="54" t="s">
        <v>316</v>
      </c>
      <c r="AD23" s="54">
        <v>1.59</v>
      </c>
      <c r="AF23" s="54" t="s">
        <v>341</v>
      </c>
      <c r="AG23" s="54">
        <v>1.53</v>
      </c>
      <c r="AI23" s="54" t="s">
        <v>337</v>
      </c>
      <c r="AJ23" s="54">
        <v>1.64</v>
      </c>
      <c r="AL23" s="54" t="s">
        <v>623</v>
      </c>
      <c r="AM23" s="54">
        <v>1.3900000000000001</v>
      </c>
      <c r="AO23" s="54" t="s">
        <v>652</v>
      </c>
      <c r="AP23" s="54">
        <v>1.3</v>
      </c>
      <c r="AR23" s="502" t="s">
        <v>621</v>
      </c>
      <c r="AS23" s="502">
        <v>1.29</v>
      </c>
    </row>
    <row r="24" spans="2:45">
      <c r="B24" s="69" t="s">
        <v>47</v>
      </c>
      <c r="C24" s="81">
        <v>1.95</v>
      </c>
      <c r="D24" s="81"/>
      <c r="E24" s="70" t="s">
        <v>339</v>
      </c>
      <c r="F24" s="68">
        <v>1.88</v>
      </c>
      <c r="G24" s="81"/>
      <c r="H24" s="70" t="s">
        <v>326</v>
      </c>
      <c r="I24" s="82">
        <v>2.04</v>
      </c>
      <c r="K24" s="54" t="s">
        <v>369</v>
      </c>
      <c r="L24" s="54">
        <v>1.89</v>
      </c>
      <c r="N24" s="54" t="s">
        <v>368</v>
      </c>
      <c r="O24" s="54">
        <v>1.74</v>
      </c>
      <c r="Q24" s="54" t="s">
        <v>384</v>
      </c>
      <c r="R24" s="54">
        <v>1.83</v>
      </c>
      <c r="T24" s="54" t="s">
        <v>330</v>
      </c>
      <c r="U24" s="54">
        <v>1.52</v>
      </c>
      <c r="W24" s="54" t="s">
        <v>304</v>
      </c>
      <c r="X24" s="54">
        <v>1.58</v>
      </c>
      <c r="Z24" s="54" t="s">
        <v>313</v>
      </c>
      <c r="AA24" s="54">
        <v>1.79</v>
      </c>
      <c r="AC24" s="54" t="s">
        <v>329</v>
      </c>
      <c r="AD24" s="54">
        <v>1.57</v>
      </c>
      <c r="AF24" s="54" t="s">
        <v>303</v>
      </c>
      <c r="AG24" s="54">
        <v>1.51</v>
      </c>
      <c r="AI24" s="54" t="s">
        <v>313</v>
      </c>
      <c r="AJ24" s="54">
        <v>1.56</v>
      </c>
      <c r="AL24" s="54" t="s">
        <v>629</v>
      </c>
      <c r="AM24" s="54">
        <v>1.33</v>
      </c>
      <c r="AO24" s="54" t="s">
        <v>644</v>
      </c>
      <c r="AP24" s="54">
        <v>1.3</v>
      </c>
      <c r="AR24" s="502" t="s">
        <v>620</v>
      </c>
      <c r="AS24" s="502">
        <v>1.27</v>
      </c>
    </row>
    <row r="25" spans="2:45">
      <c r="B25" s="69" t="s">
        <v>32</v>
      </c>
      <c r="C25" s="81">
        <v>1.94</v>
      </c>
      <c r="D25" s="81"/>
      <c r="E25" s="70" t="s">
        <v>336</v>
      </c>
      <c r="F25" s="68">
        <v>1.86</v>
      </c>
      <c r="G25" s="81"/>
      <c r="H25" s="70" t="s">
        <v>317</v>
      </c>
      <c r="I25" s="82">
        <v>1.96</v>
      </c>
      <c r="K25" s="54" t="s">
        <v>376</v>
      </c>
      <c r="L25" s="54">
        <v>1.88</v>
      </c>
      <c r="N25" s="54" t="s">
        <v>404</v>
      </c>
      <c r="O25" s="54">
        <v>1.72</v>
      </c>
      <c r="Q25" s="54" t="s">
        <v>404</v>
      </c>
      <c r="R25" s="54">
        <v>1.81</v>
      </c>
      <c r="T25" s="54" t="s">
        <v>323</v>
      </c>
      <c r="U25" s="54">
        <v>1.5</v>
      </c>
      <c r="W25" s="54" t="s">
        <v>334</v>
      </c>
      <c r="X25" s="54">
        <v>1.58</v>
      </c>
      <c r="Z25" s="54" t="s">
        <v>304</v>
      </c>
      <c r="AA25" s="54">
        <v>1.78</v>
      </c>
      <c r="AC25" s="54" t="s">
        <v>318</v>
      </c>
      <c r="AD25" s="54">
        <v>1.54</v>
      </c>
      <c r="AF25" s="54" t="s">
        <v>300</v>
      </c>
      <c r="AG25" s="54">
        <v>1.44</v>
      </c>
      <c r="AI25" s="54" t="s">
        <v>304</v>
      </c>
      <c r="AJ25" s="54">
        <v>1.55</v>
      </c>
      <c r="AL25" s="54" t="s">
        <v>642</v>
      </c>
      <c r="AM25" s="54">
        <v>1.32</v>
      </c>
      <c r="AO25" s="54" t="s">
        <v>643</v>
      </c>
      <c r="AP25" s="54">
        <v>1.3</v>
      </c>
      <c r="AR25" s="502" t="s">
        <v>611</v>
      </c>
      <c r="AS25" s="502">
        <v>1.26</v>
      </c>
    </row>
    <row r="26" spans="2:45">
      <c r="B26" s="69" t="s">
        <v>54</v>
      </c>
      <c r="C26" s="81">
        <v>1.93</v>
      </c>
      <c r="D26" s="81"/>
      <c r="E26" s="70" t="s">
        <v>332</v>
      </c>
      <c r="F26" s="68">
        <v>1.85</v>
      </c>
      <c r="G26" s="81"/>
      <c r="H26" s="70" t="s">
        <v>327</v>
      </c>
      <c r="I26" s="82">
        <v>1.95</v>
      </c>
      <c r="K26" s="54" t="s">
        <v>384</v>
      </c>
      <c r="L26" s="54">
        <v>1.88</v>
      </c>
      <c r="N26" s="54" t="s">
        <v>390</v>
      </c>
      <c r="O26" s="54">
        <v>1.71</v>
      </c>
      <c r="Q26" s="54" t="s">
        <v>370</v>
      </c>
      <c r="R26" s="54">
        <v>1.79</v>
      </c>
      <c r="T26" s="54" t="s">
        <v>300</v>
      </c>
      <c r="U26" s="54">
        <v>1.44</v>
      </c>
      <c r="W26" s="54" t="s">
        <v>323</v>
      </c>
      <c r="X26" s="54">
        <v>1.58</v>
      </c>
      <c r="Z26" s="54" t="s">
        <v>319</v>
      </c>
      <c r="AA26" s="54">
        <v>1.65</v>
      </c>
      <c r="AC26" s="54" t="s">
        <v>336</v>
      </c>
      <c r="AD26" s="54">
        <v>1.54</v>
      </c>
      <c r="AF26" s="54" t="s">
        <v>312</v>
      </c>
      <c r="AG26" s="54">
        <v>1.43</v>
      </c>
      <c r="AI26" s="54" t="s">
        <v>316</v>
      </c>
      <c r="AJ26" s="54">
        <v>1.54</v>
      </c>
      <c r="AL26" s="54" t="s">
        <v>646</v>
      </c>
      <c r="AM26" s="54">
        <v>1.3</v>
      </c>
      <c r="AO26" s="54" t="s">
        <v>621</v>
      </c>
      <c r="AP26" s="54">
        <v>1.29</v>
      </c>
      <c r="AR26" s="502" t="s">
        <v>646</v>
      </c>
      <c r="AS26" s="502">
        <v>1.22</v>
      </c>
    </row>
    <row r="27" spans="2:45">
      <c r="B27" s="69" t="s">
        <v>44</v>
      </c>
      <c r="C27" s="81">
        <v>1.91</v>
      </c>
      <c r="D27" s="81"/>
      <c r="E27" s="70" t="s">
        <v>314</v>
      </c>
      <c r="F27" s="68">
        <v>1.82</v>
      </c>
      <c r="G27" s="81"/>
      <c r="H27" s="70" t="s">
        <v>311</v>
      </c>
      <c r="I27" s="82">
        <v>1.88</v>
      </c>
      <c r="K27" s="54" t="s">
        <v>405</v>
      </c>
      <c r="L27" s="54">
        <v>1.88</v>
      </c>
      <c r="N27" s="54" t="s">
        <v>402</v>
      </c>
      <c r="O27" s="54">
        <v>1.69</v>
      </c>
      <c r="Q27" s="54" t="s">
        <v>394</v>
      </c>
      <c r="R27" s="54">
        <v>1.75</v>
      </c>
      <c r="T27" s="54" t="s">
        <v>312</v>
      </c>
      <c r="U27" s="54">
        <v>1.44</v>
      </c>
      <c r="W27" s="54" t="s">
        <v>300</v>
      </c>
      <c r="X27" s="54">
        <v>1.58</v>
      </c>
      <c r="Z27" s="54" t="s">
        <v>339</v>
      </c>
      <c r="AA27" s="54">
        <v>1.65</v>
      </c>
      <c r="AC27" s="54" t="s">
        <v>334</v>
      </c>
      <c r="AD27" s="54">
        <v>1.49</v>
      </c>
      <c r="AF27" s="54" t="s">
        <v>307</v>
      </c>
      <c r="AG27" s="54">
        <v>1.42</v>
      </c>
      <c r="AI27" s="54" t="s">
        <v>314</v>
      </c>
      <c r="AJ27" s="54">
        <v>1.53</v>
      </c>
      <c r="AL27" s="54" t="s">
        <v>652</v>
      </c>
      <c r="AM27" s="54">
        <v>1.29</v>
      </c>
      <c r="AO27" s="54" t="s">
        <v>613</v>
      </c>
      <c r="AP27" s="54">
        <v>1.28</v>
      </c>
      <c r="AR27" s="502" t="s">
        <v>618</v>
      </c>
      <c r="AS27" s="502">
        <v>1.2</v>
      </c>
    </row>
    <row r="28" spans="2:45">
      <c r="B28" s="69" t="s">
        <v>45</v>
      </c>
      <c r="C28" s="81">
        <v>1.87</v>
      </c>
      <c r="D28" s="81"/>
      <c r="E28" s="70" t="s">
        <v>318</v>
      </c>
      <c r="F28" s="68">
        <v>1.79</v>
      </c>
      <c r="G28" s="81"/>
      <c r="H28" s="70" t="s">
        <v>316</v>
      </c>
      <c r="I28" s="82">
        <v>1.88</v>
      </c>
      <c r="K28" s="54" t="s">
        <v>394</v>
      </c>
      <c r="L28" s="54">
        <v>1.85</v>
      </c>
      <c r="N28" s="54" t="s">
        <v>400</v>
      </c>
      <c r="O28" s="54">
        <v>1.63</v>
      </c>
      <c r="Q28" s="54" t="s">
        <v>377</v>
      </c>
      <c r="R28" s="54">
        <v>1.71</v>
      </c>
      <c r="T28" s="54" t="s">
        <v>296</v>
      </c>
      <c r="U28" s="54">
        <v>1.44</v>
      </c>
      <c r="W28" s="54" t="s">
        <v>327</v>
      </c>
      <c r="X28" s="54">
        <v>1.56</v>
      </c>
      <c r="Z28" s="54" t="s">
        <v>323</v>
      </c>
      <c r="AA28" s="54">
        <v>1.59</v>
      </c>
      <c r="AC28" s="54" t="s">
        <v>300</v>
      </c>
      <c r="AD28" s="54">
        <v>1.48</v>
      </c>
      <c r="AF28" s="54" t="s">
        <v>322</v>
      </c>
      <c r="AG28" s="81">
        <v>1.4</v>
      </c>
      <c r="AI28" s="54" t="s">
        <v>315</v>
      </c>
      <c r="AJ28" s="81">
        <v>1.51</v>
      </c>
      <c r="AL28" s="54" t="s">
        <v>650</v>
      </c>
      <c r="AM28" s="81">
        <v>1.29</v>
      </c>
      <c r="AO28" s="54" t="s">
        <v>638</v>
      </c>
      <c r="AP28" s="81">
        <v>1.27</v>
      </c>
      <c r="AR28" s="502" t="s">
        <v>643</v>
      </c>
      <c r="AS28" s="502">
        <v>1.18</v>
      </c>
    </row>
    <row r="29" spans="2:45">
      <c r="B29" s="69" t="s">
        <v>29</v>
      </c>
      <c r="C29" s="81">
        <v>1.8</v>
      </c>
      <c r="D29" s="81"/>
      <c r="E29" s="70" t="s">
        <v>325</v>
      </c>
      <c r="F29" s="68">
        <v>1.71</v>
      </c>
      <c r="G29" s="81"/>
      <c r="H29" s="70" t="s">
        <v>300</v>
      </c>
      <c r="I29" s="82">
        <v>1.81</v>
      </c>
      <c r="K29" s="54" t="s">
        <v>403</v>
      </c>
      <c r="L29" s="54">
        <v>1.83</v>
      </c>
      <c r="N29" s="54" t="s">
        <v>21</v>
      </c>
      <c r="O29" s="54">
        <v>1.59</v>
      </c>
      <c r="Q29" s="54" t="s">
        <v>385</v>
      </c>
      <c r="R29" s="54">
        <v>1.6</v>
      </c>
      <c r="T29" s="54" t="s">
        <v>318</v>
      </c>
      <c r="U29" s="54">
        <v>1.44</v>
      </c>
      <c r="W29" s="54" t="s">
        <v>305</v>
      </c>
      <c r="X29" s="54">
        <v>1.46</v>
      </c>
      <c r="Z29" s="54" t="s">
        <v>330</v>
      </c>
      <c r="AA29" s="54">
        <v>1.54</v>
      </c>
      <c r="AC29" s="54" t="s">
        <v>337</v>
      </c>
      <c r="AD29" s="54">
        <v>1.47</v>
      </c>
      <c r="AF29" s="54" t="s">
        <v>310</v>
      </c>
      <c r="AG29" s="54">
        <v>1.39</v>
      </c>
      <c r="AI29" s="54" t="s">
        <v>322</v>
      </c>
      <c r="AJ29" s="81">
        <v>1.5</v>
      </c>
      <c r="AL29" s="54" t="s">
        <v>613</v>
      </c>
      <c r="AM29" s="81">
        <v>1.26</v>
      </c>
      <c r="AO29" s="54" t="s">
        <v>633</v>
      </c>
      <c r="AP29" s="81">
        <v>1.24</v>
      </c>
      <c r="AR29" s="502" t="s">
        <v>630</v>
      </c>
      <c r="AS29" s="502">
        <v>1.17</v>
      </c>
    </row>
    <row r="30" spans="2:45">
      <c r="B30" s="69" t="s">
        <v>56</v>
      </c>
      <c r="C30" s="81">
        <v>1.79</v>
      </c>
      <c r="D30" s="81"/>
      <c r="E30" s="70" t="s">
        <v>340</v>
      </c>
      <c r="F30" s="68">
        <v>1.7</v>
      </c>
      <c r="G30" s="81"/>
      <c r="H30" s="70" t="s">
        <v>312</v>
      </c>
      <c r="I30" s="82">
        <v>1.8</v>
      </c>
      <c r="K30" s="54" t="s">
        <v>407</v>
      </c>
      <c r="L30" s="54">
        <v>1.81</v>
      </c>
      <c r="N30" s="54" t="s">
        <v>375</v>
      </c>
      <c r="O30" s="54">
        <v>1.57</v>
      </c>
      <c r="Q30" s="101" t="s">
        <v>395</v>
      </c>
      <c r="R30" s="101">
        <v>1.55</v>
      </c>
      <c r="T30" s="54" t="s">
        <v>316</v>
      </c>
      <c r="U30" s="54">
        <v>1.41</v>
      </c>
      <c r="W30" s="54" t="s">
        <v>312</v>
      </c>
      <c r="X30" s="54">
        <v>1.44</v>
      </c>
      <c r="Z30" s="54" t="s">
        <v>306</v>
      </c>
      <c r="AA30" s="54">
        <v>1.54</v>
      </c>
      <c r="AC30" s="54" t="s">
        <v>320</v>
      </c>
      <c r="AD30" s="54">
        <v>1.46</v>
      </c>
      <c r="AF30" s="54" t="s">
        <v>340</v>
      </c>
      <c r="AG30" s="54">
        <v>1.36</v>
      </c>
      <c r="AI30" s="54" t="s">
        <v>302</v>
      </c>
      <c r="AJ30" s="81">
        <v>1.49</v>
      </c>
      <c r="AL30" s="54" t="s">
        <v>620</v>
      </c>
      <c r="AM30" s="81">
        <v>1.26</v>
      </c>
      <c r="AO30" s="54" t="s">
        <v>642</v>
      </c>
      <c r="AP30" s="81">
        <v>1.24</v>
      </c>
      <c r="AR30" s="502" t="s">
        <v>638</v>
      </c>
      <c r="AS30" s="502">
        <v>1.1299999999999999</v>
      </c>
    </row>
    <row r="31" spans="2:45">
      <c r="B31" s="69" t="s">
        <v>25</v>
      </c>
      <c r="C31" s="81">
        <v>1.78</v>
      </c>
      <c r="D31" s="81"/>
      <c r="E31" s="70" t="s">
        <v>316</v>
      </c>
      <c r="F31" s="68">
        <v>1.66</v>
      </c>
      <c r="G31" s="81"/>
      <c r="H31" s="70" t="s">
        <v>337</v>
      </c>
      <c r="I31" s="82">
        <v>1.79</v>
      </c>
      <c r="K31" s="54" t="s">
        <v>397</v>
      </c>
      <c r="L31" s="54">
        <v>1.75</v>
      </c>
      <c r="N31" s="54" t="s">
        <v>397</v>
      </c>
      <c r="O31" s="54">
        <v>1.56</v>
      </c>
      <c r="Q31" s="54" t="s">
        <v>380</v>
      </c>
      <c r="R31" s="54">
        <v>1.52</v>
      </c>
      <c r="T31" s="54" t="s">
        <v>306</v>
      </c>
      <c r="U31" s="54">
        <v>1.4</v>
      </c>
      <c r="W31" s="54" t="s">
        <v>307</v>
      </c>
      <c r="X31" s="54">
        <v>1.42</v>
      </c>
      <c r="Z31" s="54" t="s">
        <v>340</v>
      </c>
      <c r="AA31" s="54">
        <v>1.49</v>
      </c>
      <c r="AC31" s="54" t="s">
        <v>306</v>
      </c>
      <c r="AD31" s="54">
        <v>1.44</v>
      </c>
      <c r="AF31" s="54" t="s">
        <v>302</v>
      </c>
      <c r="AG31" s="81">
        <v>1.3</v>
      </c>
      <c r="AI31" s="54" t="s">
        <v>336</v>
      </c>
      <c r="AJ31" s="54">
        <v>1.41</v>
      </c>
      <c r="AL31" s="54" t="s">
        <v>621</v>
      </c>
      <c r="AM31" s="54">
        <v>1.21</v>
      </c>
      <c r="AO31" s="54" t="s">
        <v>630</v>
      </c>
      <c r="AP31" s="54">
        <v>1.22</v>
      </c>
      <c r="AR31" s="502" t="s">
        <v>645</v>
      </c>
      <c r="AS31" s="502">
        <v>1.0900000000000001</v>
      </c>
    </row>
    <row r="32" spans="2:45">
      <c r="B32" s="69" t="s">
        <v>42</v>
      </c>
      <c r="C32" s="81">
        <v>1.73</v>
      </c>
      <c r="D32" s="81"/>
      <c r="E32" s="70" t="s">
        <v>306</v>
      </c>
      <c r="F32" s="68">
        <v>1.64</v>
      </c>
      <c r="G32" s="81"/>
      <c r="H32" s="70" t="s">
        <v>301</v>
      </c>
      <c r="I32" s="82">
        <v>1.74</v>
      </c>
      <c r="K32" s="54" t="s">
        <v>399</v>
      </c>
      <c r="L32" s="54">
        <v>1.75</v>
      </c>
      <c r="N32" s="54" t="s">
        <v>383</v>
      </c>
      <c r="O32" s="54">
        <v>1.55</v>
      </c>
      <c r="Q32" s="54" t="s">
        <v>392</v>
      </c>
      <c r="R32" s="54">
        <v>1.5</v>
      </c>
      <c r="T32" s="54" t="s">
        <v>299</v>
      </c>
      <c r="U32" s="54">
        <v>1.38</v>
      </c>
      <c r="W32" s="54" t="s">
        <v>317</v>
      </c>
      <c r="X32" s="54">
        <v>1.38</v>
      </c>
      <c r="Z32" s="54" t="s">
        <v>337</v>
      </c>
      <c r="AA32" s="54">
        <v>1.47</v>
      </c>
      <c r="AC32" s="54" t="s">
        <v>315</v>
      </c>
      <c r="AD32" s="81">
        <v>1.4</v>
      </c>
      <c r="AF32" s="54" t="s">
        <v>339</v>
      </c>
      <c r="AG32" s="54">
        <v>1.28</v>
      </c>
      <c r="AI32" s="54" t="s">
        <v>341</v>
      </c>
      <c r="AJ32" s="54">
        <v>1.37</v>
      </c>
      <c r="AL32" s="54" t="s">
        <v>651</v>
      </c>
      <c r="AM32" s="54">
        <v>1.21</v>
      </c>
      <c r="AO32" s="54" t="s">
        <v>639</v>
      </c>
      <c r="AP32" s="54">
        <v>1.21</v>
      </c>
      <c r="AR32" s="502" t="s">
        <v>648</v>
      </c>
      <c r="AS32" s="502">
        <v>1.07</v>
      </c>
    </row>
    <row r="33" spans="2:45">
      <c r="B33" s="69" t="s">
        <v>60</v>
      </c>
      <c r="C33" s="81">
        <v>1.7</v>
      </c>
      <c r="D33" s="81"/>
      <c r="E33" s="70" t="s">
        <v>315</v>
      </c>
      <c r="F33" s="68">
        <v>1.63</v>
      </c>
      <c r="G33" s="81"/>
      <c r="H33" s="70" t="s">
        <v>313</v>
      </c>
      <c r="I33" s="82">
        <v>1.72</v>
      </c>
      <c r="K33" s="54" t="s">
        <v>379</v>
      </c>
      <c r="L33" s="54">
        <v>1.71</v>
      </c>
      <c r="N33" s="54" t="s">
        <v>406</v>
      </c>
      <c r="O33" s="54">
        <v>1.54</v>
      </c>
      <c r="Q33" s="54" t="s">
        <v>378</v>
      </c>
      <c r="R33" s="54">
        <v>1.47</v>
      </c>
      <c r="T33" s="54" t="s">
        <v>338</v>
      </c>
      <c r="U33" s="54">
        <v>1.37</v>
      </c>
      <c r="W33" s="54" t="s">
        <v>296</v>
      </c>
      <c r="X33" s="54">
        <v>1.31</v>
      </c>
      <c r="Z33" s="54" t="s">
        <v>335</v>
      </c>
      <c r="AA33" s="54">
        <v>1.4</v>
      </c>
      <c r="AC33" s="54" t="s">
        <v>325</v>
      </c>
      <c r="AD33" s="54">
        <v>1.34</v>
      </c>
      <c r="AF33" s="54" t="s">
        <v>336</v>
      </c>
      <c r="AG33" s="54">
        <v>1.26</v>
      </c>
      <c r="AI33" s="54" t="s">
        <v>327</v>
      </c>
      <c r="AJ33" s="54">
        <v>1.35</v>
      </c>
      <c r="AL33" s="54" t="s">
        <v>635</v>
      </c>
      <c r="AM33" s="54">
        <v>1.1499999999999999</v>
      </c>
      <c r="AO33" s="54" t="s">
        <v>648</v>
      </c>
      <c r="AP33" s="54">
        <v>1.19</v>
      </c>
      <c r="AR33" s="502" t="s">
        <v>610</v>
      </c>
      <c r="AS33" s="502">
        <v>1.06</v>
      </c>
    </row>
    <row r="34" spans="2:45">
      <c r="B34" s="69" t="s">
        <v>33</v>
      </c>
      <c r="C34" s="81">
        <v>1.69</v>
      </c>
      <c r="D34" s="81"/>
      <c r="E34" s="70" t="s">
        <v>303</v>
      </c>
      <c r="F34" s="68">
        <v>1.56</v>
      </c>
      <c r="G34" s="81"/>
      <c r="H34" s="70" t="s">
        <v>307</v>
      </c>
      <c r="I34" s="82">
        <v>1.7</v>
      </c>
      <c r="K34" s="54" t="s">
        <v>386</v>
      </c>
      <c r="L34" s="54">
        <v>1.68</v>
      </c>
      <c r="N34" s="54" t="s">
        <v>388</v>
      </c>
      <c r="O34" s="54">
        <v>1.42</v>
      </c>
      <c r="Q34" s="54" t="s">
        <v>400</v>
      </c>
      <c r="R34" s="54">
        <v>1.43</v>
      </c>
      <c r="T34" s="54" t="s">
        <v>327</v>
      </c>
      <c r="U34" s="54">
        <v>1.34</v>
      </c>
      <c r="W34" s="54" t="s">
        <v>306</v>
      </c>
      <c r="X34" s="54">
        <v>1.3</v>
      </c>
      <c r="Z34" s="54" t="s">
        <v>322</v>
      </c>
      <c r="AA34" s="54">
        <v>1.39</v>
      </c>
      <c r="AC34" s="54" t="s">
        <v>301</v>
      </c>
      <c r="AD34" s="54">
        <v>1.26</v>
      </c>
      <c r="AF34" s="54" t="s">
        <v>328</v>
      </c>
      <c r="AG34" s="81">
        <v>1.2</v>
      </c>
      <c r="AI34" s="54" t="s">
        <v>334</v>
      </c>
      <c r="AJ34" s="54">
        <v>1.29</v>
      </c>
      <c r="AL34" s="54" t="s">
        <v>647</v>
      </c>
      <c r="AM34" s="54">
        <v>1.1400000000000001</v>
      </c>
      <c r="AO34" s="54" t="s">
        <v>634</v>
      </c>
      <c r="AP34" s="54">
        <v>1.1599999999999999</v>
      </c>
      <c r="AR34" s="502" t="s">
        <v>627</v>
      </c>
      <c r="AS34" s="502">
        <v>1.06</v>
      </c>
    </row>
    <row r="35" spans="2:45">
      <c r="B35" s="69" t="s">
        <v>34</v>
      </c>
      <c r="C35" s="81">
        <v>1.68</v>
      </c>
      <c r="D35" s="81"/>
      <c r="E35" s="70" t="s">
        <v>329</v>
      </c>
      <c r="F35" s="68">
        <v>1.49</v>
      </c>
      <c r="G35" s="81"/>
      <c r="H35" s="70" t="s">
        <v>339</v>
      </c>
      <c r="I35" s="82">
        <v>1.7</v>
      </c>
      <c r="K35" s="54" t="s">
        <v>21</v>
      </c>
      <c r="L35" s="54">
        <v>1.65</v>
      </c>
      <c r="N35" s="54" t="s">
        <v>389</v>
      </c>
      <c r="O35" s="54">
        <v>1.4</v>
      </c>
      <c r="Q35" s="54" t="s">
        <v>381</v>
      </c>
      <c r="R35" s="54">
        <v>1.43</v>
      </c>
      <c r="T35" s="54" t="s">
        <v>320</v>
      </c>
      <c r="U35" s="54">
        <v>1.33</v>
      </c>
      <c r="W35" s="54" t="s">
        <v>338</v>
      </c>
      <c r="X35" s="54">
        <v>1.25</v>
      </c>
      <c r="Z35" s="54" t="s">
        <v>338</v>
      </c>
      <c r="AA35" s="54">
        <v>1.39</v>
      </c>
      <c r="AC35" s="54" t="s">
        <v>340</v>
      </c>
      <c r="AD35" s="54">
        <v>1.25</v>
      </c>
      <c r="AF35" s="54" t="s">
        <v>320</v>
      </c>
      <c r="AG35" s="81">
        <v>1.2</v>
      </c>
      <c r="AI35" s="54" t="s">
        <v>305</v>
      </c>
      <c r="AJ35" s="54">
        <v>1.29</v>
      </c>
      <c r="AL35" s="54" t="s">
        <v>653</v>
      </c>
      <c r="AM35" s="54">
        <v>1.1200000000000001</v>
      </c>
      <c r="AO35" s="54" t="s">
        <v>632</v>
      </c>
      <c r="AP35" s="54">
        <v>1.1299999999999999</v>
      </c>
      <c r="AR35" s="502" t="s">
        <v>614</v>
      </c>
      <c r="AS35" s="502">
        <v>1.02</v>
      </c>
    </row>
    <row r="36" spans="2:45">
      <c r="B36" s="69" t="s">
        <v>38</v>
      </c>
      <c r="C36" s="81">
        <v>1.68</v>
      </c>
      <c r="D36" s="81"/>
      <c r="E36" s="70" t="s">
        <v>299</v>
      </c>
      <c r="F36" s="68">
        <v>1.45</v>
      </c>
      <c r="G36" s="81"/>
      <c r="H36" s="70" t="s">
        <v>320</v>
      </c>
      <c r="I36" s="82">
        <v>1.68</v>
      </c>
      <c r="K36" s="54" t="s">
        <v>388</v>
      </c>
      <c r="L36" s="54">
        <v>1.65</v>
      </c>
      <c r="N36" s="54" t="s">
        <v>392</v>
      </c>
      <c r="O36" s="54">
        <v>1.35</v>
      </c>
      <c r="Q36" s="54" t="s">
        <v>405</v>
      </c>
      <c r="R36" s="54">
        <v>1.38</v>
      </c>
      <c r="T36" s="54" t="s">
        <v>335</v>
      </c>
      <c r="U36" s="54">
        <v>1.28</v>
      </c>
      <c r="W36" s="54" t="s">
        <v>318</v>
      </c>
      <c r="X36" s="54">
        <v>1.24</v>
      </c>
      <c r="Z36" s="54" t="s">
        <v>296</v>
      </c>
      <c r="AA36" s="54">
        <v>1.27</v>
      </c>
      <c r="AC36" s="54" t="s">
        <v>322</v>
      </c>
      <c r="AD36" s="54">
        <v>1.22</v>
      </c>
      <c r="AF36" s="54" t="s">
        <v>308</v>
      </c>
      <c r="AG36" s="54">
        <v>1.18</v>
      </c>
      <c r="AI36" s="54" t="s">
        <v>299</v>
      </c>
      <c r="AJ36" s="54">
        <v>1.26</v>
      </c>
      <c r="AL36" s="54" t="s">
        <v>614</v>
      </c>
      <c r="AM36" s="54">
        <v>1.1100000000000001</v>
      </c>
      <c r="AO36" s="54" t="s">
        <v>617</v>
      </c>
      <c r="AP36" s="54">
        <v>1.1100000000000001</v>
      </c>
      <c r="AR36" s="502" t="s">
        <v>640</v>
      </c>
      <c r="AS36" s="502">
        <v>1.02</v>
      </c>
    </row>
    <row r="37" spans="2:45">
      <c r="B37" s="69" t="s">
        <v>23</v>
      </c>
      <c r="C37" s="81">
        <v>1.62</v>
      </c>
      <c r="D37" s="81"/>
      <c r="E37" s="70" t="s">
        <v>300</v>
      </c>
      <c r="F37" s="68">
        <v>1.45</v>
      </c>
      <c r="G37" s="81"/>
      <c r="H37" s="70" t="s">
        <v>318</v>
      </c>
      <c r="I37" s="82">
        <v>1.66</v>
      </c>
      <c r="K37" s="54" t="s">
        <v>389</v>
      </c>
      <c r="L37" s="54">
        <v>1.61</v>
      </c>
      <c r="N37" s="54" t="s">
        <v>386</v>
      </c>
      <c r="O37" s="54">
        <v>1.33</v>
      </c>
      <c r="Q37" s="54" t="s">
        <v>372</v>
      </c>
      <c r="R37" s="54">
        <v>1.38</v>
      </c>
      <c r="T37" s="54" t="s">
        <v>336</v>
      </c>
      <c r="U37" s="54">
        <v>1.24</v>
      </c>
      <c r="W37" s="54" t="s">
        <v>328</v>
      </c>
      <c r="X37" s="54">
        <v>1.23</v>
      </c>
      <c r="Z37" s="54" t="s">
        <v>333</v>
      </c>
      <c r="AA37" s="54">
        <v>1.27</v>
      </c>
      <c r="AC37" s="191" t="s">
        <v>297</v>
      </c>
      <c r="AD37" s="191">
        <v>1.22</v>
      </c>
      <c r="AF37" s="54" t="s">
        <v>325</v>
      </c>
      <c r="AG37" s="81">
        <v>1.17</v>
      </c>
      <c r="AI37" s="54" t="s">
        <v>301</v>
      </c>
      <c r="AJ37" s="54">
        <v>1.25</v>
      </c>
      <c r="AL37" s="54" t="s">
        <v>626</v>
      </c>
      <c r="AM37" s="54">
        <v>1.07</v>
      </c>
      <c r="AO37" s="54" t="s">
        <v>611</v>
      </c>
      <c r="AP37" s="54">
        <v>1.05</v>
      </c>
      <c r="AR37" s="502" t="s">
        <v>615</v>
      </c>
      <c r="AS37" s="502">
        <v>1.01</v>
      </c>
    </row>
    <row r="38" spans="2:45">
      <c r="B38" s="69" t="s">
        <v>18</v>
      </c>
      <c r="C38" s="81">
        <v>1.61</v>
      </c>
      <c r="D38" s="81"/>
      <c r="E38" s="70" t="s">
        <v>296</v>
      </c>
      <c r="F38" s="68">
        <v>1.31</v>
      </c>
      <c r="G38" s="81"/>
      <c r="H38" s="70" t="s">
        <v>303</v>
      </c>
      <c r="I38" s="82">
        <v>1.6</v>
      </c>
      <c r="K38" s="54" t="s">
        <v>400</v>
      </c>
      <c r="L38" s="54">
        <v>1.55</v>
      </c>
      <c r="N38" s="54" t="s">
        <v>371</v>
      </c>
      <c r="O38" s="54">
        <v>1.32</v>
      </c>
      <c r="Q38" s="54" t="s">
        <v>371</v>
      </c>
      <c r="R38" s="54">
        <v>1.36</v>
      </c>
      <c r="T38" s="191" t="s">
        <v>297</v>
      </c>
      <c r="U38" s="191">
        <v>1.23</v>
      </c>
      <c r="W38" s="54" t="s">
        <v>311</v>
      </c>
      <c r="X38" s="54">
        <v>1.2</v>
      </c>
      <c r="Z38" s="54" t="s">
        <v>302</v>
      </c>
      <c r="AA38" s="54">
        <v>1.24</v>
      </c>
      <c r="AC38" s="54" t="s">
        <v>303</v>
      </c>
      <c r="AD38" s="54">
        <v>1.21</v>
      </c>
      <c r="AF38" s="54" t="s">
        <v>338</v>
      </c>
      <c r="AG38" s="54">
        <v>1.1499999999999999</v>
      </c>
      <c r="AI38" s="54" t="s">
        <v>320</v>
      </c>
      <c r="AJ38" s="81">
        <v>1.1599999999999999</v>
      </c>
      <c r="AL38" s="54" t="s">
        <v>617</v>
      </c>
      <c r="AM38" s="81">
        <v>1.06</v>
      </c>
      <c r="AO38" s="54" t="s">
        <v>619</v>
      </c>
      <c r="AP38" s="81">
        <v>1.05</v>
      </c>
      <c r="AR38" s="502" t="s">
        <v>619</v>
      </c>
      <c r="AS38" s="502">
        <v>1.01</v>
      </c>
    </row>
    <row r="39" spans="2:45">
      <c r="B39" s="69" t="s">
        <v>26</v>
      </c>
      <c r="C39" s="81">
        <v>1.57</v>
      </c>
      <c r="D39" s="81"/>
      <c r="E39" s="70" t="s">
        <v>301</v>
      </c>
      <c r="F39" s="68">
        <v>1.24</v>
      </c>
      <c r="G39" s="81"/>
      <c r="H39" s="70" t="s">
        <v>333</v>
      </c>
      <c r="I39" s="82">
        <v>1.6</v>
      </c>
      <c r="K39" s="54" t="s">
        <v>390</v>
      </c>
      <c r="L39" s="54">
        <v>1.51</v>
      </c>
      <c r="N39" s="54" t="s">
        <v>372</v>
      </c>
      <c r="O39" s="54">
        <v>1.29</v>
      </c>
      <c r="Q39" s="54" t="s">
        <v>388</v>
      </c>
      <c r="R39" s="54">
        <v>1.31</v>
      </c>
      <c r="T39" s="54" t="s">
        <v>302</v>
      </c>
      <c r="U39" s="54">
        <v>1.21</v>
      </c>
      <c r="W39" s="54" t="s">
        <v>339</v>
      </c>
      <c r="X39" s="54">
        <v>1.18</v>
      </c>
      <c r="Z39" s="54" t="s">
        <v>303</v>
      </c>
      <c r="AA39" s="54">
        <v>1.21</v>
      </c>
      <c r="AC39" s="54" t="s">
        <v>328</v>
      </c>
      <c r="AD39" s="54">
        <v>1.1499999999999999</v>
      </c>
      <c r="AF39" s="54" t="s">
        <v>305</v>
      </c>
      <c r="AG39" s="54">
        <v>1.1299999999999999</v>
      </c>
      <c r="AI39" s="54" t="s">
        <v>300</v>
      </c>
      <c r="AJ39" s="54">
        <v>1.1399999999999999</v>
      </c>
      <c r="AL39" s="54" t="s">
        <v>615</v>
      </c>
      <c r="AM39" s="54">
        <v>1.05</v>
      </c>
      <c r="AO39" s="54" t="s">
        <v>649</v>
      </c>
      <c r="AP39" s="54">
        <v>1.04</v>
      </c>
      <c r="AR39" s="502" t="s">
        <v>632</v>
      </c>
      <c r="AS39" s="502">
        <v>0.99</v>
      </c>
    </row>
    <row r="40" spans="2:45">
      <c r="B40" s="69" t="s">
        <v>57</v>
      </c>
      <c r="C40" s="81">
        <v>1.57</v>
      </c>
      <c r="D40" s="81"/>
      <c r="E40" s="70" t="s">
        <v>297</v>
      </c>
      <c r="F40" s="68">
        <v>1.23</v>
      </c>
      <c r="G40" s="81"/>
      <c r="H40" s="70" t="s">
        <v>299</v>
      </c>
      <c r="I40" s="82">
        <v>1.57</v>
      </c>
      <c r="K40" s="54" t="s">
        <v>383</v>
      </c>
      <c r="L40" s="54">
        <v>1.46</v>
      </c>
      <c r="N40" s="54" t="s">
        <v>377</v>
      </c>
      <c r="O40" s="54">
        <v>1.28</v>
      </c>
      <c r="Q40" s="54" t="s">
        <v>403</v>
      </c>
      <c r="R40" s="54">
        <v>1.3</v>
      </c>
      <c r="T40" s="54" t="s">
        <v>303</v>
      </c>
      <c r="U40" s="54">
        <v>1.19</v>
      </c>
      <c r="W40" s="54" t="s">
        <v>301</v>
      </c>
      <c r="X40" s="54">
        <v>1.1599999999999999</v>
      </c>
      <c r="Z40" s="54" t="s">
        <v>300</v>
      </c>
      <c r="AA40" s="54">
        <v>1.2</v>
      </c>
      <c r="AC40" s="54" t="s">
        <v>299</v>
      </c>
      <c r="AD40" s="54">
        <v>1.1299999999999999</v>
      </c>
      <c r="AF40" s="54" t="s">
        <v>301</v>
      </c>
      <c r="AG40" s="54">
        <v>1.06</v>
      </c>
      <c r="AI40" s="54" t="s">
        <v>318</v>
      </c>
      <c r="AJ40" s="54">
        <v>1.06</v>
      </c>
      <c r="AL40" s="54" t="s">
        <v>612</v>
      </c>
      <c r="AM40" s="54">
        <v>1.03</v>
      </c>
      <c r="AO40" s="54" t="s">
        <v>635</v>
      </c>
      <c r="AP40" s="54">
        <v>1.01</v>
      </c>
      <c r="AR40" s="502" t="s">
        <v>626</v>
      </c>
      <c r="AS40" s="502">
        <v>0.98</v>
      </c>
    </row>
    <row r="41" spans="2:45">
      <c r="B41" s="69" t="s">
        <v>20</v>
      </c>
      <c r="C41" s="81">
        <v>1.55</v>
      </c>
      <c r="D41" s="81"/>
      <c r="E41" s="70" t="s">
        <v>333</v>
      </c>
      <c r="F41" s="68">
        <v>1.17</v>
      </c>
      <c r="G41" s="81"/>
      <c r="H41" s="70" t="s">
        <v>302</v>
      </c>
      <c r="I41" s="82">
        <v>1.56</v>
      </c>
      <c r="K41" s="54" t="s">
        <v>385</v>
      </c>
      <c r="L41" s="54">
        <v>1.39</v>
      </c>
      <c r="N41" s="54" t="s">
        <v>385</v>
      </c>
      <c r="O41" s="54">
        <v>1.24</v>
      </c>
      <c r="Q41" s="54" t="s">
        <v>382</v>
      </c>
      <c r="R41" s="54">
        <v>1.27</v>
      </c>
      <c r="T41" s="54" t="s">
        <v>307</v>
      </c>
      <c r="U41" s="54">
        <v>1.1599999999999999</v>
      </c>
      <c r="W41" s="54" t="s">
        <v>299</v>
      </c>
      <c r="X41" s="54">
        <v>1.1499999999999999</v>
      </c>
      <c r="Z41" s="54" t="s">
        <v>298</v>
      </c>
      <c r="AA41" s="54">
        <v>1.1599999999999999</v>
      </c>
      <c r="AC41" s="54" t="s">
        <v>302</v>
      </c>
      <c r="AD41" s="54">
        <v>1.1100000000000001</v>
      </c>
      <c r="AF41" s="54" t="s">
        <v>316</v>
      </c>
      <c r="AG41" s="54">
        <v>1.04</v>
      </c>
      <c r="AI41" s="54" t="s">
        <v>312</v>
      </c>
      <c r="AJ41" s="54">
        <v>1.05</v>
      </c>
      <c r="AL41" s="54" t="s">
        <v>610</v>
      </c>
      <c r="AM41" s="54">
        <v>1</v>
      </c>
      <c r="AO41" s="54" t="s">
        <v>640</v>
      </c>
      <c r="AP41" s="54">
        <v>1.01</v>
      </c>
      <c r="AR41" s="502" t="s">
        <v>623</v>
      </c>
      <c r="AS41" s="502">
        <v>0.97</v>
      </c>
    </row>
    <row r="42" spans="2:45">
      <c r="B42" s="69" t="s">
        <v>19</v>
      </c>
      <c r="C42" s="81">
        <v>1.5</v>
      </c>
      <c r="D42" s="81"/>
      <c r="E42" s="70" t="s">
        <v>341</v>
      </c>
      <c r="F42" s="68">
        <v>1.1399999999999999</v>
      </c>
      <c r="G42" s="81"/>
      <c r="H42" s="70" t="s">
        <v>322</v>
      </c>
      <c r="I42" s="82">
        <v>1.53</v>
      </c>
      <c r="K42" s="54" t="s">
        <v>387</v>
      </c>
      <c r="L42" s="54">
        <v>1.34</v>
      </c>
      <c r="N42" s="54" t="s">
        <v>396</v>
      </c>
      <c r="O42" s="54">
        <v>1.23</v>
      </c>
      <c r="Q42" s="54" t="s">
        <v>386</v>
      </c>
      <c r="R42" s="54">
        <v>1.25</v>
      </c>
      <c r="T42" s="54" t="s">
        <v>328</v>
      </c>
      <c r="U42" s="54">
        <v>1.1599999999999999</v>
      </c>
      <c r="W42" s="54" t="s">
        <v>303</v>
      </c>
      <c r="X42" s="54">
        <v>1.1499999999999999</v>
      </c>
      <c r="Z42" s="191" t="s">
        <v>297</v>
      </c>
      <c r="AA42" s="191">
        <v>1.1499999999999999</v>
      </c>
      <c r="AC42" s="54" t="s">
        <v>296</v>
      </c>
      <c r="AD42" s="54">
        <v>0.99</v>
      </c>
      <c r="AF42" s="54" t="s">
        <v>337</v>
      </c>
      <c r="AG42" s="54">
        <v>1.03</v>
      </c>
      <c r="AI42" s="54" t="s">
        <v>340</v>
      </c>
      <c r="AJ42" s="54">
        <v>0.99</v>
      </c>
      <c r="AL42" s="54" t="s">
        <v>609</v>
      </c>
      <c r="AM42" s="54">
        <v>0.99</v>
      </c>
      <c r="AO42" s="54" t="s">
        <v>612</v>
      </c>
      <c r="AP42" s="54">
        <v>0.96</v>
      </c>
      <c r="AR42" s="502" t="s">
        <v>608</v>
      </c>
      <c r="AS42" s="502">
        <v>0.89</v>
      </c>
    </row>
    <row r="43" spans="2:45">
      <c r="B43" s="69" t="s">
        <v>50</v>
      </c>
      <c r="C43" s="81">
        <v>1.48</v>
      </c>
      <c r="D43" s="81"/>
      <c r="E43" s="70" t="s">
        <v>298</v>
      </c>
      <c r="F43" s="68">
        <v>1.1299999999999999</v>
      </c>
      <c r="G43" s="81"/>
      <c r="H43" s="70" t="s">
        <v>336</v>
      </c>
      <c r="I43" s="82">
        <v>1.47</v>
      </c>
      <c r="K43" s="54" t="s">
        <v>372</v>
      </c>
      <c r="L43" s="54">
        <v>1.28</v>
      </c>
      <c r="N43" s="54" t="s">
        <v>382</v>
      </c>
      <c r="O43" s="54">
        <v>1.22</v>
      </c>
      <c r="Q43" s="54" t="s">
        <v>396</v>
      </c>
      <c r="R43" s="54">
        <v>1.24</v>
      </c>
      <c r="T43" s="54" t="s">
        <v>322</v>
      </c>
      <c r="U43" s="54">
        <v>1.1200000000000001</v>
      </c>
      <c r="W43" s="54" t="s">
        <v>320</v>
      </c>
      <c r="X43" s="54">
        <v>1.1399999999999999</v>
      </c>
      <c r="Z43" s="54" t="s">
        <v>320</v>
      </c>
      <c r="AA43" s="54">
        <v>1.1399999999999999</v>
      </c>
      <c r="AC43" s="54" t="s">
        <v>313</v>
      </c>
      <c r="AD43" s="54">
        <v>0.98</v>
      </c>
      <c r="AF43" s="54" t="s">
        <v>298</v>
      </c>
      <c r="AG43" s="54">
        <v>1.03</v>
      </c>
      <c r="AI43" s="191" t="s">
        <v>297</v>
      </c>
      <c r="AJ43" s="228">
        <v>0.95</v>
      </c>
      <c r="AL43" s="191" t="s">
        <v>630</v>
      </c>
      <c r="AM43" s="228">
        <v>0.94</v>
      </c>
      <c r="AO43" s="191" t="s">
        <v>614</v>
      </c>
      <c r="AP43" s="228">
        <v>0.96</v>
      </c>
      <c r="AR43" s="502" t="s">
        <v>612</v>
      </c>
      <c r="AS43" s="502">
        <v>0.89</v>
      </c>
    </row>
    <row r="44" spans="2:45">
      <c r="B44" s="69" t="s">
        <v>53</v>
      </c>
      <c r="C44" s="81">
        <v>1.48</v>
      </c>
      <c r="D44" s="81"/>
      <c r="E44" s="70" t="s">
        <v>305</v>
      </c>
      <c r="F44" s="68">
        <v>1.06</v>
      </c>
      <c r="G44" s="81"/>
      <c r="H44" s="70" t="s">
        <v>305</v>
      </c>
      <c r="I44" s="82">
        <v>1.43</v>
      </c>
      <c r="K44" s="54" t="s">
        <v>401</v>
      </c>
      <c r="L44" s="54">
        <v>1.26</v>
      </c>
      <c r="N44" s="54" t="s">
        <v>387</v>
      </c>
      <c r="O44" s="54">
        <v>1.22</v>
      </c>
      <c r="Q44" s="54" t="s">
        <v>387</v>
      </c>
      <c r="R44" s="54">
        <v>1.19</v>
      </c>
      <c r="T44" s="54" t="s">
        <v>295</v>
      </c>
      <c r="U44" s="54">
        <v>1.07</v>
      </c>
      <c r="W44" s="54" t="s">
        <v>340</v>
      </c>
      <c r="X44" s="54">
        <v>1.1100000000000001</v>
      </c>
      <c r="Z44" s="54" t="s">
        <v>336</v>
      </c>
      <c r="AA44" s="54">
        <v>1.1100000000000001</v>
      </c>
      <c r="AC44" s="54" t="s">
        <v>305</v>
      </c>
      <c r="AD44" s="54">
        <v>0.93</v>
      </c>
      <c r="AF44" s="54" t="s">
        <v>296</v>
      </c>
      <c r="AG44" s="54">
        <v>0.96</v>
      </c>
      <c r="AI44" s="54" t="s">
        <v>328</v>
      </c>
      <c r="AJ44" s="81">
        <v>0.92</v>
      </c>
      <c r="AL44" s="54" t="s">
        <v>608</v>
      </c>
      <c r="AM44" s="81">
        <v>0.88</v>
      </c>
      <c r="AO44" s="54" t="s">
        <v>615</v>
      </c>
      <c r="AP44" s="81">
        <v>0.91</v>
      </c>
      <c r="AR44" s="502" t="s">
        <v>635</v>
      </c>
      <c r="AS44" s="502">
        <v>0.87</v>
      </c>
    </row>
    <row r="45" spans="2:45">
      <c r="B45" s="69" t="s">
        <v>15</v>
      </c>
      <c r="C45" s="81">
        <v>1.41</v>
      </c>
      <c r="D45" s="81"/>
      <c r="E45" s="70" t="s">
        <v>295</v>
      </c>
      <c r="F45" s="68">
        <v>1.02</v>
      </c>
      <c r="G45" s="81"/>
      <c r="H45" s="70" t="s">
        <v>297</v>
      </c>
      <c r="I45" s="82">
        <v>1.25</v>
      </c>
      <c r="K45" s="54" t="s">
        <v>374</v>
      </c>
      <c r="L45" s="54">
        <v>1.1200000000000001</v>
      </c>
      <c r="N45" s="54" t="s">
        <v>373</v>
      </c>
      <c r="O45" s="54">
        <v>1.21</v>
      </c>
      <c r="Q45" s="54" t="s">
        <v>383</v>
      </c>
      <c r="R45" s="54">
        <v>1.17</v>
      </c>
      <c r="T45" s="54" t="s">
        <v>305</v>
      </c>
      <c r="U45" s="54">
        <v>1.06</v>
      </c>
      <c r="W45" s="54" t="s">
        <v>329</v>
      </c>
      <c r="X45" s="54">
        <v>1.07</v>
      </c>
      <c r="Z45" s="54" t="s">
        <v>316</v>
      </c>
      <c r="AA45" s="54">
        <v>1.04</v>
      </c>
      <c r="AC45" s="54" t="s">
        <v>295</v>
      </c>
      <c r="AD45" s="54">
        <v>0.91</v>
      </c>
      <c r="AF45" s="54" t="s">
        <v>327</v>
      </c>
      <c r="AG45" s="54">
        <v>0.92</v>
      </c>
      <c r="AI45" s="54" t="s">
        <v>303</v>
      </c>
      <c r="AJ45" s="54">
        <v>0.9</v>
      </c>
      <c r="AL45" s="54" t="s">
        <v>649</v>
      </c>
      <c r="AM45" s="54">
        <v>0.78</v>
      </c>
      <c r="AO45" s="54" t="s">
        <v>608</v>
      </c>
      <c r="AP45" s="54">
        <v>0.83</v>
      </c>
      <c r="AR45" s="502" t="s">
        <v>647</v>
      </c>
      <c r="AS45" s="502">
        <v>0.86</v>
      </c>
    </row>
    <row r="46" spans="2:45">
      <c r="B46" s="69" t="s">
        <v>22</v>
      </c>
      <c r="C46" s="81">
        <v>1.36</v>
      </c>
      <c r="D46" s="81"/>
      <c r="E46" s="70" t="s">
        <v>328</v>
      </c>
      <c r="F46" s="68">
        <v>0.96</v>
      </c>
      <c r="G46" s="81"/>
      <c r="H46" s="70" t="s">
        <v>340</v>
      </c>
      <c r="I46" s="82">
        <v>1.22</v>
      </c>
      <c r="K46" s="54" t="s">
        <v>382</v>
      </c>
      <c r="L46" s="54">
        <v>1.1100000000000001</v>
      </c>
      <c r="N46" s="54" t="s">
        <v>381</v>
      </c>
      <c r="O46" s="54">
        <v>1.19</v>
      </c>
      <c r="Q46" s="54" t="s">
        <v>401</v>
      </c>
      <c r="R46" s="54">
        <v>1.1599999999999999</v>
      </c>
      <c r="T46" s="54" t="s">
        <v>301</v>
      </c>
      <c r="U46" s="54">
        <v>1.02</v>
      </c>
      <c r="W46" s="54" t="s">
        <v>333</v>
      </c>
      <c r="X46" s="54">
        <v>1.07</v>
      </c>
      <c r="Z46" s="54" t="s">
        <v>305</v>
      </c>
      <c r="AA46" s="54">
        <v>1.01</v>
      </c>
      <c r="AC46" s="54" t="s">
        <v>335</v>
      </c>
      <c r="AD46" s="54">
        <v>0.82</v>
      </c>
      <c r="AF46" s="54" t="s">
        <v>306</v>
      </c>
      <c r="AG46" s="81">
        <v>0.9</v>
      </c>
      <c r="AI46" s="54" t="s">
        <v>296</v>
      </c>
      <c r="AJ46" s="54">
        <v>0.84</v>
      </c>
      <c r="AL46" s="54" t="s">
        <v>607</v>
      </c>
      <c r="AM46" s="54">
        <v>0.74</v>
      </c>
      <c r="AO46" s="54" t="s">
        <v>610</v>
      </c>
      <c r="AP46" s="54">
        <v>0.76</v>
      </c>
      <c r="AR46" s="502" t="s">
        <v>653</v>
      </c>
      <c r="AS46" s="502">
        <v>0.76</v>
      </c>
    </row>
    <row r="47" spans="2:45">
      <c r="B47" s="69" t="s">
        <v>59</v>
      </c>
      <c r="C47" s="81">
        <v>1.33</v>
      </c>
      <c r="D47" s="81"/>
      <c r="E47" s="70" t="s">
        <v>335</v>
      </c>
      <c r="F47" s="68">
        <v>0.91</v>
      </c>
      <c r="G47" s="81"/>
      <c r="H47" s="70" t="s">
        <v>295</v>
      </c>
      <c r="I47" s="82">
        <v>1.1599999999999999</v>
      </c>
      <c r="K47" s="101" t="s">
        <v>395</v>
      </c>
      <c r="L47" s="101">
        <v>1.07</v>
      </c>
      <c r="N47" s="54" t="s">
        <v>374</v>
      </c>
      <c r="O47" s="54">
        <v>1.18</v>
      </c>
      <c r="Q47" s="54" t="s">
        <v>374</v>
      </c>
      <c r="R47" s="54">
        <v>1.1100000000000001</v>
      </c>
      <c r="T47" s="54" t="s">
        <v>298</v>
      </c>
      <c r="U47" s="54">
        <v>0.97</v>
      </c>
      <c r="W47" s="54" t="s">
        <v>316</v>
      </c>
      <c r="X47" s="54">
        <v>1.04</v>
      </c>
      <c r="Z47" s="54" t="s">
        <v>299</v>
      </c>
      <c r="AA47" s="54">
        <v>1.01</v>
      </c>
      <c r="AC47" s="54" t="s">
        <v>298</v>
      </c>
      <c r="AD47" s="54">
        <v>0.78</v>
      </c>
      <c r="AF47" s="191" t="s">
        <v>297</v>
      </c>
      <c r="AG47" s="228">
        <v>0.9</v>
      </c>
      <c r="AI47" s="54" t="s">
        <v>335</v>
      </c>
      <c r="AJ47" s="54">
        <v>0.82</v>
      </c>
      <c r="AL47" s="54" t="s">
        <v>632</v>
      </c>
      <c r="AM47" s="54">
        <v>0.7</v>
      </c>
      <c r="AO47" s="54" t="s">
        <v>653</v>
      </c>
      <c r="AP47" s="54">
        <v>0.75</v>
      </c>
      <c r="AR47" s="502" t="s">
        <v>609</v>
      </c>
      <c r="AS47" s="502">
        <v>0.75</v>
      </c>
    </row>
    <row r="48" spans="2:45">
      <c r="B48" s="69" t="s">
        <v>40</v>
      </c>
      <c r="C48" s="81">
        <v>1.32</v>
      </c>
      <c r="D48" s="81"/>
      <c r="E48" s="70" t="s">
        <v>320</v>
      </c>
      <c r="F48" s="68">
        <v>0.86</v>
      </c>
      <c r="G48" s="81"/>
      <c r="H48" s="70" t="s">
        <v>328</v>
      </c>
      <c r="I48" s="82">
        <v>1.1000000000000001</v>
      </c>
      <c r="K48" s="54" t="s">
        <v>371</v>
      </c>
      <c r="L48" s="54">
        <v>1.03</v>
      </c>
      <c r="N48" s="54" t="s">
        <v>376</v>
      </c>
      <c r="O48" s="54">
        <v>1.17</v>
      </c>
      <c r="Q48" s="54" t="s">
        <v>373</v>
      </c>
      <c r="R48" s="54">
        <v>1.04</v>
      </c>
      <c r="T48" s="54" t="s">
        <v>333</v>
      </c>
      <c r="U48" s="54">
        <v>0.93</v>
      </c>
      <c r="W48" s="191" t="s">
        <v>297</v>
      </c>
      <c r="X48" s="191">
        <v>1</v>
      </c>
      <c r="Z48" s="54" t="s">
        <v>301</v>
      </c>
      <c r="AA48" s="54">
        <v>0.97</v>
      </c>
      <c r="AC48" s="54" t="s">
        <v>327</v>
      </c>
      <c r="AD48" s="54">
        <v>0.64</v>
      </c>
      <c r="AF48" s="54" t="s">
        <v>299</v>
      </c>
      <c r="AG48" s="54">
        <v>0.87</v>
      </c>
      <c r="AI48" s="54" t="s">
        <v>333</v>
      </c>
      <c r="AJ48" s="81">
        <v>0.76</v>
      </c>
      <c r="AL48" s="54" t="s">
        <v>638</v>
      </c>
      <c r="AM48" s="81">
        <v>0.7</v>
      </c>
      <c r="AO48" s="54" t="s">
        <v>609</v>
      </c>
      <c r="AP48" s="81">
        <v>0.69</v>
      </c>
      <c r="AR48" s="502" t="s">
        <v>631</v>
      </c>
      <c r="AS48" s="502">
        <v>0.75</v>
      </c>
    </row>
    <row r="49" spans="2:45">
      <c r="B49" s="69" t="s">
        <v>14</v>
      </c>
      <c r="C49" s="81">
        <v>1.26</v>
      </c>
      <c r="D49" s="81"/>
      <c r="E49" s="70" t="s">
        <v>337</v>
      </c>
      <c r="F49" s="68">
        <v>0.77</v>
      </c>
      <c r="G49" s="81"/>
      <c r="H49" s="70" t="s">
        <v>296</v>
      </c>
      <c r="I49" s="82">
        <v>1.0900000000000001</v>
      </c>
      <c r="K49" s="54" t="s">
        <v>373</v>
      </c>
      <c r="L49" s="54">
        <v>0.99</v>
      </c>
      <c r="N49" s="54" t="s">
        <v>401</v>
      </c>
      <c r="O49" s="54">
        <v>1.1499999999999999</v>
      </c>
      <c r="Q49" s="54" t="s">
        <v>407</v>
      </c>
      <c r="R49" s="54">
        <v>1.01</v>
      </c>
      <c r="T49" s="54" t="s">
        <v>341</v>
      </c>
      <c r="U49" s="54">
        <v>0.67</v>
      </c>
      <c r="W49" s="54" t="s">
        <v>298</v>
      </c>
      <c r="X49" s="54">
        <v>0.84</v>
      </c>
      <c r="Z49" s="54" t="s">
        <v>328</v>
      </c>
      <c r="AA49" s="54">
        <v>0.86</v>
      </c>
      <c r="AC49" s="54" t="s">
        <v>338</v>
      </c>
      <c r="AD49" s="54">
        <v>0.64</v>
      </c>
      <c r="AF49" s="54" t="s">
        <v>333</v>
      </c>
      <c r="AG49" s="81">
        <v>0.83</v>
      </c>
      <c r="AI49" s="54" t="s">
        <v>295</v>
      </c>
      <c r="AJ49" s="54">
        <v>0.73</v>
      </c>
      <c r="AL49" s="54" t="s">
        <v>648</v>
      </c>
      <c r="AM49" s="54">
        <v>0.59</v>
      </c>
      <c r="AO49" s="54" t="s">
        <v>607</v>
      </c>
      <c r="AP49" s="54">
        <v>0.62</v>
      </c>
      <c r="AR49" s="502" t="s">
        <v>607</v>
      </c>
      <c r="AS49" s="502">
        <v>0.61</v>
      </c>
    </row>
    <row r="50" spans="2:45">
      <c r="B50" s="69" t="s">
        <v>17</v>
      </c>
      <c r="C50" s="81">
        <v>1.17</v>
      </c>
      <c r="D50" s="81"/>
      <c r="E50" s="70" t="s">
        <v>327</v>
      </c>
      <c r="F50" s="68">
        <v>0.63</v>
      </c>
      <c r="G50" s="81"/>
      <c r="H50" s="70" t="s">
        <v>298</v>
      </c>
      <c r="I50" s="82">
        <v>1.05</v>
      </c>
      <c r="K50" s="54" t="s">
        <v>396</v>
      </c>
      <c r="L50" s="54">
        <v>0.61</v>
      </c>
      <c r="N50" s="54" t="s">
        <v>407</v>
      </c>
      <c r="O50" s="54">
        <v>0.36</v>
      </c>
      <c r="Q50" s="54" t="s">
        <v>389</v>
      </c>
      <c r="R50" s="54">
        <v>0.92</v>
      </c>
      <c r="T50" s="54" t="s">
        <v>340</v>
      </c>
      <c r="U50" s="54">
        <v>0.49</v>
      </c>
      <c r="W50" s="54" t="s">
        <v>295</v>
      </c>
      <c r="X50" s="54">
        <v>0.83</v>
      </c>
      <c r="Z50" s="54" t="s">
        <v>295</v>
      </c>
      <c r="AA50" s="54">
        <v>0.68</v>
      </c>
      <c r="AC50" s="54" t="s">
        <v>333</v>
      </c>
      <c r="AD50" s="54">
        <v>0.42</v>
      </c>
      <c r="AF50" s="54" t="s">
        <v>295</v>
      </c>
      <c r="AG50" s="54">
        <v>0.66</v>
      </c>
      <c r="AI50" s="54" t="s">
        <v>298</v>
      </c>
      <c r="AJ50" s="54">
        <v>0.69</v>
      </c>
      <c r="AL50" s="54" t="s">
        <v>631</v>
      </c>
      <c r="AM50" s="54">
        <v>0.55000000000000004</v>
      </c>
      <c r="AO50" s="54" t="s">
        <v>631</v>
      </c>
      <c r="AP50" s="54">
        <v>0.34</v>
      </c>
      <c r="AR50" s="502" t="s">
        <v>649</v>
      </c>
      <c r="AS50" s="502">
        <v>0.52</v>
      </c>
    </row>
    <row r="51" spans="2:45">
      <c r="C51" s="81"/>
      <c r="R51" s="54">
        <f>AVERAGE(R4:R50)</f>
        <v>1.768723404255319</v>
      </c>
      <c r="U51" s="54">
        <v>1.48</v>
      </c>
      <c r="X51" s="54">
        <v>1.37</v>
      </c>
    </row>
  </sheetData>
  <autoFilter ref="AI3:AJ3">
    <sortState ref="AI3:AJ49">
      <sortCondition descending="1" ref="AJ2"/>
    </sortState>
  </autoFilter>
  <phoneticPr fontId="9"/>
  <pageMargins left="0.70866141732283472" right="0.33" top="0.74803149606299213" bottom="0.3" header="0.31496062992125984" footer="0.64"/>
  <pageSetup paperSize="9"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B45"/>
  <sheetViews>
    <sheetView zoomScale="80" zoomScaleNormal="80" workbookViewId="0">
      <selection activeCell="B2" sqref="B2:Y19"/>
    </sheetView>
  </sheetViews>
  <sheetFormatPr defaultRowHeight="13.5"/>
  <cols>
    <col min="1" max="1" width="1.875" style="5" customWidth="1"/>
    <col min="2" max="2" width="6.375" style="5" bestFit="1" customWidth="1"/>
    <col min="3" max="4" width="5.125" style="5" customWidth="1"/>
    <col min="5" max="5" width="4.875" style="5" bestFit="1" customWidth="1"/>
    <col min="6" max="7" width="7.5" style="5" customWidth="1"/>
    <col min="8" max="9" width="5.125" style="5" customWidth="1"/>
    <col min="10" max="10" width="4.875" style="5" bestFit="1" customWidth="1"/>
    <col min="11" max="12" width="7.5" style="5" customWidth="1"/>
    <col min="13" max="14" width="5.125" style="5" customWidth="1"/>
    <col min="15" max="15" width="4.875" style="5" bestFit="1" customWidth="1"/>
    <col min="16" max="17" width="7.5" style="5" customWidth="1"/>
    <col min="18" max="19" width="5.625" style="5" bestFit="1" customWidth="1"/>
    <col min="20" max="20" width="6.375" style="5" bestFit="1" customWidth="1"/>
    <col min="21" max="21" width="8" style="5" customWidth="1"/>
    <col min="22" max="22" width="7.625" style="5" customWidth="1"/>
    <col min="23" max="25" width="8.125" style="5" customWidth="1"/>
    <col min="26" max="16384" width="9" style="5"/>
  </cols>
  <sheetData>
    <row r="1" spans="2:28"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</row>
    <row r="2" spans="2:28" ht="32.25" customHeight="1">
      <c r="B2" s="635" t="s">
        <v>735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</row>
    <row r="3" spans="2:28" ht="14.25" thickBot="1"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/>
      <c r="X3" s="551"/>
      <c r="Y3" s="551"/>
    </row>
    <row r="4" spans="2:28" ht="20.25" customHeight="1">
      <c r="B4" s="858"/>
      <c r="C4" s="865" t="s">
        <v>595</v>
      </c>
      <c r="D4" s="866"/>
      <c r="E4" s="866"/>
      <c r="F4" s="866"/>
      <c r="G4" s="867"/>
      <c r="H4" s="861" t="s">
        <v>707</v>
      </c>
      <c r="I4" s="862"/>
      <c r="J4" s="863"/>
      <c r="K4" s="863"/>
      <c r="L4" s="864"/>
      <c r="M4" s="861" t="s">
        <v>744</v>
      </c>
      <c r="N4" s="862"/>
      <c r="O4" s="863"/>
      <c r="P4" s="863"/>
      <c r="Q4" s="864"/>
      <c r="R4" s="874" t="s">
        <v>285</v>
      </c>
      <c r="S4" s="875"/>
      <c r="T4" s="875"/>
      <c r="U4" s="875"/>
      <c r="V4" s="875"/>
      <c r="W4" s="876"/>
      <c r="X4" s="876"/>
      <c r="Y4" s="877"/>
    </row>
    <row r="5" spans="2:28" ht="16.5" customHeight="1">
      <c r="B5" s="859"/>
      <c r="C5" s="868" t="s">
        <v>7</v>
      </c>
      <c r="D5" s="870" t="s">
        <v>9</v>
      </c>
      <c r="E5" s="872" t="s">
        <v>8</v>
      </c>
      <c r="F5" s="636"/>
      <c r="G5" s="636"/>
      <c r="H5" s="868" t="s">
        <v>7</v>
      </c>
      <c r="I5" s="870" t="s">
        <v>9</v>
      </c>
      <c r="J5" s="872" t="s">
        <v>8</v>
      </c>
      <c r="K5" s="636"/>
      <c r="L5" s="637"/>
      <c r="M5" s="868" t="s">
        <v>7</v>
      </c>
      <c r="N5" s="870" t="s">
        <v>10</v>
      </c>
      <c r="O5" s="872" t="s">
        <v>8</v>
      </c>
      <c r="P5" s="636"/>
      <c r="Q5" s="637"/>
      <c r="R5" s="881" t="s">
        <v>7</v>
      </c>
      <c r="S5" s="870" t="s">
        <v>9</v>
      </c>
      <c r="T5" s="879" t="s">
        <v>8</v>
      </c>
      <c r="U5" s="636"/>
      <c r="V5" s="636"/>
      <c r="W5" s="638"/>
      <c r="X5" s="638"/>
      <c r="Y5" s="639"/>
    </row>
    <row r="6" spans="2:28" ht="150" customHeight="1" thickBot="1">
      <c r="B6" s="860"/>
      <c r="C6" s="869"/>
      <c r="D6" s="871"/>
      <c r="E6" s="873"/>
      <c r="F6" s="271" t="s">
        <v>597</v>
      </c>
      <c r="G6" s="273" t="s">
        <v>598</v>
      </c>
      <c r="H6" s="869"/>
      <c r="I6" s="878"/>
      <c r="J6" s="873"/>
      <c r="K6" s="271" t="s">
        <v>597</v>
      </c>
      <c r="L6" s="640" t="s">
        <v>598</v>
      </c>
      <c r="M6" s="869"/>
      <c r="N6" s="878"/>
      <c r="O6" s="873"/>
      <c r="P6" s="271" t="s">
        <v>597</v>
      </c>
      <c r="Q6" s="640" t="s">
        <v>598</v>
      </c>
      <c r="R6" s="882"/>
      <c r="S6" s="878"/>
      <c r="T6" s="880"/>
      <c r="U6" s="270" t="s">
        <v>597</v>
      </c>
      <c r="V6" s="272" t="s">
        <v>598</v>
      </c>
      <c r="W6" s="270" t="s">
        <v>596</v>
      </c>
      <c r="X6" s="270" t="s">
        <v>599</v>
      </c>
      <c r="Y6" s="274" t="s">
        <v>600</v>
      </c>
    </row>
    <row r="7" spans="2:28" ht="27" customHeight="1" thickTop="1">
      <c r="B7" s="641" t="s">
        <v>286</v>
      </c>
      <c r="C7" s="642">
        <v>17</v>
      </c>
      <c r="D7" s="643">
        <v>2</v>
      </c>
      <c r="E7" s="644">
        <v>41</v>
      </c>
      <c r="F7" s="230">
        <v>23</v>
      </c>
      <c r="G7" s="231">
        <v>5</v>
      </c>
      <c r="H7" s="642">
        <v>23</v>
      </c>
      <c r="I7" s="643">
        <v>2</v>
      </c>
      <c r="J7" s="644">
        <v>30</v>
      </c>
      <c r="K7" s="230">
        <v>21</v>
      </c>
      <c r="L7" s="231">
        <v>2</v>
      </c>
      <c r="M7" s="642">
        <v>20</v>
      </c>
      <c r="N7" s="643">
        <v>0</v>
      </c>
      <c r="O7" s="644">
        <v>32</v>
      </c>
      <c r="P7" s="230">
        <v>16</v>
      </c>
      <c r="Q7" s="231">
        <v>0</v>
      </c>
      <c r="R7" s="645">
        <f t="shared" ref="R7:R18" si="0">SUM(C7,H7,M7)</f>
        <v>60</v>
      </c>
      <c r="S7" s="646">
        <f t="shared" ref="S7:S19" si="1">SUM(D7,I7,N7)</f>
        <v>4</v>
      </c>
      <c r="T7" s="449">
        <f t="shared" ref="T7:T19" si="2">SUM(E7,J7,O7)</f>
        <v>103</v>
      </c>
      <c r="U7" s="230">
        <f t="shared" ref="U7:U19" si="3">SUM(F7,K7,P7)</f>
        <v>60</v>
      </c>
      <c r="V7" s="230">
        <f t="shared" ref="V7:V19" si="4">SUM(G7,L7,Q7)</f>
        <v>7</v>
      </c>
      <c r="W7" s="647">
        <f>(T7-U7)/(90-R7)</f>
        <v>1.4333333333333333</v>
      </c>
      <c r="X7" s="647">
        <f>U7/R7</f>
        <v>1</v>
      </c>
      <c r="Y7" s="648">
        <f t="shared" ref="Y7:Y11" si="5">V7/S7</f>
        <v>1.75</v>
      </c>
    </row>
    <row r="8" spans="2:28" ht="27" customHeight="1">
      <c r="B8" s="649" t="s">
        <v>250</v>
      </c>
      <c r="C8" s="650">
        <v>18</v>
      </c>
      <c r="D8" s="525">
        <v>2</v>
      </c>
      <c r="E8" s="651">
        <v>37</v>
      </c>
      <c r="F8" s="232">
        <v>30</v>
      </c>
      <c r="G8" s="233">
        <v>1</v>
      </c>
      <c r="H8" s="650">
        <v>9</v>
      </c>
      <c r="I8" s="525">
        <v>1</v>
      </c>
      <c r="J8" s="651">
        <v>44</v>
      </c>
      <c r="K8" s="232">
        <v>14</v>
      </c>
      <c r="L8" s="233">
        <v>2</v>
      </c>
      <c r="M8" s="650">
        <v>23</v>
      </c>
      <c r="N8" s="525">
        <v>3</v>
      </c>
      <c r="O8" s="651">
        <v>39</v>
      </c>
      <c r="P8" s="232">
        <v>35</v>
      </c>
      <c r="Q8" s="233">
        <v>3</v>
      </c>
      <c r="R8" s="415">
        <f t="shared" si="0"/>
        <v>50</v>
      </c>
      <c r="S8" s="414">
        <f t="shared" si="1"/>
        <v>6</v>
      </c>
      <c r="T8" s="414">
        <f t="shared" si="2"/>
        <v>120</v>
      </c>
      <c r="U8" s="232">
        <f t="shared" si="3"/>
        <v>79</v>
      </c>
      <c r="V8" s="232">
        <f t="shared" si="4"/>
        <v>6</v>
      </c>
      <c r="W8" s="652">
        <f t="shared" ref="W8:W18" si="6">(T8-U8)/(90-R8)</f>
        <v>1.0249999999999999</v>
      </c>
      <c r="X8" s="652">
        <f t="shared" ref="X8:X19" si="7">U8/R8</f>
        <v>1.58</v>
      </c>
      <c r="Y8" s="653">
        <f t="shared" si="5"/>
        <v>1</v>
      </c>
    </row>
    <row r="9" spans="2:28" ht="27" customHeight="1">
      <c r="B9" s="649" t="s">
        <v>251</v>
      </c>
      <c r="C9" s="650">
        <v>22</v>
      </c>
      <c r="D9" s="525">
        <v>9</v>
      </c>
      <c r="E9" s="651">
        <v>58</v>
      </c>
      <c r="F9" s="232">
        <v>53</v>
      </c>
      <c r="G9" s="233">
        <v>31</v>
      </c>
      <c r="H9" s="650">
        <v>14</v>
      </c>
      <c r="I9" s="525">
        <v>3</v>
      </c>
      <c r="J9" s="651">
        <v>50</v>
      </c>
      <c r="K9" s="232">
        <v>20</v>
      </c>
      <c r="L9" s="233">
        <v>6</v>
      </c>
      <c r="M9" s="650">
        <v>24</v>
      </c>
      <c r="N9" s="525">
        <v>3</v>
      </c>
      <c r="O9" s="651">
        <v>68</v>
      </c>
      <c r="P9" s="232">
        <v>51</v>
      </c>
      <c r="Q9" s="233">
        <v>3</v>
      </c>
      <c r="R9" s="415">
        <f t="shared" si="0"/>
        <v>60</v>
      </c>
      <c r="S9" s="414">
        <f t="shared" si="1"/>
        <v>15</v>
      </c>
      <c r="T9" s="414">
        <f t="shared" si="2"/>
        <v>176</v>
      </c>
      <c r="U9" s="232">
        <f t="shared" si="3"/>
        <v>124</v>
      </c>
      <c r="V9" s="232">
        <f t="shared" si="4"/>
        <v>40</v>
      </c>
      <c r="W9" s="652">
        <f t="shared" si="6"/>
        <v>1.7333333333333334</v>
      </c>
      <c r="X9" s="652">
        <f t="shared" si="7"/>
        <v>2.0666666666666669</v>
      </c>
      <c r="Y9" s="653">
        <f t="shared" si="5"/>
        <v>2.6666666666666665</v>
      </c>
    </row>
    <row r="10" spans="2:28" ht="27" customHeight="1">
      <c r="B10" s="649" t="s">
        <v>133</v>
      </c>
      <c r="C10" s="650">
        <v>8</v>
      </c>
      <c r="D10" s="525">
        <v>3</v>
      </c>
      <c r="E10" s="651">
        <v>34</v>
      </c>
      <c r="F10" s="232">
        <v>17</v>
      </c>
      <c r="G10" s="233">
        <v>8</v>
      </c>
      <c r="H10" s="650">
        <v>3</v>
      </c>
      <c r="I10" s="525">
        <v>0</v>
      </c>
      <c r="J10" s="651">
        <v>43</v>
      </c>
      <c r="K10" s="232">
        <v>6</v>
      </c>
      <c r="L10" s="233">
        <v>0</v>
      </c>
      <c r="M10" s="650">
        <v>5</v>
      </c>
      <c r="N10" s="525">
        <v>4</v>
      </c>
      <c r="O10" s="651">
        <v>45</v>
      </c>
      <c r="P10" s="232">
        <v>8</v>
      </c>
      <c r="Q10" s="233">
        <v>4</v>
      </c>
      <c r="R10" s="415">
        <f t="shared" si="0"/>
        <v>16</v>
      </c>
      <c r="S10" s="414">
        <f t="shared" si="1"/>
        <v>7</v>
      </c>
      <c r="T10" s="414">
        <f t="shared" si="2"/>
        <v>122</v>
      </c>
      <c r="U10" s="232">
        <f t="shared" si="3"/>
        <v>31</v>
      </c>
      <c r="V10" s="232">
        <f t="shared" si="4"/>
        <v>12</v>
      </c>
      <c r="W10" s="652">
        <f t="shared" si="6"/>
        <v>1.2297297297297298</v>
      </c>
      <c r="X10" s="652">
        <f t="shared" si="7"/>
        <v>1.9375</v>
      </c>
      <c r="Y10" s="653">
        <f t="shared" si="5"/>
        <v>1.7142857142857142</v>
      </c>
    </row>
    <row r="11" spans="2:28" ht="27" customHeight="1">
      <c r="B11" s="649" t="s">
        <v>134</v>
      </c>
      <c r="C11" s="650">
        <v>11</v>
      </c>
      <c r="D11" s="525">
        <v>2</v>
      </c>
      <c r="E11" s="651">
        <v>46</v>
      </c>
      <c r="F11" s="232">
        <v>22</v>
      </c>
      <c r="G11" s="233">
        <v>7</v>
      </c>
      <c r="H11" s="650">
        <v>9</v>
      </c>
      <c r="I11" s="525">
        <v>3</v>
      </c>
      <c r="J11" s="651">
        <v>47</v>
      </c>
      <c r="K11" s="232">
        <v>15</v>
      </c>
      <c r="L11" s="233">
        <v>6</v>
      </c>
      <c r="M11" s="650">
        <v>15</v>
      </c>
      <c r="N11" s="525">
        <v>2</v>
      </c>
      <c r="O11" s="651">
        <v>55</v>
      </c>
      <c r="P11" s="232">
        <v>31</v>
      </c>
      <c r="Q11" s="233">
        <v>3</v>
      </c>
      <c r="R11" s="415">
        <f t="shared" si="0"/>
        <v>35</v>
      </c>
      <c r="S11" s="414">
        <f t="shared" si="1"/>
        <v>7</v>
      </c>
      <c r="T11" s="414">
        <f t="shared" si="2"/>
        <v>148</v>
      </c>
      <c r="U11" s="232">
        <f t="shared" si="3"/>
        <v>68</v>
      </c>
      <c r="V11" s="232">
        <f t="shared" si="4"/>
        <v>16</v>
      </c>
      <c r="W11" s="652">
        <f t="shared" si="6"/>
        <v>1.4545454545454546</v>
      </c>
      <c r="X11" s="652">
        <f t="shared" si="7"/>
        <v>1.9428571428571428</v>
      </c>
      <c r="Y11" s="653">
        <f t="shared" si="5"/>
        <v>2.2857142857142856</v>
      </c>
    </row>
    <row r="12" spans="2:28" ht="27" customHeight="1">
      <c r="B12" s="649" t="s">
        <v>135</v>
      </c>
      <c r="C12" s="650">
        <v>1</v>
      </c>
      <c r="D12" s="525">
        <v>0</v>
      </c>
      <c r="E12" s="651">
        <v>19</v>
      </c>
      <c r="F12" s="232">
        <v>1</v>
      </c>
      <c r="G12" s="233">
        <v>0</v>
      </c>
      <c r="H12" s="650">
        <v>2</v>
      </c>
      <c r="I12" s="525">
        <v>0</v>
      </c>
      <c r="J12" s="651">
        <v>18</v>
      </c>
      <c r="K12" s="232">
        <v>3</v>
      </c>
      <c r="L12" s="233">
        <v>0</v>
      </c>
      <c r="M12" s="650">
        <v>12</v>
      </c>
      <c r="N12" s="525">
        <v>2</v>
      </c>
      <c r="O12" s="651">
        <v>69</v>
      </c>
      <c r="P12" s="232">
        <v>36</v>
      </c>
      <c r="Q12" s="233">
        <v>9</v>
      </c>
      <c r="R12" s="415">
        <f t="shared" si="0"/>
        <v>15</v>
      </c>
      <c r="S12" s="414">
        <f t="shared" si="1"/>
        <v>2</v>
      </c>
      <c r="T12" s="414">
        <f t="shared" si="2"/>
        <v>106</v>
      </c>
      <c r="U12" s="232">
        <f t="shared" si="3"/>
        <v>40</v>
      </c>
      <c r="V12" s="232">
        <f t="shared" si="4"/>
        <v>9</v>
      </c>
      <c r="W12" s="652">
        <f t="shared" si="6"/>
        <v>0.88</v>
      </c>
      <c r="X12" s="652">
        <f t="shared" si="7"/>
        <v>2.6666666666666665</v>
      </c>
      <c r="Y12" s="653">
        <f>V12/S12</f>
        <v>4.5</v>
      </c>
    </row>
    <row r="13" spans="2:28" ht="27" customHeight="1">
      <c r="B13" s="649" t="s">
        <v>464</v>
      </c>
      <c r="C13" s="650">
        <v>0</v>
      </c>
      <c r="D13" s="525">
        <v>0</v>
      </c>
      <c r="E13" s="651">
        <v>29</v>
      </c>
      <c r="F13" s="232">
        <v>0</v>
      </c>
      <c r="G13" s="233">
        <v>0</v>
      </c>
      <c r="H13" s="650">
        <v>0</v>
      </c>
      <c r="I13" s="525">
        <v>0</v>
      </c>
      <c r="J13" s="651">
        <v>31</v>
      </c>
      <c r="K13" s="232">
        <v>0</v>
      </c>
      <c r="L13" s="233">
        <v>0</v>
      </c>
      <c r="M13" s="650">
        <v>0</v>
      </c>
      <c r="N13" s="525">
        <v>0</v>
      </c>
      <c r="O13" s="651">
        <v>21</v>
      </c>
      <c r="P13" s="232">
        <v>0</v>
      </c>
      <c r="Q13" s="233">
        <v>0</v>
      </c>
      <c r="R13" s="415">
        <f t="shared" si="0"/>
        <v>0</v>
      </c>
      <c r="S13" s="414">
        <f t="shared" si="1"/>
        <v>0</v>
      </c>
      <c r="T13" s="414">
        <f t="shared" si="2"/>
        <v>81</v>
      </c>
      <c r="U13" s="232">
        <f t="shared" si="3"/>
        <v>0</v>
      </c>
      <c r="V13" s="232">
        <f t="shared" si="4"/>
        <v>0</v>
      </c>
      <c r="W13" s="652">
        <f t="shared" si="6"/>
        <v>0.9</v>
      </c>
      <c r="X13" s="654" t="s">
        <v>711</v>
      </c>
      <c r="Y13" s="511" t="s">
        <v>461</v>
      </c>
    </row>
    <row r="14" spans="2:28" ht="27" customHeight="1">
      <c r="B14" s="649" t="s">
        <v>137</v>
      </c>
      <c r="C14" s="650">
        <v>0</v>
      </c>
      <c r="D14" s="525">
        <v>0</v>
      </c>
      <c r="E14" s="651">
        <v>41</v>
      </c>
      <c r="F14" s="232">
        <v>0</v>
      </c>
      <c r="G14" s="233">
        <v>0</v>
      </c>
      <c r="H14" s="650">
        <v>0</v>
      </c>
      <c r="I14" s="525">
        <v>0</v>
      </c>
      <c r="J14" s="651">
        <v>74</v>
      </c>
      <c r="K14" s="232">
        <v>0</v>
      </c>
      <c r="L14" s="233">
        <v>0</v>
      </c>
      <c r="M14" s="650">
        <v>0</v>
      </c>
      <c r="N14" s="525">
        <v>0</v>
      </c>
      <c r="O14" s="651">
        <v>42</v>
      </c>
      <c r="P14" s="232">
        <v>0</v>
      </c>
      <c r="Q14" s="233">
        <v>0</v>
      </c>
      <c r="R14" s="415">
        <f t="shared" si="0"/>
        <v>0</v>
      </c>
      <c r="S14" s="414">
        <f t="shared" si="1"/>
        <v>0</v>
      </c>
      <c r="T14" s="414">
        <f t="shared" si="2"/>
        <v>157</v>
      </c>
      <c r="U14" s="232">
        <f t="shared" si="3"/>
        <v>0</v>
      </c>
      <c r="V14" s="232">
        <f t="shared" si="4"/>
        <v>0</v>
      </c>
      <c r="W14" s="652">
        <f t="shared" si="6"/>
        <v>1.7444444444444445</v>
      </c>
      <c r="X14" s="654" t="s">
        <v>711</v>
      </c>
      <c r="Y14" s="511" t="s">
        <v>360</v>
      </c>
      <c r="AB14" s="208"/>
    </row>
    <row r="15" spans="2:28" ht="27" customHeight="1">
      <c r="B15" s="649" t="s">
        <v>138</v>
      </c>
      <c r="C15" s="650">
        <v>0</v>
      </c>
      <c r="D15" s="525">
        <v>0</v>
      </c>
      <c r="E15" s="651">
        <v>24</v>
      </c>
      <c r="F15" s="232">
        <v>0</v>
      </c>
      <c r="G15" s="233">
        <v>0</v>
      </c>
      <c r="H15" s="650">
        <v>0</v>
      </c>
      <c r="I15" s="525">
        <v>0</v>
      </c>
      <c r="J15" s="651">
        <v>23</v>
      </c>
      <c r="K15" s="232">
        <v>0</v>
      </c>
      <c r="L15" s="233">
        <v>0</v>
      </c>
      <c r="M15" s="650">
        <v>3</v>
      </c>
      <c r="N15" s="525">
        <v>0</v>
      </c>
      <c r="O15" s="651">
        <v>32</v>
      </c>
      <c r="P15" s="232">
        <v>6</v>
      </c>
      <c r="Q15" s="233">
        <v>0</v>
      </c>
      <c r="R15" s="415">
        <f t="shared" si="0"/>
        <v>3</v>
      </c>
      <c r="S15" s="414">
        <f t="shared" si="1"/>
        <v>0</v>
      </c>
      <c r="T15" s="414">
        <f t="shared" si="2"/>
        <v>79</v>
      </c>
      <c r="U15" s="232">
        <f t="shared" si="3"/>
        <v>6</v>
      </c>
      <c r="V15" s="232">
        <f t="shared" si="4"/>
        <v>0</v>
      </c>
      <c r="W15" s="652">
        <f t="shared" si="6"/>
        <v>0.83908045977011492</v>
      </c>
      <c r="X15" s="652">
        <f t="shared" si="7"/>
        <v>2</v>
      </c>
      <c r="Y15" s="511" t="s">
        <v>360</v>
      </c>
    </row>
    <row r="16" spans="2:28" ht="27" customHeight="1">
      <c r="B16" s="649" t="s">
        <v>139</v>
      </c>
      <c r="C16" s="650">
        <v>14</v>
      </c>
      <c r="D16" s="525">
        <v>0</v>
      </c>
      <c r="E16" s="651">
        <v>45</v>
      </c>
      <c r="F16" s="232">
        <v>21</v>
      </c>
      <c r="G16" s="233">
        <v>0</v>
      </c>
      <c r="H16" s="650">
        <v>2</v>
      </c>
      <c r="I16" s="525">
        <v>0</v>
      </c>
      <c r="J16" s="651">
        <v>28</v>
      </c>
      <c r="K16" s="232">
        <v>4</v>
      </c>
      <c r="L16" s="233">
        <v>0</v>
      </c>
      <c r="M16" s="650">
        <v>0</v>
      </c>
      <c r="N16" s="525">
        <v>0</v>
      </c>
      <c r="O16" s="651">
        <v>26</v>
      </c>
      <c r="P16" s="232">
        <v>0</v>
      </c>
      <c r="Q16" s="233">
        <v>0</v>
      </c>
      <c r="R16" s="415">
        <f t="shared" si="0"/>
        <v>16</v>
      </c>
      <c r="S16" s="414">
        <f t="shared" si="1"/>
        <v>0</v>
      </c>
      <c r="T16" s="414">
        <f t="shared" si="2"/>
        <v>99</v>
      </c>
      <c r="U16" s="232">
        <f t="shared" si="3"/>
        <v>25</v>
      </c>
      <c r="V16" s="232">
        <f t="shared" si="4"/>
        <v>0</v>
      </c>
      <c r="W16" s="652">
        <f t="shared" si="6"/>
        <v>1</v>
      </c>
      <c r="X16" s="652">
        <f t="shared" si="7"/>
        <v>1.5625</v>
      </c>
      <c r="Y16" s="511" t="s">
        <v>879</v>
      </c>
    </row>
    <row r="17" spans="2:25" ht="27" customHeight="1">
      <c r="B17" s="649" t="s">
        <v>140</v>
      </c>
      <c r="C17" s="650">
        <v>6</v>
      </c>
      <c r="D17" s="525">
        <v>0</v>
      </c>
      <c r="E17" s="651">
        <v>26</v>
      </c>
      <c r="F17" s="232">
        <v>4</v>
      </c>
      <c r="G17" s="233">
        <v>0</v>
      </c>
      <c r="H17" s="650">
        <v>6</v>
      </c>
      <c r="I17" s="525">
        <v>0</v>
      </c>
      <c r="J17" s="651">
        <v>25</v>
      </c>
      <c r="K17" s="232">
        <v>4</v>
      </c>
      <c r="L17" s="233">
        <v>0</v>
      </c>
      <c r="M17" s="650">
        <v>9</v>
      </c>
      <c r="N17" s="525">
        <v>0</v>
      </c>
      <c r="O17" s="651">
        <v>26</v>
      </c>
      <c r="P17" s="232">
        <v>6</v>
      </c>
      <c r="Q17" s="233">
        <v>0</v>
      </c>
      <c r="R17" s="415">
        <f t="shared" si="0"/>
        <v>21</v>
      </c>
      <c r="S17" s="414">
        <f t="shared" si="1"/>
        <v>0</v>
      </c>
      <c r="T17" s="414">
        <f t="shared" si="2"/>
        <v>77</v>
      </c>
      <c r="U17" s="232">
        <f t="shared" si="3"/>
        <v>14</v>
      </c>
      <c r="V17" s="232">
        <f t="shared" si="4"/>
        <v>0</v>
      </c>
      <c r="W17" s="652">
        <f t="shared" si="6"/>
        <v>0.91304347826086951</v>
      </c>
      <c r="X17" s="652">
        <f t="shared" si="7"/>
        <v>0.66666666666666663</v>
      </c>
      <c r="Y17" s="511" t="s">
        <v>360</v>
      </c>
    </row>
    <row r="18" spans="2:25" ht="27" customHeight="1" thickBot="1">
      <c r="B18" s="655" t="s">
        <v>141</v>
      </c>
      <c r="C18" s="656">
        <v>8</v>
      </c>
      <c r="D18" s="657">
        <v>0</v>
      </c>
      <c r="E18" s="658">
        <v>22</v>
      </c>
      <c r="F18" s="234">
        <v>9</v>
      </c>
      <c r="G18" s="235">
        <v>0</v>
      </c>
      <c r="H18" s="656">
        <v>9</v>
      </c>
      <c r="I18" s="657">
        <v>0</v>
      </c>
      <c r="J18" s="658">
        <v>21</v>
      </c>
      <c r="K18" s="234">
        <v>7</v>
      </c>
      <c r="L18" s="235">
        <v>0</v>
      </c>
      <c r="M18" s="656">
        <v>18</v>
      </c>
      <c r="N18" s="657">
        <v>0</v>
      </c>
      <c r="O18" s="658">
        <v>45</v>
      </c>
      <c r="P18" s="234">
        <v>20</v>
      </c>
      <c r="Q18" s="235">
        <v>0</v>
      </c>
      <c r="R18" s="659">
        <f t="shared" si="0"/>
        <v>35</v>
      </c>
      <c r="S18" s="464">
        <f t="shared" si="1"/>
        <v>0</v>
      </c>
      <c r="T18" s="464">
        <f t="shared" si="2"/>
        <v>88</v>
      </c>
      <c r="U18" s="234">
        <f t="shared" si="3"/>
        <v>36</v>
      </c>
      <c r="V18" s="234">
        <f t="shared" si="4"/>
        <v>0</v>
      </c>
      <c r="W18" s="660">
        <f t="shared" si="6"/>
        <v>0.94545454545454544</v>
      </c>
      <c r="X18" s="660">
        <f t="shared" si="7"/>
        <v>1.0285714285714285</v>
      </c>
      <c r="Y18" s="512" t="s">
        <v>880</v>
      </c>
    </row>
    <row r="19" spans="2:25" ht="27" customHeight="1" thickBot="1">
      <c r="B19" s="661" t="s">
        <v>287</v>
      </c>
      <c r="C19" s="662">
        <f t="shared" ref="C19:L19" si="8">SUM(C7:C18)</f>
        <v>105</v>
      </c>
      <c r="D19" s="429">
        <f t="shared" si="8"/>
        <v>18</v>
      </c>
      <c r="E19" s="429">
        <f t="shared" si="8"/>
        <v>422</v>
      </c>
      <c r="F19" s="238">
        <f t="shared" si="8"/>
        <v>180</v>
      </c>
      <c r="G19" s="239">
        <f t="shared" si="8"/>
        <v>52</v>
      </c>
      <c r="H19" s="236">
        <f t="shared" si="8"/>
        <v>77</v>
      </c>
      <c r="I19" s="237">
        <f t="shared" si="8"/>
        <v>9</v>
      </c>
      <c r="J19" s="237">
        <f t="shared" si="8"/>
        <v>434</v>
      </c>
      <c r="K19" s="238">
        <f t="shared" si="8"/>
        <v>94</v>
      </c>
      <c r="L19" s="239">
        <f t="shared" si="8"/>
        <v>16</v>
      </c>
      <c r="M19" s="236">
        <f>SUM(M7:M18)</f>
        <v>129</v>
      </c>
      <c r="N19" s="237">
        <f>SUM(N7:N18)</f>
        <v>14</v>
      </c>
      <c r="O19" s="237">
        <f>SUM(O7:O18)</f>
        <v>500</v>
      </c>
      <c r="P19" s="238">
        <f>SUM(P7:P18)</f>
        <v>209</v>
      </c>
      <c r="Q19" s="239">
        <f>SUM(Q7:Q18)</f>
        <v>22</v>
      </c>
      <c r="R19" s="430">
        <f>SUM(C19,H19,M19)</f>
        <v>311</v>
      </c>
      <c r="S19" s="429">
        <f t="shared" si="1"/>
        <v>41</v>
      </c>
      <c r="T19" s="663">
        <f t="shared" si="2"/>
        <v>1356</v>
      </c>
      <c r="U19" s="664">
        <f t="shared" si="3"/>
        <v>483</v>
      </c>
      <c r="V19" s="238">
        <f t="shared" si="4"/>
        <v>90</v>
      </c>
      <c r="W19" s="665">
        <f>(T19-U19)/(90*12-R19)</f>
        <v>1.1352405721716514</v>
      </c>
      <c r="X19" s="665">
        <f t="shared" si="7"/>
        <v>1.5530546623794212</v>
      </c>
      <c r="Y19" s="666">
        <f>V19/S19</f>
        <v>2.1951219512195124</v>
      </c>
    </row>
    <row r="20" spans="2:25"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</row>
    <row r="21" spans="2:25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</row>
    <row r="22" spans="2:25">
      <c r="E22" s="103"/>
      <c r="F22" s="103"/>
      <c r="G22" s="103"/>
    </row>
    <row r="23" spans="2:25">
      <c r="E23" s="103"/>
      <c r="F23" s="103"/>
      <c r="G23" s="103"/>
    </row>
    <row r="24" spans="2:25">
      <c r="E24" s="103"/>
      <c r="F24" s="103"/>
      <c r="G24" s="103"/>
    </row>
    <row r="25" spans="2:25">
      <c r="E25" s="103"/>
      <c r="F25" s="103"/>
      <c r="G25" s="103"/>
    </row>
    <row r="26" spans="2:25">
      <c r="E26" s="103"/>
      <c r="F26" s="103"/>
      <c r="G26" s="103"/>
    </row>
    <row r="27" spans="2:25">
      <c r="E27" s="103"/>
      <c r="F27" s="103"/>
      <c r="G27" s="103"/>
    </row>
    <row r="28" spans="2:25">
      <c r="E28" s="103"/>
      <c r="F28" s="103"/>
      <c r="G28" s="103"/>
    </row>
    <row r="29" spans="2:25">
      <c r="E29" s="103"/>
      <c r="F29" s="103"/>
      <c r="G29" s="103"/>
    </row>
    <row r="30" spans="2:25">
      <c r="E30" s="103"/>
      <c r="F30" s="103"/>
      <c r="G30" s="103"/>
    </row>
    <row r="31" spans="2:25">
      <c r="E31" s="103"/>
      <c r="F31" s="103"/>
      <c r="G31" s="103"/>
    </row>
    <row r="32" spans="2:25">
      <c r="E32" s="103"/>
      <c r="F32" s="103"/>
      <c r="G32" s="103"/>
    </row>
    <row r="33" spans="5:7">
      <c r="E33" s="103"/>
      <c r="F33" s="103"/>
      <c r="G33" s="103"/>
    </row>
    <row r="34" spans="5:7">
      <c r="E34" s="103"/>
      <c r="F34" s="103"/>
      <c r="G34" s="103"/>
    </row>
    <row r="35" spans="5:7">
      <c r="E35" s="103"/>
      <c r="F35" s="103"/>
      <c r="G35" s="103"/>
    </row>
    <row r="36" spans="5:7">
      <c r="E36" s="103"/>
      <c r="F36" s="103"/>
      <c r="G36" s="103"/>
    </row>
    <row r="37" spans="5:7">
      <c r="E37" s="103"/>
      <c r="F37" s="103"/>
      <c r="G37" s="103"/>
    </row>
    <row r="38" spans="5:7">
      <c r="E38" s="103"/>
      <c r="F38" s="103"/>
      <c r="G38" s="103"/>
    </row>
    <row r="39" spans="5:7">
      <c r="E39" s="103"/>
      <c r="F39" s="103"/>
      <c r="G39" s="103"/>
    </row>
    <row r="40" spans="5:7">
      <c r="E40" s="103"/>
      <c r="F40" s="103"/>
      <c r="G40" s="103"/>
    </row>
    <row r="41" spans="5:7">
      <c r="E41" s="103"/>
      <c r="F41" s="103"/>
      <c r="G41" s="103"/>
    </row>
    <row r="42" spans="5:7">
      <c r="E42" s="103"/>
      <c r="F42" s="103"/>
      <c r="G42" s="103"/>
    </row>
    <row r="43" spans="5:7">
      <c r="E43" s="103"/>
      <c r="F43" s="103"/>
      <c r="G43" s="103"/>
    </row>
    <row r="44" spans="5:7">
      <c r="E44" s="103"/>
      <c r="F44" s="103"/>
      <c r="G44" s="103"/>
    </row>
    <row r="45" spans="5:7">
      <c r="E45" s="103"/>
      <c r="F45" s="103"/>
      <c r="G45" s="103"/>
    </row>
  </sheetData>
  <mergeCells count="17">
    <mergeCell ref="R4:Y4"/>
    <mergeCell ref="I5:I6"/>
    <mergeCell ref="J5:J6"/>
    <mergeCell ref="M5:M6"/>
    <mergeCell ref="T5:T6"/>
    <mergeCell ref="N5:N6"/>
    <mergeCell ref="O5:O6"/>
    <mergeCell ref="R5:R6"/>
    <mergeCell ref="S5:S6"/>
    <mergeCell ref="B4:B6"/>
    <mergeCell ref="M4:Q4"/>
    <mergeCell ref="C4:G4"/>
    <mergeCell ref="H4:L4"/>
    <mergeCell ref="C5:C6"/>
    <mergeCell ref="D5:D6"/>
    <mergeCell ref="E5:E6"/>
    <mergeCell ref="H5:H6"/>
  </mergeCells>
  <phoneticPr fontId="9"/>
  <printOptions horizontalCentered="1"/>
  <pageMargins left="0.87" right="0.55118110236220474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W53"/>
  <sheetViews>
    <sheetView view="pageBreakPreview" zoomScale="70" zoomScaleNormal="40" zoomScaleSheetLayoutView="70" workbookViewId="0">
      <selection activeCell="AV3" sqref="AV3"/>
    </sheetView>
  </sheetViews>
  <sheetFormatPr defaultRowHeight="13.5"/>
  <cols>
    <col min="1" max="1" width="8.625" style="54" customWidth="1"/>
    <col min="2" max="2" width="12.875" style="54" customWidth="1"/>
    <col min="3" max="3" width="9.5" style="54" customWidth="1"/>
    <col min="4" max="4" width="12.25" style="54" customWidth="1"/>
    <col min="5" max="5" width="9.125" style="54" bestFit="1" customWidth="1"/>
    <col min="6" max="10" width="11.875" style="54" customWidth="1"/>
    <col min="11" max="11" width="6.125" style="54" customWidth="1"/>
    <col min="12" max="15" width="11.875" style="54" customWidth="1"/>
    <col min="16" max="16" width="7" style="54" customWidth="1"/>
    <col min="17" max="17" width="14.5" style="54" customWidth="1"/>
    <col min="18" max="18" width="9.125" style="54" bestFit="1" customWidth="1"/>
    <col min="19" max="19" width="9.125" style="54" customWidth="1"/>
    <col min="20" max="20" width="10" style="54" hidden="1" customWidth="1"/>
    <col min="21" max="21" width="8.5" style="97" hidden="1" customWidth="1"/>
    <col min="22" max="22" width="5.625" style="54" hidden="1" customWidth="1"/>
    <col min="23" max="23" width="14.5" style="54" hidden="1" customWidth="1"/>
    <col min="24" max="24" width="9" style="54" hidden="1" customWidth="1"/>
    <col min="25" max="25" width="10" style="54" hidden="1" customWidth="1"/>
    <col min="26" max="26" width="8.5" style="97" hidden="1" customWidth="1"/>
    <col min="27" max="27" width="5.625" style="54" hidden="1" customWidth="1"/>
    <col min="28" max="28" width="12.375" style="54" hidden="1" customWidth="1"/>
    <col min="29" max="29" width="9.125" style="54" hidden="1" customWidth="1"/>
    <col min="30" max="30" width="10.5" style="54" hidden="1" customWidth="1"/>
    <col min="31" max="31" width="9.125" style="54" hidden="1" customWidth="1"/>
    <col min="32" max="32" width="8.125" style="54" customWidth="1"/>
    <col min="33" max="33" width="12.375" style="54" hidden="1" customWidth="1"/>
    <col min="34" max="34" width="9.125" style="54" hidden="1" customWidth="1"/>
    <col min="35" max="35" width="10.5" style="54" hidden="1" customWidth="1"/>
    <col min="36" max="36" width="9.125" style="54" hidden="1" customWidth="1"/>
    <col min="37" max="37" width="31.25" style="54" bestFit="1" customWidth="1"/>
    <col min="38" max="38" width="7.5" style="54" bestFit="1" customWidth="1"/>
    <col min="39" max="40" width="9.25" style="54" bestFit="1" customWidth="1"/>
    <col min="41" max="41" width="12.375" style="54" customWidth="1"/>
    <col min="42" max="42" width="9.125" style="54" bestFit="1" customWidth="1"/>
    <col min="43" max="43" width="10.5" style="54" bestFit="1" customWidth="1"/>
    <col min="44" max="44" width="9.125" style="54" bestFit="1" customWidth="1"/>
    <col min="45" max="45" width="9" style="54"/>
    <col min="46" max="46" width="12.375" style="54" customWidth="1"/>
    <col min="47" max="47" width="9.125" style="54" bestFit="1" customWidth="1"/>
    <col min="48" max="48" width="10.5" style="54" bestFit="1" customWidth="1"/>
    <col min="49" max="49" width="9.125" style="54" bestFit="1" customWidth="1"/>
    <col min="50" max="16384" width="9" style="54"/>
  </cols>
  <sheetData>
    <row r="1" spans="2:49" ht="29.25" customHeight="1">
      <c r="B1" s="97" t="s">
        <v>446</v>
      </c>
      <c r="G1" s="97" t="s">
        <v>476</v>
      </c>
      <c r="L1" s="97" t="s">
        <v>523</v>
      </c>
      <c r="Q1" s="97" t="s">
        <v>536</v>
      </c>
      <c r="U1" s="54"/>
      <c r="W1" s="97" t="s">
        <v>542</v>
      </c>
      <c r="Z1" s="54"/>
      <c r="AA1" s="251"/>
      <c r="AB1" s="97" t="s">
        <v>553</v>
      </c>
      <c r="AF1" s="251"/>
      <c r="AG1" s="97" t="s">
        <v>576</v>
      </c>
      <c r="AK1" s="97" t="s">
        <v>654</v>
      </c>
      <c r="AO1" s="97" t="s">
        <v>745</v>
      </c>
      <c r="AT1" s="97" t="s">
        <v>740</v>
      </c>
    </row>
    <row r="2" spans="2:49">
      <c r="B2" s="54" t="s">
        <v>413</v>
      </c>
      <c r="C2" s="75" t="s">
        <v>61</v>
      </c>
      <c r="D2" s="54" t="s">
        <v>414</v>
      </c>
      <c r="E2" s="54" t="s">
        <v>415</v>
      </c>
      <c r="G2" s="54" t="s">
        <v>472</v>
      </c>
      <c r="H2" s="75" t="s">
        <v>469</v>
      </c>
      <c r="I2" s="54" t="s">
        <v>473</v>
      </c>
      <c r="J2" s="54" t="s">
        <v>474</v>
      </c>
      <c r="L2" s="54" t="s">
        <v>472</v>
      </c>
      <c r="M2" s="75" t="s">
        <v>469</v>
      </c>
      <c r="N2" s="54" t="s">
        <v>473</v>
      </c>
      <c r="O2" s="54" t="s">
        <v>474</v>
      </c>
      <c r="Q2" s="54" t="s">
        <v>472</v>
      </c>
      <c r="R2" s="75" t="s">
        <v>469</v>
      </c>
      <c r="S2" s="75"/>
      <c r="T2" s="54" t="s">
        <v>473</v>
      </c>
      <c r="U2" s="54" t="s">
        <v>474</v>
      </c>
      <c r="W2" s="54" t="s">
        <v>472</v>
      </c>
      <c r="X2" s="75" t="s">
        <v>469</v>
      </c>
      <c r="Y2" s="54" t="s">
        <v>473</v>
      </c>
      <c r="Z2" s="54" t="s">
        <v>474</v>
      </c>
      <c r="AB2" s="54" t="s">
        <v>472</v>
      </c>
      <c r="AC2" s="75" t="s">
        <v>469</v>
      </c>
      <c r="AD2" s="54" t="s">
        <v>473</v>
      </c>
      <c r="AE2" s="54" t="s">
        <v>474</v>
      </c>
      <c r="AG2" s="54" t="s">
        <v>472</v>
      </c>
      <c r="AH2" s="75" t="s">
        <v>469</v>
      </c>
      <c r="AI2" s="54" t="s">
        <v>473</v>
      </c>
      <c r="AJ2" s="54" t="s">
        <v>474</v>
      </c>
      <c r="AK2" s="54" t="s">
        <v>472</v>
      </c>
      <c r="AL2" s="75" t="s">
        <v>469</v>
      </c>
      <c r="AM2" s="54" t="s">
        <v>473</v>
      </c>
      <c r="AN2" s="54" t="s">
        <v>474</v>
      </c>
      <c r="AO2" s="54" t="s">
        <v>472</v>
      </c>
      <c r="AP2" s="75" t="s">
        <v>469</v>
      </c>
      <c r="AQ2" s="54" t="s">
        <v>473</v>
      </c>
      <c r="AR2" s="54" t="s">
        <v>474</v>
      </c>
      <c r="AT2" s="54" t="s">
        <v>472</v>
      </c>
      <c r="AU2" s="75" t="s">
        <v>469</v>
      </c>
      <c r="AV2" s="54" t="s">
        <v>473</v>
      </c>
      <c r="AW2" s="54" t="s">
        <v>474</v>
      </c>
    </row>
    <row r="3" spans="2:49">
      <c r="B3" s="54" t="s">
        <v>412</v>
      </c>
      <c r="C3" s="100">
        <f t="shared" ref="C3:C22" si="0">E3/(D3/10000)</f>
        <v>10.135135135135135</v>
      </c>
      <c r="D3" s="54">
        <v>20720</v>
      </c>
      <c r="E3" s="54">
        <v>21</v>
      </c>
      <c r="F3" s="75"/>
      <c r="G3" s="198" t="s">
        <v>478</v>
      </c>
      <c r="H3" s="100">
        <v>12.61</v>
      </c>
      <c r="I3" s="195">
        <v>3966</v>
      </c>
      <c r="J3" s="54">
        <v>5</v>
      </c>
      <c r="L3" s="198" t="s">
        <v>495</v>
      </c>
      <c r="M3" s="100">
        <f t="shared" ref="M3:M21" si="1">(O3*10000)/N3</f>
        <v>11.095700416088766</v>
      </c>
      <c r="N3" s="195">
        <v>3605</v>
      </c>
      <c r="O3" s="54">
        <v>4</v>
      </c>
      <c r="P3" s="75"/>
      <c r="Q3" s="198" t="s">
        <v>477</v>
      </c>
      <c r="R3" s="100">
        <f t="shared" ref="R3:R21" si="2">(U3*10000)/T3</f>
        <v>8.2203041512535968</v>
      </c>
      <c r="S3" s="100"/>
      <c r="T3" s="195">
        <v>19464</v>
      </c>
      <c r="U3" s="54">
        <v>16</v>
      </c>
      <c r="W3" s="198" t="s">
        <v>480</v>
      </c>
      <c r="X3" s="100">
        <f t="shared" ref="X3:X21" si="3">(Z3*10000)/Y3</f>
        <v>6.9600185600494937</v>
      </c>
      <c r="Y3" s="195">
        <v>12931</v>
      </c>
      <c r="Z3" s="54">
        <v>9</v>
      </c>
      <c r="AB3" s="198" t="s">
        <v>483</v>
      </c>
      <c r="AC3" s="81">
        <f t="shared" ref="AC3:AC21" si="4">(AE3*10000)/AD3</f>
        <v>8.3819241982507293</v>
      </c>
      <c r="AD3" s="85">
        <v>27440</v>
      </c>
      <c r="AE3" s="54">
        <v>23</v>
      </c>
      <c r="AG3" s="198" t="s">
        <v>74</v>
      </c>
      <c r="AH3" s="81">
        <f t="shared" ref="AH3:AH21" si="5">(AJ3*10000)/AI3</f>
        <v>6.1931175615272762</v>
      </c>
      <c r="AI3" s="85">
        <v>37138</v>
      </c>
      <c r="AJ3" s="54">
        <v>23</v>
      </c>
      <c r="AK3" s="54" t="s">
        <v>514</v>
      </c>
      <c r="AL3" s="81">
        <f t="shared" ref="AL3:AL21" si="6">(AN3*10000)/AM3</f>
        <v>11.022320198401763</v>
      </c>
      <c r="AM3" s="85">
        <v>3629</v>
      </c>
      <c r="AN3" s="54">
        <v>4</v>
      </c>
      <c r="AO3" s="198" t="s">
        <v>731</v>
      </c>
      <c r="AP3" s="81">
        <f t="shared" ref="AP3:AP21" si="7">(AR3*10000)/AQ3</f>
        <v>8.4507042253521121</v>
      </c>
      <c r="AQ3" s="85">
        <v>3550</v>
      </c>
      <c r="AR3" s="54">
        <v>3</v>
      </c>
      <c r="AT3" s="500" t="s">
        <v>727</v>
      </c>
      <c r="AU3" s="81">
        <f t="shared" ref="AU3:AU21" si="8">(AW3*10000)/AV3</f>
        <v>9.0455028119715255</v>
      </c>
      <c r="AV3" s="501">
        <v>25427</v>
      </c>
      <c r="AW3" s="502">
        <v>23</v>
      </c>
    </row>
    <row r="4" spans="2:49">
      <c r="B4" s="54" t="s">
        <v>80</v>
      </c>
      <c r="C4" s="100">
        <f t="shared" si="0"/>
        <v>6.72243800418285</v>
      </c>
      <c r="D4" s="54">
        <v>13388</v>
      </c>
      <c r="E4" s="54">
        <v>9</v>
      </c>
      <c r="F4" s="75"/>
      <c r="G4" s="198" t="s">
        <v>479</v>
      </c>
      <c r="H4" s="100">
        <v>9.07</v>
      </c>
      <c r="I4" s="195">
        <v>16535</v>
      </c>
      <c r="J4" s="54">
        <v>15</v>
      </c>
      <c r="L4" s="198" t="s">
        <v>477</v>
      </c>
      <c r="M4" s="100">
        <f t="shared" si="1"/>
        <v>8.5474382824676951</v>
      </c>
      <c r="N4" s="195">
        <v>19889</v>
      </c>
      <c r="O4" s="54">
        <v>17</v>
      </c>
      <c r="P4" s="75"/>
      <c r="Q4" s="198" t="s">
        <v>481</v>
      </c>
      <c r="R4" s="100">
        <f t="shared" si="2"/>
        <v>7.7303648732220163</v>
      </c>
      <c r="S4" s="100"/>
      <c r="T4" s="195">
        <v>6468</v>
      </c>
      <c r="U4" s="54">
        <v>5</v>
      </c>
      <c r="W4" s="198" t="s">
        <v>483</v>
      </c>
      <c r="X4" s="100">
        <f>(Z4*10000)/Y4</f>
        <v>6.8503028554946637</v>
      </c>
      <c r="Y4" s="195">
        <v>27736</v>
      </c>
      <c r="Z4" s="54">
        <v>19</v>
      </c>
      <c r="AB4" s="198" t="s">
        <v>482</v>
      </c>
      <c r="AC4" s="81">
        <f t="shared" si="4"/>
        <v>7.8210995886680958</v>
      </c>
      <c r="AD4" s="85">
        <v>34522</v>
      </c>
      <c r="AE4" s="54">
        <v>27</v>
      </c>
      <c r="AG4" s="198" t="s">
        <v>80</v>
      </c>
      <c r="AH4" s="81">
        <f t="shared" si="5"/>
        <v>5.4889045714733786</v>
      </c>
      <c r="AI4" s="85">
        <v>12753</v>
      </c>
      <c r="AJ4" s="54">
        <v>7</v>
      </c>
      <c r="AK4" s="198" t="s">
        <v>656</v>
      </c>
      <c r="AL4" s="81">
        <f t="shared" si="6"/>
        <v>5.5956577695708134</v>
      </c>
      <c r="AM4" s="85">
        <v>17871</v>
      </c>
      <c r="AN4" s="54">
        <v>10</v>
      </c>
      <c r="AO4" s="198" t="s">
        <v>728</v>
      </c>
      <c r="AP4" s="81">
        <f t="shared" si="7"/>
        <v>7.7363453504564443</v>
      </c>
      <c r="AQ4" s="85">
        <v>6463</v>
      </c>
      <c r="AR4" s="54">
        <v>5</v>
      </c>
      <c r="AT4" s="500" t="s">
        <v>741</v>
      </c>
      <c r="AU4" s="81">
        <f t="shared" si="8"/>
        <v>7.0463887257780389</v>
      </c>
      <c r="AV4" s="501">
        <v>17030</v>
      </c>
      <c r="AW4" s="502">
        <v>12</v>
      </c>
    </row>
    <row r="5" spans="2:49">
      <c r="B5" s="54" t="s">
        <v>74</v>
      </c>
      <c r="C5" s="100">
        <f t="shared" si="0"/>
        <v>6.6796961975210909</v>
      </c>
      <c r="D5" s="54">
        <v>40421</v>
      </c>
      <c r="E5" s="54">
        <v>27</v>
      </c>
      <c r="F5" s="75"/>
      <c r="G5" s="198" t="s">
        <v>477</v>
      </c>
      <c r="H5" s="100">
        <v>8.39</v>
      </c>
      <c r="I5" s="195">
        <v>20266</v>
      </c>
      <c r="J5" s="54">
        <v>17</v>
      </c>
      <c r="L5" s="198" t="s">
        <v>482</v>
      </c>
      <c r="M5" s="100">
        <f t="shared" si="1"/>
        <v>6.7727734507280735</v>
      </c>
      <c r="N5" s="195">
        <v>35436</v>
      </c>
      <c r="O5" s="54">
        <v>24</v>
      </c>
      <c r="P5" s="75"/>
      <c r="Q5" s="198" t="s">
        <v>482</v>
      </c>
      <c r="R5" s="100">
        <f t="shared" si="2"/>
        <v>7.0901871809415766</v>
      </c>
      <c r="S5" s="100"/>
      <c r="T5" s="195">
        <v>35260</v>
      </c>
      <c r="U5" s="54">
        <v>25</v>
      </c>
      <c r="W5" s="198" t="s">
        <v>477</v>
      </c>
      <c r="X5" s="100">
        <f t="shared" si="3"/>
        <v>6.2794348508634226</v>
      </c>
      <c r="Y5" s="195">
        <v>19110</v>
      </c>
      <c r="Z5" s="54">
        <v>12</v>
      </c>
      <c r="AB5" s="198" t="s">
        <v>477</v>
      </c>
      <c r="AC5" s="81">
        <f t="shared" si="4"/>
        <v>6.93407296778323</v>
      </c>
      <c r="AD5" s="85">
        <v>18748</v>
      </c>
      <c r="AE5" s="54">
        <v>13</v>
      </c>
      <c r="AG5" s="198" t="s">
        <v>342</v>
      </c>
      <c r="AH5" s="81">
        <f t="shared" si="5"/>
        <v>5.4543471146503766</v>
      </c>
      <c r="AI5" s="85">
        <v>18334</v>
      </c>
      <c r="AJ5" s="54">
        <v>10</v>
      </c>
      <c r="AK5" s="198" t="s">
        <v>508</v>
      </c>
      <c r="AL5" s="81">
        <f t="shared" si="6"/>
        <v>4.9285362247412516</v>
      </c>
      <c r="AM5" s="85">
        <v>26377</v>
      </c>
      <c r="AN5" s="54">
        <v>13</v>
      </c>
      <c r="AO5" s="198" t="s">
        <v>730</v>
      </c>
      <c r="AP5" s="81">
        <f t="shared" si="7"/>
        <v>6.4107700937575123</v>
      </c>
      <c r="AQ5" s="85">
        <v>12479</v>
      </c>
      <c r="AR5" s="54">
        <v>8</v>
      </c>
      <c r="AT5" s="500" t="s">
        <v>725</v>
      </c>
      <c r="AU5" s="81">
        <f t="shared" si="8"/>
        <v>6.8060006238833903</v>
      </c>
      <c r="AV5" s="501">
        <v>35263</v>
      </c>
      <c r="AW5" s="502">
        <v>24</v>
      </c>
    </row>
    <row r="6" spans="2:49">
      <c r="B6" s="54" t="s">
        <v>82</v>
      </c>
      <c r="C6" s="100">
        <f t="shared" si="0"/>
        <v>6.5599580162686957</v>
      </c>
      <c r="D6" s="54">
        <v>7622</v>
      </c>
      <c r="E6" s="54">
        <v>5</v>
      </c>
      <c r="F6" s="75"/>
      <c r="G6" s="198" t="s">
        <v>480</v>
      </c>
      <c r="H6" s="100">
        <v>7.56</v>
      </c>
      <c r="I6" s="195">
        <v>13230</v>
      </c>
      <c r="J6" s="54">
        <v>10</v>
      </c>
      <c r="L6" s="198" t="s">
        <v>483</v>
      </c>
      <c r="M6" s="100">
        <f t="shared" si="1"/>
        <v>6.6142170855670823</v>
      </c>
      <c r="N6" s="195">
        <v>28726</v>
      </c>
      <c r="O6" s="54">
        <v>19</v>
      </c>
      <c r="P6" s="75"/>
      <c r="Q6" s="198" t="s">
        <v>486</v>
      </c>
      <c r="R6" s="100">
        <f t="shared" si="2"/>
        <v>6.4636227312684209</v>
      </c>
      <c r="S6" s="100"/>
      <c r="T6" s="195">
        <v>38678</v>
      </c>
      <c r="U6" s="54">
        <v>25</v>
      </c>
      <c r="W6" s="198" t="s">
        <v>495</v>
      </c>
      <c r="X6" s="100">
        <f t="shared" si="3"/>
        <v>5.7670126874279122</v>
      </c>
      <c r="Y6" s="195">
        <v>3468</v>
      </c>
      <c r="Z6" s="54">
        <v>2</v>
      </c>
      <c r="AB6" s="198" t="s">
        <v>486</v>
      </c>
      <c r="AC6" s="81">
        <f t="shared" si="4"/>
        <v>6.8777610242573344</v>
      </c>
      <c r="AD6" s="85">
        <v>37803</v>
      </c>
      <c r="AE6" s="54">
        <v>26</v>
      </c>
      <c r="AG6" s="198" t="s">
        <v>73</v>
      </c>
      <c r="AH6" s="81">
        <f t="shared" si="5"/>
        <v>5.4382477590668721</v>
      </c>
      <c r="AI6" s="85">
        <v>53326</v>
      </c>
      <c r="AJ6" s="54">
        <v>29</v>
      </c>
      <c r="AK6" s="198" t="s">
        <v>513</v>
      </c>
      <c r="AL6" s="81">
        <f t="shared" si="6"/>
        <v>4.658385093167702</v>
      </c>
      <c r="AM6" s="85">
        <v>6440</v>
      </c>
      <c r="AN6" s="54">
        <v>3</v>
      </c>
      <c r="AO6" s="198" t="s">
        <v>746</v>
      </c>
      <c r="AP6" s="81">
        <f t="shared" si="7"/>
        <v>6.1728395061728394</v>
      </c>
      <c r="AQ6" s="85">
        <v>50220</v>
      </c>
      <c r="AR6" s="54">
        <v>31</v>
      </c>
      <c r="AT6" s="500" t="s">
        <v>731</v>
      </c>
      <c r="AU6" s="81">
        <f t="shared" si="8"/>
        <v>5.7670126874279122</v>
      </c>
      <c r="AV6" s="501">
        <v>3468</v>
      </c>
      <c r="AW6" s="502">
        <v>2</v>
      </c>
    </row>
    <row r="7" spans="2:49">
      <c r="B7" s="54" t="s">
        <v>72</v>
      </c>
      <c r="C7" s="100">
        <f t="shared" si="0"/>
        <v>5.6451612903225801</v>
      </c>
      <c r="D7" s="54">
        <v>148800</v>
      </c>
      <c r="E7" s="54">
        <v>84</v>
      </c>
      <c r="F7" s="75"/>
      <c r="G7" s="198" t="s">
        <v>481</v>
      </c>
      <c r="H7" s="100">
        <v>6.07</v>
      </c>
      <c r="I7" s="195">
        <v>6594</v>
      </c>
      <c r="J7" s="54">
        <v>4</v>
      </c>
      <c r="L7" s="198" t="s">
        <v>489</v>
      </c>
      <c r="M7" s="100">
        <f t="shared" si="1"/>
        <v>5.8693456362097676</v>
      </c>
      <c r="N7" s="195">
        <v>146524</v>
      </c>
      <c r="O7" s="54">
        <v>86</v>
      </c>
      <c r="P7" s="75"/>
      <c r="Q7" s="198" t="s">
        <v>483</v>
      </c>
      <c r="R7" s="100">
        <f t="shared" si="2"/>
        <v>6.3764214106061141</v>
      </c>
      <c r="S7" s="100"/>
      <c r="T7" s="195">
        <v>28229</v>
      </c>
      <c r="U7" s="54">
        <v>18</v>
      </c>
      <c r="W7" s="198" t="s">
        <v>482</v>
      </c>
      <c r="X7" s="100">
        <f t="shared" si="3"/>
        <v>5.7323015190599023</v>
      </c>
      <c r="Y7" s="195">
        <v>34890</v>
      </c>
      <c r="Z7" s="54">
        <v>20</v>
      </c>
      <c r="AB7" s="198" t="s">
        <v>491</v>
      </c>
      <c r="AC7" s="81">
        <f t="shared" si="4"/>
        <v>6.6151316411196586</v>
      </c>
      <c r="AD7" s="85">
        <v>52909</v>
      </c>
      <c r="AE7" s="54">
        <v>35</v>
      </c>
      <c r="AG7" s="198" t="s">
        <v>358</v>
      </c>
      <c r="AH7" s="81">
        <f t="shared" si="5"/>
        <v>5.0958954878161773</v>
      </c>
      <c r="AI7" s="85">
        <v>64758</v>
      </c>
      <c r="AJ7" s="54">
        <v>33</v>
      </c>
      <c r="AK7" s="198" t="s">
        <v>505</v>
      </c>
      <c r="AL7" s="81">
        <f t="shared" si="6"/>
        <v>4.3063793137197326</v>
      </c>
      <c r="AM7" s="85">
        <v>51087</v>
      </c>
      <c r="AN7" s="54">
        <v>22</v>
      </c>
      <c r="AO7" s="198" t="s">
        <v>511</v>
      </c>
      <c r="AP7" s="81">
        <f t="shared" si="7"/>
        <v>5.7504312823461756</v>
      </c>
      <c r="AQ7" s="85">
        <v>15651</v>
      </c>
      <c r="AR7" s="54">
        <v>9</v>
      </c>
      <c r="AT7" s="500" t="s">
        <v>726</v>
      </c>
      <c r="AU7" s="81">
        <f t="shared" si="8"/>
        <v>4.8941637097760919</v>
      </c>
      <c r="AV7" s="501">
        <v>32692</v>
      </c>
      <c r="AW7" s="502">
        <v>16</v>
      </c>
    </row>
    <row r="8" spans="2:49">
      <c r="B8" s="54" t="s">
        <v>79</v>
      </c>
      <c r="C8" s="100">
        <f t="shared" si="0"/>
        <v>5.410604785379344</v>
      </c>
      <c r="D8" s="54">
        <v>16634</v>
      </c>
      <c r="E8" s="54">
        <v>9</v>
      </c>
      <c r="F8" s="75"/>
      <c r="G8" s="198" t="s">
        <v>482</v>
      </c>
      <c r="H8" s="100">
        <v>5.6</v>
      </c>
      <c r="I8" s="195">
        <v>35726</v>
      </c>
      <c r="J8" s="54">
        <v>20</v>
      </c>
      <c r="L8" s="198" t="s">
        <v>486</v>
      </c>
      <c r="M8" s="100">
        <f t="shared" si="1"/>
        <v>5.589004903081574</v>
      </c>
      <c r="N8" s="195">
        <v>39363</v>
      </c>
      <c r="O8" s="54">
        <v>22</v>
      </c>
      <c r="P8" s="75"/>
      <c r="Q8" s="198" t="s">
        <v>495</v>
      </c>
      <c r="R8" s="100">
        <f t="shared" si="2"/>
        <v>5.6353902507748659</v>
      </c>
      <c r="S8" s="100"/>
      <c r="T8" s="195">
        <v>3549</v>
      </c>
      <c r="U8" s="54">
        <v>2</v>
      </c>
      <c r="W8" s="198" t="s">
        <v>493</v>
      </c>
      <c r="X8" s="100">
        <f t="shared" si="3"/>
        <v>5.181069444196309</v>
      </c>
      <c r="Y8" s="195">
        <v>55973</v>
      </c>
      <c r="Z8" s="54">
        <v>29</v>
      </c>
      <c r="AB8" s="198" t="s">
        <v>480</v>
      </c>
      <c r="AC8" s="81">
        <f t="shared" si="4"/>
        <v>6.1823802163833079</v>
      </c>
      <c r="AD8" s="85">
        <v>12940</v>
      </c>
      <c r="AE8" s="54">
        <v>8</v>
      </c>
      <c r="AG8" s="198" t="s">
        <v>69</v>
      </c>
      <c r="AH8" s="81">
        <f t="shared" si="5"/>
        <v>4.612634775422344</v>
      </c>
      <c r="AI8" s="85">
        <v>52031</v>
      </c>
      <c r="AJ8" s="54">
        <v>24</v>
      </c>
      <c r="AK8" s="198" t="s">
        <v>507</v>
      </c>
      <c r="AL8" s="81">
        <f t="shared" si="6"/>
        <v>4.0537945650705147</v>
      </c>
      <c r="AM8" s="85">
        <v>140609</v>
      </c>
      <c r="AN8" s="54">
        <v>57</v>
      </c>
      <c r="AO8" s="198" t="s">
        <v>747</v>
      </c>
      <c r="AP8" s="81">
        <f t="shared" si="7"/>
        <v>5.1531634697967359</v>
      </c>
      <c r="AQ8" s="85">
        <v>17465</v>
      </c>
      <c r="AR8" s="54">
        <v>9</v>
      </c>
      <c r="AT8" s="500" t="s">
        <v>736</v>
      </c>
      <c r="AU8" s="81">
        <f t="shared" si="8"/>
        <v>4.6678708420433095</v>
      </c>
      <c r="AV8" s="501">
        <v>49273</v>
      </c>
      <c r="AW8" s="502">
        <v>23</v>
      </c>
    </row>
    <row r="9" spans="2:49">
      <c r="B9" s="54" t="s">
        <v>410</v>
      </c>
      <c r="C9" s="100">
        <f t="shared" si="0"/>
        <v>4.80890913692736</v>
      </c>
      <c r="D9" s="54">
        <v>118530</v>
      </c>
      <c r="E9" s="54">
        <v>57</v>
      </c>
      <c r="F9" s="75"/>
      <c r="G9" s="198" t="s">
        <v>483</v>
      </c>
      <c r="H9" s="100">
        <v>5.48</v>
      </c>
      <c r="I9" s="195">
        <v>29175</v>
      </c>
      <c r="J9" s="54">
        <v>16</v>
      </c>
      <c r="L9" s="198" t="s">
        <v>478</v>
      </c>
      <c r="M9" s="100">
        <f t="shared" si="1"/>
        <v>5.1137816415239072</v>
      </c>
      <c r="N9" s="195">
        <v>3911</v>
      </c>
      <c r="O9" s="54">
        <v>2</v>
      </c>
      <c r="P9" s="75"/>
      <c r="Q9" s="198" t="s">
        <v>491</v>
      </c>
      <c r="R9" s="100">
        <f t="shared" si="2"/>
        <v>5.5039812130774592</v>
      </c>
      <c r="S9" s="100"/>
      <c r="T9" s="195">
        <v>54506</v>
      </c>
      <c r="U9" s="54">
        <v>30</v>
      </c>
      <c r="W9" s="198" t="s">
        <v>411</v>
      </c>
      <c r="X9" s="100">
        <f t="shared" si="3"/>
        <v>4.7675437921966077</v>
      </c>
      <c r="Y9" s="195">
        <v>65023</v>
      </c>
      <c r="Z9" s="54">
        <v>31</v>
      </c>
      <c r="AB9" s="198" t="s">
        <v>481</v>
      </c>
      <c r="AC9" s="81">
        <f t="shared" si="4"/>
        <v>6.1180789232181096</v>
      </c>
      <c r="AD9" s="85">
        <v>6538</v>
      </c>
      <c r="AE9" s="54">
        <v>4</v>
      </c>
      <c r="AG9" s="198" t="s">
        <v>67</v>
      </c>
      <c r="AH9" s="81">
        <f t="shared" si="5"/>
        <v>4.4387337927812167</v>
      </c>
      <c r="AI9" s="85">
        <v>171220</v>
      </c>
      <c r="AJ9" s="54">
        <v>76</v>
      </c>
      <c r="AK9" s="198" t="s">
        <v>506</v>
      </c>
      <c r="AL9" s="81">
        <f t="shared" si="6"/>
        <v>3.867091055120921</v>
      </c>
      <c r="AM9" s="85">
        <v>33617</v>
      </c>
      <c r="AN9" s="54">
        <v>13</v>
      </c>
      <c r="AO9" s="198" t="s">
        <v>727</v>
      </c>
      <c r="AP9" s="81">
        <f t="shared" si="7"/>
        <v>4.2436634389105361</v>
      </c>
      <c r="AQ9" s="85">
        <v>25921</v>
      </c>
      <c r="AR9" s="54">
        <v>11</v>
      </c>
      <c r="AT9" s="500" t="s">
        <v>724</v>
      </c>
      <c r="AU9" s="81">
        <f t="shared" si="8"/>
        <v>4.6663215533017874</v>
      </c>
      <c r="AV9" s="501">
        <v>137153</v>
      </c>
      <c r="AW9" s="502">
        <v>64</v>
      </c>
    </row>
    <row r="10" spans="2:49">
      <c r="B10" s="54" t="s">
        <v>75</v>
      </c>
      <c r="C10" s="100">
        <f t="shared" si="0"/>
        <v>4.715541871237968</v>
      </c>
      <c r="D10" s="54">
        <v>36051</v>
      </c>
      <c r="E10" s="54">
        <v>17</v>
      </c>
      <c r="F10" s="75"/>
      <c r="G10" s="198" t="s">
        <v>485</v>
      </c>
      <c r="H10" s="100">
        <v>5.37</v>
      </c>
      <c r="I10" s="196">
        <v>7444</v>
      </c>
      <c r="J10" s="54">
        <v>4</v>
      </c>
      <c r="L10" s="198" t="s">
        <v>491</v>
      </c>
      <c r="M10" s="100">
        <f t="shared" si="1"/>
        <v>5.0502317695651389</v>
      </c>
      <c r="N10" s="195">
        <v>55443</v>
      </c>
      <c r="O10" s="54">
        <v>28</v>
      </c>
      <c r="P10" s="75"/>
      <c r="Q10" s="198" t="s">
        <v>478</v>
      </c>
      <c r="R10" s="100">
        <f t="shared" si="2"/>
        <v>5.2029136316337148</v>
      </c>
      <c r="S10" s="100"/>
      <c r="T10" s="195">
        <v>3844</v>
      </c>
      <c r="U10" s="54">
        <v>2</v>
      </c>
      <c r="W10" s="198" t="s">
        <v>486</v>
      </c>
      <c r="X10" s="100">
        <f t="shared" si="3"/>
        <v>4.721311475409836</v>
      </c>
      <c r="Y10" s="195">
        <v>38125</v>
      </c>
      <c r="Z10" s="54">
        <v>18</v>
      </c>
      <c r="AB10" s="198" t="s">
        <v>478</v>
      </c>
      <c r="AC10" s="81">
        <f t="shared" si="4"/>
        <v>5.3347559349159779</v>
      </c>
      <c r="AD10" s="85">
        <v>3749</v>
      </c>
      <c r="AE10" s="54">
        <v>2</v>
      </c>
      <c r="AG10" s="198" t="s">
        <v>357</v>
      </c>
      <c r="AH10" s="81">
        <f t="shared" si="5"/>
        <v>3.895022429956752</v>
      </c>
      <c r="AI10" s="85">
        <v>148908</v>
      </c>
      <c r="AJ10" s="54">
        <v>58</v>
      </c>
      <c r="AK10" s="198" t="s">
        <v>503</v>
      </c>
      <c r="AL10" s="81">
        <f t="shared" si="6"/>
        <v>3.7838655970939912</v>
      </c>
      <c r="AM10" s="85">
        <v>52856</v>
      </c>
      <c r="AN10" s="54">
        <v>20</v>
      </c>
      <c r="AO10" s="198" t="s">
        <v>725</v>
      </c>
      <c r="AP10" s="81">
        <f t="shared" si="7"/>
        <v>3.8986354775828458</v>
      </c>
      <c r="AQ10" s="85">
        <v>35910</v>
      </c>
      <c r="AR10" s="54">
        <v>14</v>
      </c>
      <c r="AT10" s="500" t="s">
        <v>723</v>
      </c>
      <c r="AU10" s="81">
        <f t="shared" si="8"/>
        <v>4.2222300411667426</v>
      </c>
      <c r="AV10" s="501">
        <v>56842</v>
      </c>
      <c r="AW10" s="502">
        <v>24</v>
      </c>
    </row>
    <row r="11" spans="2:49">
      <c r="B11" s="54" t="s">
        <v>77</v>
      </c>
      <c r="C11" s="100">
        <f t="shared" si="0"/>
        <v>4.5871559633027523</v>
      </c>
      <c r="D11" s="54">
        <v>6540</v>
      </c>
      <c r="E11" s="54">
        <v>3</v>
      </c>
      <c r="F11" s="75"/>
      <c r="G11" s="198" t="s">
        <v>484</v>
      </c>
      <c r="H11" s="100">
        <v>5.32</v>
      </c>
      <c r="I11" s="195">
        <v>54530</v>
      </c>
      <c r="J11" s="54">
        <v>29</v>
      </c>
      <c r="L11" s="198" t="s">
        <v>488</v>
      </c>
      <c r="M11" s="100">
        <f t="shared" si="1"/>
        <v>4.8297308060566522</v>
      </c>
      <c r="N11" s="195">
        <v>118019</v>
      </c>
      <c r="O11" s="54">
        <v>57</v>
      </c>
      <c r="P11" s="75"/>
      <c r="Q11" s="198" t="s">
        <v>411</v>
      </c>
      <c r="R11" s="100">
        <f t="shared" si="2"/>
        <v>5.1945670939452739</v>
      </c>
      <c r="S11" s="100"/>
      <c r="T11" s="195">
        <v>65453</v>
      </c>
      <c r="U11" s="54">
        <v>34</v>
      </c>
      <c r="W11" s="198" t="s">
        <v>481</v>
      </c>
      <c r="X11" s="100">
        <f t="shared" si="3"/>
        <v>4.6232085067036524</v>
      </c>
      <c r="Y11" s="195">
        <v>6489</v>
      </c>
      <c r="Z11" s="54">
        <v>3</v>
      </c>
      <c r="AB11" s="198" t="s">
        <v>411</v>
      </c>
      <c r="AC11" s="81">
        <f t="shared" si="4"/>
        <v>4.5959402527767139</v>
      </c>
      <c r="AD11" s="85">
        <v>65275</v>
      </c>
      <c r="AE11" s="54">
        <v>30</v>
      </c>
      <c r="AG11" s="198" t="s">
        <v>70</v>
      </c>
      <c r="AH11" s="81">
        <f t="shared" si="5"/>
        <v>3.4701650444350403</v>
      </c>
      <c r="AI11" s="85">
        <v>118150</v>
      </c>
      <c r="AJ11" s="54">
        <v>41</v>
      </c>
      <c r="AK11" s="198" t="s">
        <v>497</v>
      </c>
      <c r="AL11" s="81">
        <f t="shared" si="6"/>
        <v>3.5602782494385714</v>
      </c>
      <c r="AM11" s="85">
        <v>36514</v>
      </c>
      <c r="AN11" s="54">
        <v>13</v>
      </c>
      <c r="AO11" s="198" t="s">
        <v>722</v>
      </c>
      <c r="AP11" s="81">
        <f t="shared" si="7"/>
        <v>3.4947450967021538</v>
      </c>
      <c r="AQ11" s="85">
        <v>117319</v>
      </c>
      <c r="AR11" s="54">
        <v>41</v>
      </c>
      <c r="AT11" s="500" t="s">
        <v>730</v>
      </c>
      <c r="AU11" s="81">
        <f t="shared" si="8"/>
        <v>4.0713296962788048</v>
      </c>
      <c r="AV11" s="501">
        <v>12281</v>
      </c>
      <c r="AW11" s="502">
        <v>5</v>
      </c>
    </row>
    <row r="12" spans="2:49">
      <c r="B12" s="54" t="s">
        <v>361</v>
      </c>
      <c r="C12" s="100">
        <f t="shared" si="0"/>
        <v>4.4176960280896624</v>
      </c>
      <c r="D12" s="54">
        <v>174299</v>
      </c>
      <c r="E12" s="54">
        <v>77</v>
      </c>
      <c r="F12" s="75"/>
      <c r="G12" s="198" t="s">
        <v>411</v>
      </c>
      <c r="H12" s="100">
        <v>5.15</v>
      </c>
      <c r="I12" s="195">
        <v>66006</v>
      </c>
      <c r="J12" s="54">
        <v>34</v>
      </c>
      <c r="L12" s="198" t="s">
        <v>480</v>
      </c>
      <c r="M12" s="100">
        <f t="shared" si="1"/>
        <v>4.5805023284220168</v>
      </c>
      <c r="N12" s="195">
        <v>13099</v>
      </c>
      <c r="O12" s="54">
        <v>6</v>
      </c>
      <c r="P12" s="75"/>
      <c r="Q12" s="198" t="s">
        <v>489</v>
      </c>
      <c r="R12" s="100">
        <f t="shared" si="2"/>
        <v>5.0946643717728053</v>
      </c>
      <c r="S12" s="100"/>
      <c r="T12" s="195">
        <v>145250</v>
      </c>
      <c r="U12" s="54">
        <v>74</v>
      </c>
      <c r="W12" s="198" t="s">
        <v>484</v>
      </c>
      <c r="X12" s="100">
        <f t="shared" si="3"/>
        <v>4.2898442600018649</v>
      </c>
      <c r="Y12" s="195">
        <v>53615</v>
      </c>
      <c r="Z12" s="54">
        <v>23</v>
      </c>
      <c r="AB12" s="198" t="s">
        <v>493</v>
      </c>
      <c r="AC12" s="81">
        <f t="shared" si="4"/>
        <v>4.2695509855546856</v>
      </c>
      <c r="AD12" s="85">
        <v>56212</v>
      </c>
      <c r="AE12" s="54">
        <v>24</v>
      </c>
      <c r="AG12" s="198" t="s">
        <v>76</v>
      </c>
      <c r="AH12" s="81">
        <f t="shared" si="5"/>
        <v>3.3469691335068799</v>
      </c>
      <c r="AI12" s="85">
        <v>26890</v>
      </c>
      <c r="AJ12" s="54">
        <v>9</v>
      </c>
      <c r="AK12" s="198" t="s">
        <v>657</v>
      </c>
      <c r="AL12" s="81">
        <f t="shared" si="6"/>
        <v>2.7728370180504927</v>
      </c>
      <c r="AM12" s="85">
        <v>147863</v>
      </c>
      <c r="AN12" s="54">
        <v>41</v>
      </c>
      <c r="AO12" s="198" t="s">
        <v>729</v>
      </c>
      <c r="AP12" s="81">
        <f t="shared" si="7"/>
        <v>3.3311125916055961</v>
      </c>
      <c r="AQ12" s="85">
        <v>3002</v>
      </c>
      <c r="AR12" s="54">
        <v>1</v>
      </c>
      <c r="AT12" s="500" t="s">
        <v>738</v>
      </c>
      <c r="AU12" s="81">
        <f t="shared" si="8"/>
        <v>3.7712820301839698</v>
      </c>
      <c r="AV12" s="501">
        <v>145839</v>
      </c>
      <c r="AW12" s="502">
        <v>55</v>
      </c>
    </row>
    <row r="13" spans="2:49">
      <c r="B13" s="54" t="s">
        <v>71</v>
      </c>
      <c r="C13" s="100">
        <f t="shared" si="0"/>
        <v>4.1529738904337155</v>
      </c>
      <c r="D13" s="54">
        <v>55382</v>
      </c>
      <c r="E13" s="54">
        <v>23</v>
      </c>
      <c r="F13" s="75"/>
      <c r="G13" s="198" t="s">
        <v>486</v>
      </c>
      <c r="H13" s="100">
        <v>4.7699999999999996</v>
      </c>
      <c r="I13" s="195">
        <v>39807</v>
      </c>
      <c r="J13" s="54">
        <v>19</v>
      </c>
      <c r="L13" s="198" t="s">
        <v>487</v>
      </c>
      <c r="M13" s="100">
        <f t="shared" si="1"/>
        <v>4.5761553344068959</v>
      </c>
      <c r="N13" s="195">
        <v>172634</v>
      </c>
      <c r="O13" s="54">
        <v>79</v>
      </c>
      <c r="P13" s="75"/>
      <c r="Q13" s="198" t="s">
        <v>484</v>
      </c>
      <c r="R13" s="100">
        <f t="shared" si="2"/>
        <v>4.6330615270570794</v>
      </c>
      <c r="S13" s="100"/>
      <c r="T13" s="195">
        <v>53960</v>
      </c>
      <c r="U13" s="54">
        <v>25</v>
      </c>
      <c r="W13" s="198" t="s">
        <v>488</v>
      </c>
      <c r="X13" s="100">
        <f t="shared" si="3"/>
        <v>4.2554640157962824</v>
      </c>
      <c r="Y13" s="195">
        <v>117496</v>
      </c>
      <c r="Z13" s="54">
        <v>50</v>
      </c>
      <c r="AB13" s="198" t="s">
        <v>488</v>
      </c>
      <c r="AC13" s="81">
        <f t="shared" si="4"/>
        <v>4.1561702163753109</v>
      </c>
      <c r="AD13" s="85">
        <v>117897</v>
      </c>
      <c r="AE13" s="54">
        <v>49</v>
      </c>
      <c r="AG13" s="198" t="s">
        <v>72</v>
      </c>
      <c r="AH13" s="81">
        <f t="shared" si="5"/>
        <v>3.0972174317028363</v>
      </c>
      <c r="AI13" s="85">
        <v>142063</v>
      </c>
      <c r="AJ13" s="54">
        <v>44</v>
      </c>
      <c r="AK13" s="198" t="s">
        <v>499</v>
      </c>
      <c r="AL13" s="81">
        <f t="shared" si="6"/>
        <v>2.7343971686091204</v>
      </c>
      <c r="AM13" s="85">
        <v>193827</v>
      </c>
      <c r="AN13" s="54">
        <v>53</v>
      </c>
      <c r="AO13" s="198" t="s">
        <v>726</v>
      </c>
      <c r="AP13" s="81">
        <f t="shared" si="7"/>
        <v>3.3141514265915459</v>
      </c>
      <c r="AQ13" s="85">
        <v>33191</v>
      </c>
      <c r="AR13" s="54">
        <v>11</v>
      </c>
      <c r="AT13" s="500" t="s">
        <v>743</v>
      </c>
      <c r="AU13" s="81">
        <f t="shared" si="8"/>
        <v>3.4470872113064459</v>
      </c>
      <c r="AV13" s="501">
        <v>2901</v>
      </c>
      <c r="AW13" s="502">
        <v>1</v>
      </c>
    </row>
    <row r="14" spans="2:49">
      <c r="B14" s="54" t="s">
        <v>411</v>
      </c>
      <c r="C14" s="100">
        <f t="shared" si="0"/>
        <v>4.0735655768621477</v>
      </c>
      <c r="D14" s="54">
        <v>66281</v>
      </c>
      <c r="E14" s="54">
        <v>27</v>
      </c>
      <c r="F14" s="75"/>
      <c r="G14" s="198" t="s">
        <v>487</v>
      </c>
      <c r="H14" s="100">
        <v>4.7300000000000004</v>
      </c>
      <c r="I14" s="195">
        <v>173401</v>
      </c>
      <c r="J14" s="54">
        <v>82</v>
      </c>
      <c r="L14" s="198" t="s">
        <v>492</v>
      </c>
      <c r="M14" s="100">
        <f t="shared" si="1"/>
        <v>4.4776315962756641</v>
      </c>
      <c r="N14" s="195">
        <v>151866</v>
      </c>
      <c r="O14" s="54">
        <v>68</v>
      </c>
      <c r="P14" s="75"/>
      <c r="Q14" s="198" t="s">
        <v>494</v>
      </c>
      <c r="R14" s="100">
        <f t="shared" si="2"/>
        <v>3.9085401602501464</v>
      </c>
      <c r="S14" s="100"/>
      <c r="T14" s="195">
        <v>194446</v>
      </c>
      <c r="U14" s="54">
        <v>76</v>
      </c>
      <c r="W14" s="198" t="s">
        <v>489</v>
      </c>
      <c r="X14" s="100">
        <f t="shared" si="3"/>
        <v>4.241973282522375</v>
      </c>
      <c r="Y14" s="195">
        <v>143801</v>
      </c>
      <c r="Z14" s="54">
        <v>61</v>
      </c>
      <c r="AB14" s="198" t="s">
        <v>494</v>
      </c>
      <c r="AC14" s="81">
        <f t="shared" si="4"/>
        <v>4.1101520756267984</v>
      </c>
      <c r="AD14" s="85">
        <v>194640</v>
      </c>
      <c r="AE14" s="54">
        <v>80</v>
      </c>
      <c r="AG14" s="198" t="s">
        <v>78</v>
      </c>
      <c r="AH14" s="81">
        <f t="shared" si="5"/>
        <v>3.0873726458783577</v>
      </c>
      <c r="AI14" s="85">
        <v>3239</v>
      </c>
      <c r="AJ14" s="54">
        <v>1</v>
      </c>
      <c r="AK14" s="198" t="s">
        <v>504</v>
      </c>
      <c r="AL14" s="81">
        <f t="shared" si="6"/>
        <v>2.7087344910229008</v>
      </c>
      <c r="AM14" s="85">
        <v>169821</v>
      </c>
      <c r="AN14" s="54">
        <v>46</v>
      </c>
      <c r="AO14" s="198" t="s">
        <v>724</v>
      </c>
      <c r="AP14" s="81">
        <f t="shared" si="7"/>
        <v>3.0952843702535975</v>
      </c>
      <c r="AQ14" s="85">
        <v>138921</v>
      </c>
      <c r="AR14" s="54">
        <v>43</v>
      </c>
      <c r="AT14" s="500" t="s">
        <v>722</v>
      </c>
      <c r="AU14" s="81">
        <f t="shared" si="8"/>
        <v>3.3413010512247152</v>
      </c>
      <c r="AV14" s="501">
        <v>116721</v>
      </c>
      <c r="AW14" s="502">
        <v>39</v>
      </c>
    </row>
    <row r="15" spans="2:49">
      <c r="B15" s="54" t="s">
        <v>73</v>
      </c>
      <c r="C15" s="100">
        <f t="shared" si="0"/>
        <v>4.0197332358852549</v>
      </c>
      <c r="D15" s="54">
        <v>54730</v>
      </c>
      <c r="E15" s="54">
        <v>22</v>
      </c>
      <c r="F15" s="75"/>
      <c r="G15" s="198" t="s">
        <v>489</v>
      </c>
      <c r="H15" s="100">
        <v>4.68</v>
      </c>
      <c r="I15" s="195">
        <v>147571</v>
      </c>
      <c r="J15" s="54">
        <v>69</v>
      </c>
      <c r="L15" s="198" t="s">
        <v>493</v>
      </c>
      <c r="M15" s="100">
        <f t="shared" si="1"/>
        <v>3.9498725268411792</v>
      </c>
      <c r="N15" s="195">
        <v>55698</v>
      </c>
      <c r="O15" s="54">
        <v>22</v>
      </c>
      <c r="P15" s="75"/>
      <c r="Q15" s="198" t="s">
        <v>480</v>
      </c>
      <c r="R15" s="100">
        <f t="shared" si="2"/>
        <v>3.8426068244697205</v>
      </c>
      <c r="S15" s="100"/>
      <c r="T15" s="195">
        <v>13012</v>
      </c>
      <c r="U15" s="54">
        <v>5</v>
      </c>
      <c r="W15" s="198" t="s">
        <v>492</v>
      </c>
      <c r="X15" s="100">
        <f t="shared" si="3"/>
        <v>3.9284358832655291</v>
      </c>
      <c r="Y15" s="195">
        <v>150187</v>
      </c>
      <c r="Z15" s="54">
        <v>59</v>
      </c>
      <c r="AB15" s="198" t="s">
        <v>489</v>
      </c>
      <c r="AC15" s="81">
        <f t="shared" si="4"/>
        <v>3.9549277011462354</v>
      </c>
      <c r="AD15" s="85">
        <v>144124</v>
      </c>
      <c r="AE15" s="54">
        <v>57</v>
      </c>
      <c r="AG15" s="198" t="s">
        <v>75</v>
      </c>
      <c r="AH15" s="81">
        <f t="shared" si="5"/>
        <v>2.9364263691087946</v>
      </c>
      <c r="AI15" s="85">
        <v>34055</v>
      </c>
      <c r="AJ15" s="54">
        <v>10</v>
      </c>
      <c r="AK15" s="198" t="s">
        <v>655</v>
      </c>
      <c r="AL15" s="81">
        <f t="shared" si="6"/>
        <v>2.6383995778560676</v>
      </c>
      <c r="AM15" s="85">
        <v>64433</v>
      </c>
      <c r="AN15" s="54">
        <v>17</v>
      </c>
      <c r="AO15" s="198" t="s">
        <v>748</v>
      </c>
      <c r="AP15" s="81">
        <f t="shared" si="7"/>
        <v>3.0610162573974558</v>
      </c>
      <c r="AQ15" s="85">
        <v>147010</v>
      </c>
      <c r="AR15" s="54">
        <v>45</v>
      </c>
      <c r="AT15" s="502" t="s">
        <v>728</v>
      </c>
      <c r="AU15" s="81">
        <f t="shared" si="8"/>
        <v>3.0688967316249807</v>
      </c>
      <c r="AV15" s="501">
        <v>6517</v>
      </c>
      <c r="AW15" s="502">
        <v>2</v>
      </c>
    </row>
    <row r="16" spans="2:49">
      <c r="B16" s="54" t="s">
        <v>66</v>
      </c>
      <c r="C16" s="100">
        <f t="shared" si="0"/>
        <v>3.7094324568341044</v>
      </c>
      <c r="D16" s="54">
        <v>285758</v>
      </c>
      <c r="E16" s="54">
        <v>106</v>
      </c>
      <c r="F16" s="75"/>
      <c r="G16" s="198" t="s">
        <v>488</v>
      </c>
      <c r="H16" s="100">
        <v>4.0599999999999996</v>
      </c>
      <c r="I16" s="195">
        <v>118371</v>
      </c>
      <c r="J16" s="54">
        <v>48</v>
      </c>
      <c r="L16" s="198" t="s">
        <v>484</v>
      </c>
      <c r="M16" s="100">
        <f t="shared" si="1"/>
        <v>3.8670472332197772</v>
      </c>
      <c r="N16" s="195">
        <v>54305</v>
      </c>
      <c r="O16" s="54">
        <v>21</v>
      </c>
      <c r="P16" s="75"/>
      <c r="Q16" s="198" t="s">
        <v>492</v>
      </c>
      <c r="R16" s="100">
        <f t="shared" si="2"/>
        <v>3.7064001588457209</v>
      </c>
      <c r="S16" s="100"/>
      <c r="T16" s="195">
        <v>151090</v>
      </c>
      <c r="U16" s="54">
        <v>56</v>
      </c>
      <c r="W16" s="198" t="s">
        <v>494</v>
      </c>
      <c r="X16" s="100">
        <f t="shared" si="3"/>
        <v>3.5562794101730208</v>
      </c>
      <c r="Y16" s="195">
        <v>194023</v>
      </c>
      <c r="Z16" s="54">
        <v>69</v>
      </c>
      <c r="AB16" s="198" t="s">
        <v>490</v>
      </c>
      <c r="AC16" s="81">
        <f t="shared" si="4"/>
        <v>3.8356478660175939</v>
      </c>
      <c r="AD16" s="85">
        <v>278962</v>
      </c>
      <c r="AE16" s="54">
        <v>107</v>
      </c>
      <c r="AG16" s="198" t="s">
        <v>68</v>
      </c>
      <c r="AH16" s="81">
        <f t="shared" si="5"/>
        <v>2.5203298031570989</v>
      </c>
      <c r="AI16" s="85">
        <v>194419</v>
      </c>
      <c r="AJ16" s="54">
        <v>49</v>
      </c>
      <c r="AK16" s="198" t="s">
        <v>496</v>
      </c>
      <c r="AL16" s="81">
        <f t="shared" si="6"/>
        <v>2.5405428293178645</v>
      </c>
      <c r="AM16" s="85">
        <v>118085</v>
      </c>
      <c r="AN16" s="54">
        <v>30</v>
      </c>
      <c r="AO16" s="198" t="s">
        <v>721</v>
      </c>
      <c r="AP16" s="81">
        <f t="shared" si="7"/>
        <v>2.8975308897489498</v>
      </c>
      <c r="AQ16" s="85">
        <v>193268</v>
      </c>
      <c r="AR16" s="54">
        <v>56</v>
      </c>
      <c r="AT16" s="500" t="s">
        <v>720</v>
      </c>
      <c r="AU16" s="81">
        <f t="shared" si="8"/>
        <v>3.0450669914738122</v>
      </c>
      <c r="AV16" s="501">
        <v>167484</v>
      </c>
      <c r="AW16" s="502">
        <v>51</v>
      </c>
    </row>
    <row r="17" spans="2:49">
      <c r="B17" s="54" t="s">
        <v>69</v>
      </c>
      <c r="C17" s="100">
        <f t="shared" si="0"/>
        <v>3.6791114069973192</v>
      </c>
      <c r="D17" s="54">
        <v>57079</v>
      </c>
      <c r="E17" s="54">
        <v>21</v>
      </c>
      <c r="F17" s="75"/>
      <c r="G17" s="198" t="s">
        <v>490</v>
      </c>
      <c r="H17" s="100">
        <v>3.45</v>
      </c>
      <c r="I17" s="195">
        <v>283649</v>
      </c>
      <c r="J17" s="54">
        <v>98</v>
      </c>
      <c r="L17" s="198" t="s">
        <v>411</v>
      </c>
      <c r="M17" s="100">
        <f t="shared" si="1"/>
        <v>3.8047117550374385</v>
      </c>
      <c r="N17" s="195">
        <v>65708</v>
      </c>
      <c r="O17" s="54">
        <v>25</v>
      </c>
      <c r="P17" s="75"/>
      <c r="Q17" s="198" t="s">
        <v>487</v>
      </c>
      <c r="R17" s="100">
        <f t="shared" si="2"/>
        <v>3.6030172363695532</v>
      </c>
      <c r="S17" s="100"/>
      <c r="T17" s="195">
        <v>172078</v>
      </c>
      <c r="U17" s="54">
        <v>62</v>
      </c>
      <c r="W17" s="198" t="s">
        <v>491</v>
      </c>
      <c r="X17" s="100">
        <f t="shared" si="3"/>
        <v>3.5455037414394743</v>
      </c>
      <c r="Y17" s="195">
        <v>53589</v>
      </c>
      <c r="Z17" s="54">
        <v>19</v>
      </c>
      <c r="AB17" s="198" t="s">
        <v>492</v>
      </c>
      <c r="AC17" s="81">
        <f t="shared" si="4"/>
        <v>3.7903220443800163</v>
      </c>
      <c r="AD17" s="85">
        <v>150383</v>
      </c>
      <c r="AE17" s="54">
        <v>57</v>
      </c>
      <c r="AG17" s="198" t="s">
        <v>79</v>
      </c>
      <c r="AH17" s="81">
        <f t="shared" si="5"/>
        <v>2.5078369905956115</v>
      </c>
      <c r="AI17" s="85">
        <v>15950</v>
      </c>
      <c r="AJ17" s="54">
        <v>4</v>
      </c>
      <c r="AK17" s="198" t="s">
        <v>498</v>
      </c>
      <c r="AL17" s="81">
        <f t="shared" si="6"/>
        <v>2.3777443132281841</v>
      </c>
      <c r="AM17" s="85">
        <v>12617</v>
      </c>
      <c r="AN17" s="54">
        <v>3</v>
      </c>
      <c r="AO17" s="54" t="s">
        <v>719</v>
      </c>
      <c r="AP17" s="81">
        <f t="shared" si="7"/>
        <v>2.7304257988340344</v>
      </c>
      <c r="AQ17" s="85">
        <v>271020</v>
      </c>
      <c r="AR17" s="54">
        <v>74</v>
      </c>
      <c r="AT17" s="500" t="s">
        <v>739</v>
      </c>
      <c r="AU17" s="81">
        <f t="shared" si="8"/>
        <v>2.9791304075136806</v>
      </c>
      <c r="AV17" s="501">
        <v>63777</v>
      </c>
      <c r="AW17" s="502">
        <v>19</v>
      </c>
    </row>
    <row r="18" spans="2:49">
      <c r="B18" s="54" t="s">
        <v>343</v>
      </c>
      <c r="C18" s="100">
        <f t="shared" si="0"/>
        <v>3.5347022667914718</v>
      </c>
      <c r="D18" s="54">
        <v>152771</v>
      </c>
      <c r="E18" s="54">
        <v>54</v>
      </c>
      <c r="F18" s="75"/>
      <c r="G18" s="198" t="s">
        <v>491</v>
      </c>
      <c r="H18" s="100">
        <v>3.38</v>
      </c>
      <c r="I18" s="195">
        <v>56196</v>
      </c>
      <c r="J18" s="54">
        <v>19</v>
      </c>
      <c r="L18" s="198" t="s">
        <v>494</v>
      </c>
      <c r="M18" s="100">
        <f t="shared" si="1"/>
        <v>3.1799111676428651</v>
      </c>
      <c r="N18" s="195">
        <v>194974</v>
      </c>
      <c r="O18" s="54">
        <v>62</v>
      </c>
      <c r="P18" s="75"/>
      <c r="Q18" s="198" t="s">
        <v>490</v>
      </c>
      <c r="R18" s="100">
        <f t="shared" si="2"/>
        <v>3.4992251715691527</v>
      </c>
      <c r="S18" s="100"/>
      <c r="T18" s="195">
        <v>280062</v>
      </c>
      <c r="U18" s="54">
        <v>98</v>
      </c>
      <c r="W18" s="198" t="s">
        <v>490</v>
      </c>
      <c r="X18" s="100">
        <f t="shared" si="3"/>
        <v>3.1334752401430594</v>
      </c>
      <c r="Y18" s="195">
        <v>277647</v>
      </c>
      <c r="Z18" s="54">
        <v>87</v>
      </c>
      <c r="AB18" s="198" t="s">
        <v>487</v>
      </c>
      <c r="AC18" s="81">
        <f t="shared" si="4"/>
        <v>3.2486932711440621</v>
      </c>
      <c r="AD18" s="85">
        <v>172377</v>
      </c>
      <c r="AE18" s="54">
        <v>56</v>
      </c>
      <c r="AG18" s="198" t="s">
        <v>71</v>
      </c>
      <c r="AH18" s="81">
        <f t="shared" si="5"/>
        <v>2.4845602328387875</v>
      </c>
      <c r="AI18" s="85">
        <v>56348</v>
      </c>
      <c r="AJ18" s="54">
        <v>14</v>
      </c>
      <c r="AK18" s="198" t="s">
        <v>502</v>
      </c>
      <c r="AL18" s="81">
        <f t="shared" si="6"/>
        <v>2.3380191133062511</v>
      </c>
      <c r="AM18" s="85">
        <v>273736</v>
      </c>
      <c r="AN18" s="54">
        <v>64</v>
      </c>
      <c r="AO18" s="198" t="s">
        <v>720</v>
      </c>
      <c r="AP18" s="81">
        <f t="shared" si="7"/>
        <v>2.4880926992251369</v>
      </c>
      <c r="AQ18" s="85">
        <v>168804</v>
      </c>
      <c r="AR18" s="54">
        <v>42</v>
      </c>
      <c r="AT18" s="500" t="s">
        <v>721</v>
      </c>
      <c r="AU18" s="81">
        <f t="shared" si="8"/>
        <v>2.8542959749237125</v>
      </c>
      <c r="AV18" s="501">
        <v>192692</v>
      </c>
      <c r="AW18" s="502">
        <v>55</v>
      </c>
    </row>
    <row r="19" spans="2:49">
      <c r="B19" s="54" t="s">
        <v>76</v>
      </c>
      <c r="C19" s="100">
        <f t="shared" si="0"/>
        <v>3.3737053405755537</v>
      </c>
      <c r="D19" s="54">
        <v>29641</v>
      </c>
      <c r="E19" s="54">
        <v>10</v>
      </c>
      <c r="F19" s="75"/>
      <c r="G19" s="198" t="s">
        <v>492</v>
      </c>
      <c r="H19" s="100">
        <v>3.08</v>
      </c>
      <c r="I19" s="195">
        <v>152365</v>
      </c>
      <c r="J19" s="54">
        <v>47</v>
      </c>
      <c r="L19" s="198" t="s">
        <v>490</v>
      </c>
      <c r="M19" s="100">
        <f t="shared" si="1"/>
        <v>3.0841111556199952</v>
      </c>
      <c r="N19" s="195">
        <v>282091</v>
      </c>
      <c r="O19" s="54">
        <v>87</v>
      </c>
      <c r="P19" s="75"/>
      <c r="Q19" s="198" t="s">
        <v>488</v>
      </c>
      <c r="R19" s="100">
        <f t="shared" si="2"/>
        <v>3.3944619353524725</v>
      </c>
      <c r="S19" s="100"/>
      <c r="T19" s="195">
        <v>117839</v>
      </c>
      <c r="U19" s="54">
        <v>40</v>
      </c>
      <c r="W19" s="198" t="s">
        <v>487</v>
      </c>
      <c r="X19" s="100">
        <f t="shared" si="3"/>
        <v>2.9172890216579539</v>
      </c>
      <c r="Y19" s="195">
        <v>171392</v>
      </c>
      <c r="Z19" s="54">
        <v>50</v>
      </c>
      <c r="AB19" s="198" t="s">
        <v>495</v>
      </c>
      <c r="AC19" s="81">
        <f t="shared" si="4"/>
        <v>2.9815146094215863</v>
      </c>
      <c r="AD19" s="85">
        <v>3354</v>
      </c>
      <c r="AE19" s="54">
        <v>1</v>
      </c>
      <c r="AG19" s="198" t="s">
        <v>66</v>
      </c>
      <c r="AH19" s="81">
        <f t="shared" si="5"/>
        <v>2.4242950547999231</v>
      </c>
      <c r="AI19" s="85">
        <v>276369</v>
      </c>
      <c r="AJ19" s="54">
        <v>67</v>
      </c>
      <c r="AK19" s="198" t="s">
        <v>511</v>
      </c>
      <c r="AL19" s="81">
        <f t="shared" si="6"/>
        <v>1.9012611699093733</v>
      </c>
      <c r="AM19" s="85">
        <v>15779</v>
      </c>
      <c r="AN19" s="54">
        <v>3</v>
      </c>
      <c r="AO19" s="198" t="s">
        <v>723</v>
      </c>
      <c r="AP19" s="81">
        <f t="shared" si="7"/>
        <v>2.3063548947947345</v>
      </c>
      <c r="AQ19" s="85">
        <v>56366</v>
      </c>
      <c r="AR19" s="54">
        <v>13</v>
      </c>
      <c r="AT19" s="500" t="s">
        <v>719</v>
      </c>
      <c r="AU19" s="81">
        <f t="shared" si="8"/>
        <v>2.7958263903644638</v>
      </c>
      <c r="AV19" s="501">
        <v>268257</v>
      </c>
      <c r="AW19" s="502">
        <v>75</v>
      </c>
    </row>
    <row r="20" spans="2:49">
      <c r="B20" s="54" t="s">
        <v>68</v>
      </c>
      <c r="C20" s="100">
        <f t="shared" si="0"/>
        <v>2.240956141286949</v>
      </c>
      <c r="D20" s="54">
        <v>187420</v>
      </c>
      <c r="E20" s="54">
        <v>42</v>
      </c>
      <c r="F20" s="75"/>
      <c r="G20" s="198" t="s">
        <v>493</v>
      </c>
      <c r="H20" s="100">
        <v>3.06</v>
      </c>
      <c r="I20" s="195">
        <v>55568</v>
      </c>
      <c r="J20" s="54">
        <v>17</v>
      </c>
      <c r="L20" s="198" t="s">
        <v>479</v>
      </c>
      <c r="M20" s="100">
        <f t="shared" si="1"/>
        <v>2.4339783375927952</v>
      </c>
      <c r="N20" s="195">
        <v>16434</v>
      </c>
      <c r="O20" s="54">
        <v>4</v>
      </c>
      <c r="P20" s="75"/>
      <c r="Q20" s="198" t="s">
        <v>493</v>
      </c>
      <c r="R20" s="100">
        <f t="shared" si="2"/>
        <v>2.8639447258667907</v>
      </c>
      <c r="S20" s="100"/>
      <c r="T20" s="195">
        <v>55867</v>
      </c>
      <c r="U20" s="54">
        <v>16</v>
      </c>
      <c r="W20" s="198" t="s">
        <v>478</v>
      </c>
      <c r="X20" s="100">
        <f t="shared" si="3"/>
        <v>2.6504108136761197</v>
      </c>
      <c r="Y20" s="195">
        <v>3773</v>
      </c>
      <c r="Z20" s="54">
        <v>1</v>
      </c>
      <c r="AB20" s="198" t="s">
        <v>484</v>
      </c>
      <c r="AC20" s="81">
        <f t="shared" si="4"/>
        <v>2.6156001868285848</v>
      </c>
      <c r="AD20" s="85">
        <v>53525</v>
      </c>
      <c r="AE20" s="54">
        <v>14</v>
      </c>
      <c r="AG20" s="198" t="s">
        <v>77</v>
      </c>
      <c r="AH20" s="81">
        <f t="shared" si="5"/>
        <v>1.5441630636195183</v>
      </c>
      <c r="AI20" s="85">
        <v>6476</v>
      </c>
      <c r="AJ20" s="54">
        <v>1</v>
      </c>
      <c r="AK20" s="198" t="s">
        <v>512</v>
      </c>
      <c r="AL20" s="81">
        <f t="shared" si="6"/>
        <v>1.7778093832779249</v>
      </c>
      <c r="AM20" s="85">
        <v>56249</v>
      </c>
      <c r="AN20" s="54">
        <v>10</v>
      </c>
      <c r="AO20" s="198" t="s">
        <v>749</v>
      </c>
      <c r="AP20" s="81">
        <f t="shared" si="7"/>
        <v>2.0280811232449296</v>
      </c>
      <c r="AQ20" s="85">
        <v>64100</v>
      </c>
      <c r="AR20" s="54">
        <v>13</v>
      </c>
      <c r="AT20" s="500" t="s">
        <v>737</v>
      </c>
      <c r="AU20" s="81">
        <f t="shared" si="8"/>
        <v>1.5363048028728901</v>
      </c>
      <c r="AV20" s="501">
        <v>52073</v>
      </c>
      <c r="AW20" s="502">
        <v>8</v>
      </c>
    </row>
    <row r="21" spans="2:49">
      <c r="B21" s="54" t="s">
        <v>78</v>
      </c>
      <c r="C21" s="100">
        <f t="shared" si="0"/>
        <v>0</v>
      </c>
      <c r="D21" s="54">
        <v>3738</v>
      </c>
      <c r="E21" s="54">
        <v>0</v>
      </c>
      <c r="F21" s="75"/>
      <c r="G21" s="198" t="s">
        <v>494</v>
      </c>
      <c r="H21" s="100">
        <v>2.72</v>
      </c>
      <c r="I21" s="195">
        <v>187648</v>
      </c>
      <c r="J21" s="54">
        <v>51</v>
      </c>
      <c r="L21" s="198" t="s">
        <v>481</v>
      </c>
      <c r="M21" s="100">
        <f t="shared" si="1"/>
        <v>1.5267175572519085</v>
      </c>
      <c r="N21" s="195">
        <v>6550</v>
      </c>
      <c r="O21" s="54">
        <v>1</v>
      </c>
      <c r="P21" s="75"/>
      <c r="Q21" s="198" t="s">
        <v>479</v>
      </c>
      <c r="R21" s="100">
        <f t="shared" si="2"/>
        <v>2.447081854888046</v>
      </c>
      <c r="S21" s="100"/>
      <c r="T21" s="195">
        <v>16346</v>
      </c>
      <c r="U21" s="54">
        <v>4</v>
      </c>
      <c r="W21" s="198" t="s">
        <v>479</v>
      </c>
      <c r="X21" s="100">
        <f t="shared" si="3"/>
        <v>2.4683739586547362</v>
      </c>
      <c r="Y21" s="195">
        <v>16205</v>
      </c>
      <c r="Z21" s="54">
        <v>4</v>
      </c>
      <c r="AB21" s="198" t="s">
        <v>479</v>
      </c>
      <c r="AC21" s="81">
        <f t="shared" si="4"/>
        <v>1.8632383081796162</v>
      </c>
      <c r="AD21" s="85">
        <v>16101</v>
      </c>
      <c r="AE21" s="54">
        <v>3</v>
      </c>
      <c r="AG21" s="198" t="s">
        <v>81</v>
      </c>
      <c r="AH21" s="81">
        <f t="shared" si="5"/>
        <v>0</v>
      </c>
      <c r="AI21" s="85">
        <v>3681</v>
      </c>
      <c r="AJ21" s="54">
        <v>0</v>
      </c>
      <c r="AK21" s="198" t="s">
        <v>515</v>
      </c>
      <c r="AL21" s="81">
        <f t="shared" si="6"/>
        <v>0</v>
      </c>
      <c r="AM21" s="85">
        <v>3151</v>
      </c>
      <c r="AN21" s="54">
        <v>0</v>
      </c>
      <c r="AO21" s="198" t="s">
        <v>750</v>
      </c>
      <c r="AP21" s="81">
        <f t="shared" si="7"/>
        <v>0.95388900547532285</v>
      </c>
      <c r="AQ21" s="85">
        <v>52417</v>
      </c>
      <c r="AR21" s="54">
        <v>5</v>
      </c>
      <c r="AT21" s="500" t="s">
        <v>742</v>
      </c>
      <c r="AU21" s="81">
        <f t="shared" si="8"/>
        <v>1.2889089385834891</v>
      </c>
      <c r="AV21" s="501">
        <v>15517</v>
      </c>
      <c r="AW21" s="502">
        <v>2</v>
      </c>
    </row>
    <row r="22" spans="2:49">
      <c r="B22" s="54" t="s">
        <v>81</v>
      </c>
      <c r="C22" s="100">
        <f t="shared" si="0"/>
        <v>0</v>
      </c>
      <c r="D22" s="68">
        <v>4035</v>
      </c>
      <c r="E22" s="54">
        <v>0</v>
      </c>
      <c r="F22" s="75"/>
      <c r="G22" s="198" t="s">
        <v>495</v>
      </c>
      <c r="H22" s="100">
        <v>0</v>
      </c>
      <c r="I22" s="195">
        <v>3667</v>
      </c>
      <c r="J22" s="54">
        <v>0</v>
      </c>
      <c r="O22" s="97"/>
      <c r="P22" s="75"/>
    </row>
    <row r="23" spans="2:49">
      <c r="E23" s="97"/>
      <c r="F23" s="75"/>
      <c r="H23" s="100"/>
      <c r="I23" s="195"/>
      <c r="L23" s="54" t="s">
        <v>475</v>
      </c>
      <c r="M23" s="100">
        <f>(O23/N23)*10000</f>
        <v>4.3297877789349677</v>
      </c>
      <c r="N23" s="197">
        <f>SUM(N3:N21)</f>
        <v>1464275</v>
      </c>
      <c r="O23" s="54">
        <f>SUM(O3:O21)</f>
        <v>634</v>
      </c>
      <c r="P23" s="75"/>
      <c r="Q23" s="54" t="s">
        <v>475</v>
      </c>
      <c r="R23" s="100">
        <f>(U23/T23)*10000</f>
        <v>4.2118976144718872</v>
      </c>
      <c r="S23" s="100"/>
      <c r="T23" s="197">
        <f>SUM(T3:T21)</f>
        <v>1455401</v>
      </c>
      <c r="U23" s="54">
        <f>SUM(U3:U21)</f>
        <v>613</v>
      </c>
      <c r="W23" s="54" t="s">
        <v>475</v>
      </c>
      <c r="X23" s="100">
        <f>(Z23/Y23)*10000</f>
        <v>3.9156732778820493</v>
      </c>
      <c r="Y23" s="197">
        <f>SUM(Y3:Y21)</f>
        <v>1445473</v>
      </c>
      <c r="Z23" s="54">
        <f>SUM(Z3:Z21)</f>
        <v>566</v>
      </c>
      <c r="AB23" s="54" t="s">
        <v>475</v>
      </c>
      <c r="AC23" s="100">
        <f>(AE23/AD23)*10000</f>
        <v>4.2556160660560041</v>
      </c>
      <c r="AD23" s="197">
        <f>SUM(AD3:AD21)</f>
        <v>1447499</v>
      </c>
      <c r="AE23" s="54">
        <f>SUM(AE3:AE21)</f>
        <v>616</v>
      </c>
      <c r="AG23" s="54" t="s">
        <v>475</v>
      </c>
      <c r="AH23" s="100">
        <f>(AJ23/AI23)*10000</f>
        <v>3.4816323006347711</v>
      </c>
      <c r="AI23" s="197">
        <f>SUM(AI3:AI21)</f>
        <v>1436108</v>
      </c>
      <c r="AJ23" s="54">
        <f>SUM(AJ3:AJ21)</f>
        <v>500</v>
      </c>
      <c r="AK23" s="54" t="s">
        <v>475</v>
      </c>
      <c r="AL23" s="100">
        <f>(AN23/AM23)*10000</f>
        <v>2.9623161100156472</v>
      </c>
      <c r="AM23" s="197">
        <f>SUM(AM3:AM21)</f>
        <v>1424561</v>
      </c>
      <c r="AN23" s="54">
        <f>SUM(AN3:AN21)</f>
        <v>422</v>
      </c>
      <c r="AO23" s="54" t="s">
        <v>475</v>
      </c>
      <c r="AP23" s="100">
        <f>(AR23/AQ23)*10000</f>
        <v>3.0713117544196109</v>
      </c>
      <c r="AQ23" s="197">
        <f>SUM(AQ3:AQ21)</f>
        <v>1413077</v>
      </c>
      <c r="AR23" s="54">
        <f>SUM(AR3:AR21)</f>
        <v>434</v>
      </c>
      <c r="AT23" s="54" t="s">
        <v>475</v>
      </c>
      <c r="AU23" s="100">
        <f>(AW23/AV23)*10000</f>
        <v>3.5683521421174746</v>
      </c>
      <c r="AV23" s="197">
        <f>SUM(AV3:AV21)</f>
        <v>1401207</v>
      </c>
      <c r="AW23" s="54">
        <f>SUM(AW3:AW21)</f>
        <v>500</v>
      </c>
    </row>
    <row r="24" spans="2:49">
      <c r="B24" s="54" t="s">
        <v>83</v>
      </c>
      <c r="C24" s="100">
        <f>AVERAGE(C3:C22)</f>
        <v>4.4233238372016981</v>
      </c>
      <c r="D24" s="95"/>
      <c r="E24" s="54">
        <f>SUM(E3:E22)</f>
        <v>614</v>
      </c>
      <c r="F24" s="75"/>
      <c r="G24" s="54" t="s">
        <v>475</v>
      </c>
      <c r="H24" s="100">
        <f>(J24/I24)*10000</f>
        <v>4.1040554726968193</v>
      </c>
      <c r="I24" s="197">
        <f>SUM(I3:I22)</f>
        <v>1471715</v>
      </c>
      <c r="J24" s="54">
        <f>SUM(J3:J22)</f>
        <v>604</v>
      </c>
      <c r="M24" s="100"/>
      <c r="N24" s="195"/>
      <c r="P24" s="75"/>
    </row>
    <row r="25" spans="2:49">
      <c r="D25" s="95"/>
      <c r="V25" s="100"/>
    </row>
    <row r="26" spans="2:49">
      <c r="C26" s="100"/>
      <c r="D26" s="83"/>
    </row>
    <row r="27" spans="2:49">
      <c r="B27" s="83"/>
      <c r="C27" s="75"/>
      <c r="D27" s="83"/>
    </row>
    <row r="28" spans="2:49">
      <c r="B28" s="83"/>
      <c r="C28" s="75"/>
      <c r="D28" s="83"/>
    </row>
    <row r="29" spans="2:49">
      <c r="B29" s="83"/>
      <c r="C29" s="75"/>
      <c r="D29" s="83"/>
    </row>
    <row r="30" spans="2:49">
      <c r="B30" s="83"/>
      <c r="C30" s="75"/>
      <c r="D30" s="83"/>
    </row>
    <row r="31" spans="2:49">
      <c r="B31" s="83"/>
      <c r="C31" s="75"/>
      <c r="D31" s="83"/>
    </row>
    <row r="32" spans="2:49">
      <c r="B32" s="83"/>
      <c r="C32" s="75"/>
      <c r="D32" s="83"/>
    </row>
    <row r="33" spans="2:4">
      <c r="B33" s="83"/>
      <c r="C33" s="75"/>
      <c r="D33" s="83"/>
    </row>
    <row r="34" spans="2:4">
      <c r="B34" s="84"/>
      <c r="C34" s="75"/>
      <c r="D34" s="84"/>
    </row>
    <row r="35" spans="2:4">
      <c r="B35" s="83"/>
      <c r="C35" s="75"/>
      <c r="D35" s="83"/>
    </row>
    <row r="36" spans="2:4">
      <c r="B36" s="83"/>
      <c r="C36" s="75"/>
      <c r="D36" s="83"/>
    </row>
    <row r="37" spans="2:4">
      <c r="B37" s="83"/>
      <c r="C37" s="75"/>
      <c r="D37" s="83"/>
    </row>
    <row r="38" spans="2:4">
      <c r="B38" s="83"/>
      <c r="C38" s="75"/>
      <c r="D38" s="83"/>
    </row>
    <row r="39" spans="2:4">
      <c r="B39" s="83"/>
      <c r="C39" s="75"/>
      <c r="D39" s="83"/>
    </row>
    <row r="40" spans="2:4">
      <c r="B40" s="83"/>
      <c r="C40" s="75"/>
      <c r="D40" s="83"/>
    </row>
    <row r="41" spans="2:4">
      <c r="B41" s="83"/>
      <c r="C41" s="75"/>
      <c r="D41" s="83"/>
    </row>
    <row r="42" spans="2:4">
      <c r="B42" s="83"/>
      <c r="C42" s="75"/>
      <c r="D42" s="83"/>
    </row>
    <row r="43" spans="2:4">
      <c r="B43" s="83"/>
      <c r="C43" s="75"/>
      <c r="D43" s="83"/>
    </row>
    <row r="44" spans="2:4">
      <c r="B44" s="83"/>
      <c r="C44" s="75"/>
      <c r="D44" s="83"/>
    </row>
    <row r="45" spans="2:4">
      <c r="B45" s="83"/>
      <c r="C45" s="75"/>
      <c r="D45" s="83"/>
    </row>
    <row r="46" spans="2:4">
      <c r="B46" s="83"/>
      <c r="C46" s="75"/>
      <c r="D46" s="83"/>
    </row>
    <row r="47" spans="2:4">
      <c r="B47" s="83"/>
      <c r="C47" s="75"/>
      <c r="D47" s="83"/>
    </row>
    <row r="48" spans="2:4">
      <c r="B48" s="83"/>
      <c r="C48" s="75"/>
      <c r="D48" s="83"/>
    </row>
    <row r="49" spans="2:4">
      <c r="B49" s="83"/>
      <c r="C49" s="75"/>
      <c r="D49" s="83"/>
    </row>
    <row r="50" spans="2:4">
      <c r="B50" s="83"/>
      <c r="C50" s="75"/>
      <c r="D50" s="83"/>
    </row>
    <row r="51" spans="2:4">
      <c r="C51" s="75"/>
      <c r="D51" s="85"/>
    </row>
    <row r="53" spans="2:4">
      <c r="C53" s="75"/>
    </row>
  </sheetData>
  <autoFilter ref="AT2:AW2">
    <sortState ref="AT3:AW21">
      <sortCondition descending="1" ref="AU2"/>
    </sortState>
  </autoFilter>
  <phoneticPr fontId="9"/>
  <printOptions horizontalCentered="1" verticalCentered="1"/>
  <pageMargins left="0.70866141732283472" right="0.5" top="0.35433070866141736" bottom="0.39370078740157483" header="0.27559055118110237" footer="0.23622047244094491"/>
  <pageSetup paperSize="9"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X25"/>
  <sheetViews>
    <sheetView view="pageBreakPreview" zoomScale="85" zoomScaleNormal="100" zoomScaleSheetLayoutView="85" workbookViewId="0">
      <selection activeCell="AW7" sqref="AW7"/>
    </sheetView>
  </sheetViews>
  <sheetFormatPr defaultRowHeight="13.5"/>
  <cols>
    <col min="1" max="1" width="17.375" style="251" customWidth="1"/>
    <col min="2" max="2" width="12.625" style="54" customWidth="1"/>
    <col min="3" max="3" width="9.875" style="54" customWidth="1"/>
    <col min="4" max="5" width="7.75" style="54" customWidth="1"/>
    <col min="6" max="6" width="13" style="54" bestFit="1" customWidth="1"/>
    <col min="7" max="7" width="13.125" style="54" bestFit="1" customWidth="1"/>
    <col min="8" max="8" width="10.625" style="54" customWidth="1"/>
    <col min="9" max="9" width="6.875" style="54" customWidth="1"/>
    <col min="10" max="10" width="7.25" style="54" customWidth="1"/>
    <col min="11" max="11" width="12.25" style="54" customWidth="1"/>
    <col min="12" max="12" width="10.75" style="54" customWidth="1"/>
    <col min="13" max="13" width="11.75" style="54" hidden="1" customWidth="1"/>
    <col min="14" max="14" width="12.25" style="54" hidden="1" customWidth="1"/>
    <col min="15" max="15" width="6.5" style="54" hidden="1" customWidth="1"/>
    <col min="16" max="16" width="13" style="54" hidden="1" customWidth="1"/>
    <col min="17" max="17" width="13.125" style="54" hidden="1" customWidth="1"/>
    <col min="18" max="18" width="10.625" style="54" hidden="1" customWidth="1"/>
    <col min="19" max="19" width="6.875" style="54" hidden="1" customWidth="1"/>
    <col min="20" max="20" width="0" style="54" hidden="1" customWidth="1"/>
    <col min="21" max="21" width="13" style="54" hidden="1" customWidth="1"/>
    <col min="22" max="22" width="13.125" style="54" hidden="1" customWidth="1"/>
    <col min="23" max="23" width="10.625" style="54" hidden="1" customWidth="1"/>
    <col min="24" max="24" width="6.875" style="54" hidden="1" customWidth="1"/>
    <col min="25" max="25" width="5" style="54" customWidth="1"/>
    <col min="26" max="26" width="13.75" style="54" hidden="1" customWidth="1"/>
    <col min="27" max="27" width="15.875" style="54" hidden="1" customWidth="1"/>
    <col min="28" max="28" width="14.125" style="54" hidden="1" customWidth="1"/>
    <col min="29" max="29" width="6.75" style="54" hidden="1" customWidth="1"/>
    <col min="30" max="30" width="8.125" style="54" hidden="1" customWidth="1"/>
    <col min="31" max="31" width="10.375" style="284" hidden="1" customWidth="1"/>
    <col min="32" max="32" width="6.75" style="54" hidden="1" customWidth="1"/>
    <col min="33" max="33" width="7.5" style="54" hidden="1" customWidth="1"/>
    <col min="34" max="34" width="6.75" style="54" hidden="1" customWidth="1"/>
    <col min="35" max="35" width="0" style="54" hidden="1" customWidth="1"/>
    <col min="36" max="36" width="10.375" style="284" hidden="1" customWidth="1"/>
    <col min="37" max="37" width="7.25" style="54" bestFit="1" customWidth="1"/>
    <col min="38" max="38" width="7.875" style="54" bestFit="1" customWidth="1"/>
    <col min="39" max="39" width="5.25" style="54" bestFit="1" customWidth="1"/>
    <col min="40" max="41" width="5.25" style="54" customWidth="1"/>
    <col min="42" max="42" width="10.375" style="284" customWidth="1"/>
    <col min="43" max="43" width="6.75" style="54" customWidth="1"/>
    <col min="44" max="44" width="7.5" style="54" customWidth="1"/>
    <col min="45" max="45" width="6.75" style="54" customWidth="1"/>
    <col min="46" max="46" width="9" style="54"/>
    <col min="47" max="47" width="10.375" style="284" customWidth="1"/>
    <col min="48" max="48" width="6.75" style="54" customWidth="1"/>
    <col min="49" max="49" width="7.5" style="54" customWidth="1"/>
    <col min="50" max="50" width="6.75" style="54" customWidth="1"/>
    <col min="51" max="16384" width="9" style="54"/>
  </cols>
  <sheetData>
    <row r="1" spans="1:50" ht="30.75" customHeight="1">
      <c r="F1" s="54" t="s">
        <v>525</v>
      </c>
      <c r="K1" s="54" t="s">
        <v>524</v>
      </c>
      <c r="P1" s="54" t="s">
        <v>537</v>
      </c>
      <c r="U1" s="54" t="s">
        <v>543</v>
      </c>
      <c r="Z1" s="54" t="s">
        <v>555</v>
      </c>
      <c r="AE1" s="284" t="s">
        <v>593</v>
      </c>
      <c r="AJ1" s="284" t="s">
        <v>658</v>
      </c>
      <c r="AP1" s="284" t="s">
        <v>733</v>
      </c>
      <c r="AU1" s="284" t="s">
        <v>751</v>
      </c>
    </row>
    <row r="2" spans="1:50" ht="28.5" customHeight="1">
      <c r="A2" s="251" t="s">
        <v>413</v>
      </c>
      <c r="B2" s="54" t="s">
        <v>416</v>
      </c>
      <c r="C2" s="54" t="s">
        <v>111</v>
      </c>
      <c r="D2" s="54" t="s">
        <v>252</v>
      </c>
      <c r="F2" s="54" t="s">
        <v>413</v>
      </c>
      <c r="G2" s="54" t="s">
        <v>416</v>
      </c>
      <c r="H2" s="54" t="s">
        <v>111</v>
      </c>
      <c r="I2" s="54" t="s">
        <v>252</v>
      </c>
      <c r="K2" s="54" t="s">
        <v>413</v>
      </c>
      <c r="L2" s="54" t="s">
        <v>416</v>
      </c>
      <c r="M2" s="54" t="s">
        <v>111</v>
      </c>
      <c r="N2" s="54" t="s">
        <v>252</v>
      </c>
      <c r="P2" s="54" t="s">
        <v>413</v>
      </c>
      <c r="Q2" s="54" t="s">
        <v>416</v>
      </c>
      <c r="R2" s="54" t="s">
        <v>111</v>
      </c>
      <c r="S2" s="54" t="s">
        <v>252</v>
      </c>
      <c r="U2" s="54" t="s">
        <v>413</v>
      </c>
      <c r="V2" s="54" t="s">
        <v>416</v>
      </c>
      <c r="W2" s="54" t="s">
        <v>111</v>
      </c>
      <c r="X2" s="54" t="s">
        <v>252</v>
      </c>
      <c r="Z2" s="54" t="s">
        <v>413</v>
      </c>
      <c r="AA2" s="54" t="s">
        <v>416</v>
      </c>
      <c r="AB2" s="54" t="s">
        <v>111</v>
      </c>
      <c r="AC2" s="54" t="s">
        <v>252</v>
      </c>
      <c r="AD2" s="285"/>
      <c r="AE2" s="286" t="s">
        <v>413</v>
      </c>
      <c r="AF2" s="285" t="s">
        <v>416</v>
      </c>
      <c r="AG2" s="285" t="s">
        <v>111</v>
      </c>
      <c r="AH2" s="285" t="s">
        <v>252</v>
      </c>
      <c r="AI2" s="285"/>
      <c r="AJ2" s="286" t="s">
        <v>413</v>
      </c>
      <c r="AK2" s="285" t="s">
        <v>416</v>
      </c>
      <c r="AL2" s="285" t="s">
        <v>111</v>
      </c>
      <c r="AM2" s="285" t="s">
        <v>252</v>
      </c>
      <c r="AN2" s="285"/>
      <c r="AO2" s="285"/>
      <c r="AP2" s="286" t="s">
        <v>413</v>
      </c>
      <c r="AQ2" s="285" t="s">
        <v>416</v>
      </c>
      <c r="AR2" s="285" t="s">
        <v>111</v>
      </c>
      <c r="AS2" s="285" t="s">
        <v>252</v>
      </c>
      <c r="AU2" s="286" t="s">
        <v>413</v>
      </c>
      <c r="AV2" s="285" t="s">
        <v>416</v>
      </c>
      <c r="AW2" s="285" t="s">
        <v>111</v>
      </c>
      <c r="AX2" s="285" t="s">
        <v>252</v>
      </c>
    </row>
    <row r="3" spans="1:50">
      <c r="A3" s="251" t="s">
        <v>410</v>
      </c>
      <c r="B3" s="85">
        <f t="shared" ref="B3:B20" si="0">C3/D3</f>
        <v>5593.8771929824561</v>
      </c>
      <c r="C3" s="54">
        <v>318851</v>
      </c>
      <c r="D3" s="54">
        <v>57</v>
      </c>
      <c r="F3" s="54" t="s">
        <v>498</v>
      </c>
      <c r="G3" s="85">
        <v>13487</v>
      </c>
      <c r="H3" s="195">
        <v>134866</v>
      </c>
      <c r="I3" s="54">
        <v>10</v>
      </c>
      <c r="J3" s="89"/>
      <c r="K3" s="54" t="s">
        <v>508</v>
      </c>
      <c r="L3" s="80">
        <f t="shared" ref="L3:L21" si="1">(M3/N3)</f>
        <v>3062.7368421052633</v>
      </c>
      <c r="M3" s="195">
        <v>58192</v>
      </c>
      <c r="N3" s="54">
        <v>19</v>
      </c>
      <c r="O3" s="89"/>
      <c r="P3" s="54" t="s">
        <v>501</v>
      </c>
      <c r="Q3" s="80">
        <f t="shared" ref="Q3:Q21" si="2">(R3/S3)</f>
        <v>27601.482142857141</v>
      </c>
      <c r="R3" s="195">
        <v>1545683</v>
      </c>
      <c r="S3" s="54">
        <v>56</v>
      </c>
      <c r="U3" s="54" t="s">
        <v>513</v>
      </c>
      <c r="V3" s="80">
        <f t="shared" ref="V3:V21" si="3">(W3/X3)</f>
        <v>376666.66666666669</v>
      </c>
      <c r="W3" s="195">
        <v>1130000</v>
      </c>
      <c r="X3" s="54">
        <v>3</v>
      </c>
      <c r="Z3" s="54" t="s">
        <v>515</v>
      </c>
      <c r="AA3" s="85">
        <f t="shared" ref="AA3:AA21" si="4">(AB3/AC3)</f>
        <v>13997</v>
      </c>
      <c r="AB3" s="85">
        <v>13997</v>
      </c>
      <c r="AC3" s="54">
        <v>1</v>
      </c>
      <c r="AE3" s="284" t="s">
        <v>79</v>
      </c>
      <c r="AF3" s="85">
        <f t="shared" ref="AF3:AF18" si="5">(AG3/AH3)</f>
        <v>19820.75</v>
      </c>
      <c r="AG3" s="85">
        <v>79283</v>
      </c>
      <c r="AH3" s="54">
        <v>4</v>
      </c>
      <c r="AJ3" s="284" t="s">
        <v>672</v>
      </c>
      <c r="AK3" s="85">
        <f t="shared" ref="AK3:AK20" si="6">(AL3/AM3)</f>
        <v>6804.2</v>
      </c>
      <c r="AL3" s="85">
        <v>68042</v>
      </c>
      <c r="AM3" s="54">
        <v>10</v>
      </c>
      <c r="AP3" s="284" t="s">
        <v>358</v>
      </c>
      <c r="AQ3" s="85">
        <f t="shared" ref="AQ3:AQ20" si="7">(AR3/AS3)</f>
        <v>4355.8461538461543</v>
      </c>
      <c r="AR3" s="85">
        <v>56626</v>
      </c>
      <c r="AS3" s="54">
        <v>13</v>
      </c>
      <c r="AU3" s="503" t="s">
        <v>725</v>
      </c>
      <c r="AV3" s="85">
        <f t="shared" ref="AV3:AV21" si="8">(AW3/AX3)</f>
        <v>8602.2916666666661</v>
      </c>
      <c r="AW3" s="501">
        <v>206455</v>
      </c>
      <c r="AX3" s="502">
        <v>24</v>
      </c>
    </row>
    <row r="4" spans="1:50">
      <c r="A4" s="251" t="s">
        <v>74</v>
      </c>
      <c r="B4" s="85">
        <f t="shared" si="0"/>
        <v>3321.7777777777778</v>
      </c>
      <c r="C4" s="54">
        <v>89688</v>
      </c>
      <c r="D4" s="54">
        <v>27</v>
      </c>
      <c r="F4" s="54" t="s">
        <v>502</v>
      </c>
      <c r="G4" s="85">
        <v>5181</v>
      </c>
      <c r="H4" s="195">
        <v>507765</v>
      </c>
      <c r="I4" s="54">
        <v>98</v>
      </c>
      <c r="J4" s="89"/>
      <c r="K4" s="54" t="s">
        <v>511</v>
      </c>
      <c r="L4" s="80">
        <f t="shared" si="1"/>
        <v>2831</v>
      </c>
      <c r="M4" s="195">
        <v>11324</v>
      </c>
      <c r="N4" s="54">
        <v>4</v>
      </c>
      <c r="O4" s="89"/>
      <c r="P4" s="54" t="s">
        <v>497</v>
      </c>
      <c r="Q4" s="80">
        <f t="shared" si="2"/>
        <v>4970.72</v>
      </c>
      <c r="R4" s="195">
        <v>124268</v>
      </c>
      <c r="S4" s="54">
        <v>25</v>
      </c>
      <c r="U4" s="54" t="s">
        <v>500</v>
      </c>
      <c r="V4" s="80">
        <f t="shared" si="3"/>
        <v>7578.5</v>
      </c>
      <c r="W4" s="195">
        <v>90942</v>
      </c>
      <c r="X4" s="54">
        <v>12</v>
      </c>
      <c r="Z4" s="54" t="s">
        <v>506</v>
      </c>
      <c r="AA4" s="85">
        <f t="shared" si="4"/>
        <v>4772.9629629629626</v>
      </c>
      <c r="AB4" s="85">
        <v>128870</v>
      </c>
      <c r="AC4" s="54">
        <v>27</v>
      </c>
      <c r="AE4" s="284" t="s">
        <v>76</v>
      </c>
      <c r="AF4" s="85">
        <f t="shared" si="5"/>
        <v>7117.333333333333</v>
      </c>
      <c r="AG4" s="85">
        <v>64056</v>
      </c>
      <c r="AH4" s="54">
        <v>9</v>
      </c>
      <c r="AJ4" s="284" t="s">
        <v>666</v>
      </c>
      <c r="AK4" s="85">
        <f t="shared" si="6"/>
        <v>5580.6</v>
      </c>
      <c r="AL4" s="85">
        <v>111612</v>
      </c>
      <c r="AM4" s="54">
        <v>20</v>
      </c>
      <c r="AP4" s="284" t="s">
        <v>357</v>
      </c>
      <c r="AQ4" s="85">
        <f t="shared" si="7"/>
        <v>2390.9555555555557</v>
      </c>
      <c r="AR4" s="85">
        <v>107593</v>
      </c>
      <c r="AS4" s="54">
        <v>45</v>
      </c>
      <c r="AU4" s="503" t="s">
        <v>731</v>
      </c>
      <c r="AV4" s="501">
        <f t="shared" si="8"/>
        <v>6922</v>
      </c>
      <c r="AW4" s="501">
        <v>13844</v>
      </c>
      <c r="AX4" s="502">
        <v>2</v>
      </c>
    </row>
    <row r="5" spans="1:50">
      <c r="A5" s="251" t="s">
        <v>80</v>
      </c>
      <c r="B5" s="85">
        <f t="shared" si="0"/>
        <v>3126.7777777777778</v>
      </c>
      <c r="C5" s="54">
        <v>28141</v>
      </c>
      <c r="D5" s="54">
        <v>9</v>
      </c>
      <c r="F5" s="54" t="s">
        <v>511</v>
      </c>
      <c r="G5" s="85">
        <v>3783</v>
      </c>
      <c r="H5" s="195">
        <v>56745</v>
      </c>
      <c r="I5" s="54">
        <v>15</v>
      </c>
      <c r="J5" s="89"/>
      <c r="K5" s="54" t="s">
        <v>512</v>
      </c>
      <c r="L5" s="80">
        <f t="shared" si="1"/>
        <v>2434.9545454545455</v>
      </c>
      <c r="M5" s="195">
        <v>53569</v>
      </c>
      <c r="N5" s="54">
        <v>22</v>
      </c>
      <c r="O5" s="89"/>
      <c r="P5" s="54" t="s">
        <v>545</v>
      </c>
      <c r="Q5" s="80">
        <f t="shared" si="2"/>
        <v>2745.2631578947367</v>
      </c>
      <c r="R5" s="195">
        <v>208640</v>
      </c>
      <c r="S5" s="54">
        <v>76</v>
      </c>
      <c r="U5" s="54" t="s">
        <v>497</v>
      </c>
      <c r="V5" s="80">
        <f t="shared" si="3"/>
        <v>5315.333333333333</v>
      </c>
      <c r="W5" s="195">
        <v>95676</v>
      </c>
      <c r="X5" s="54">
        <v>18</v>
      </c>
      <c r="Z5" s="54" t="s">
        <v>503</v>
      </c>
      <c r="AA5" s="85">
        <f t="shared" si="4"/>
        <v>4056.7142857142858</v>
      </c>
      <c r="AB5" s="85">
        <v>56794</v>
      </c>
      <c r="AC5" s="54">
        <v>14</v>
      </c>
      <c r="AE5" s="284" t="s">
        <v>358</v>
      </c>
      <c r="AF5" s="85">
        <f t="shared" si="5"/>
        <v>5768.212121212121</v>
      </c>
      <c r="AG5" s="85">
        <v>190351</v>
      </c>
      <c r="AH5" s="54">
        <v>33</v>
      </c>
      <c r="AJ5" s="284" t="s">
        <v>677</v>
      </c>
      <c r="AK5" s="85">
        <f t="shared" si="6"/>
        <v>4049.25</v>
      </c>
      <c r="AL5" s="85">
        <v>16197</v>
      </c>
      <c r="AM5" s="54">
        <v>4</v>
      </c>
      <c r="AP5" s="284" t="s">
        <v>69</v>
      </c>
      <c r="AQ5" s="85">
        <f t="shared" si="7"/>
        <v>2343.8064516129034</v>
      </c>
      <c r="AR5" s="85">
        <v>72658</v>
      </c>
      <c r="AS5" s="54">
        <v>31</v>
      </c>
      <c r="AU5" s="503" t="s">
        <v>720</v>
      </c>
      <c r="AV5" s="85">
        <f t="shared" si="8"/>
        <v>4259.6078431372553</v>
      </c>
      <c r="AW5" s="501">
        <v>217240</v>
      </c>
      <c r="AX5" s="502">
        <v>51</v>
      </c>
    </row>
    <row r="6" spans="1:50">
      <c r="A6" s="251" t="s">
        <v>68</v>
      </c>
      <c r="B6" s="85">
        <f t="shared" si="0"/>
        <v>2851.6190476190477</v>
      </c>
      <c r="C6" s="54">
        <v>119768</v>
      </c>
      <c r="D6" s="54">
        <v>42</v>
      </c>
      <c r="F6" s="54" t="s">
        <v>505</v>
      </c>
      <c r="G6" s="85">
        <v>3043</v>
      </c>
      <c r="H6" s="195">
        <v>57814</v>
      </c>
      <c r="I6" s="54">
        <v>19</v>
      </c>
      <c r="J6" s="89"/>
      <c r="K6" s="54" t="s">
        <v>497</v>
      </c>
      <c r="L6" s="80">
        <f t="shared" si="1"/>
        <v>1978.2272727272727</v>
      </c>
      <c r="M6" s="195">
        <v>43521</v>
      </c>
      <c r="N6" s="54">
        <v>22</v>
      </c>
      <c r="O6" s="89"/>
      <c r="P6" s="54" t="s">
        <v>544</v>
      </c>
      <c r="Q6" s="80">
        <f t="shared" si="2"/>
        <v>2294.9117647058824</v>
      </c>
      <c r="R6" s="195">
        <v>78027</v>
      </c>
      <c r="S6" s="54">
        <v>34</v>
      </c>
      <c r="U6" s="54" t="s">
        <v>511</v>
      </c>
      <c r="V6" s="80">
        <f t="shared" si="3"/>
        <v>5030.25</v>
      </c>
      <c r="W6" s="195">
        <v>20121</v>
      </c>
      <c r="X6" s="54">
        <v>4</v>
      </c>
      <c r="Z6" s="54" t="s">
        <v>507</v>
      </c>
      <c r="AA6" s="85">
        <f t="shared" si="4"/>
        <v>4033.1052631578946</v>
      </c>
      <c r="AB6" s="85">
        <v>229887</v>
      </c>
      <c r="AC6" s="54">
        <v>57</v>
      </c>
      <c r="AE6" s="284" t="s">
        <v>342</v>
      </c>
      <c r="AF6" s="85">
        <f t="shared" si="5"/>
        <v>3206.3</v>
      </c>
      <c r="AG6" s="85">
        <v>32063</v>
      </c>
      <c r="AH6" s="54">
        <v>10</v>
      </c>
      <c r="AJ6" s="284" t="s">
        <v>665</v>
      </c>
      <c r="AK6" s="85">
        <f t="shared" si="6"/>
        <v>3563.3684210526317</v>
      </c>
      <c r="AL6" s="85">
        <v>203112</v>
      </c>
      <c r="AM6" s="54">
        <v>57</v>
      </c>
      <c r="AP6" s="284" t="s">
        <v>67</v>
      </c>
      <c r="AQ6" s="85">
        <f t="shared" si="7"/>
        <v>2102.3333333333335</v>
      </c>
      <c r="AR6" s="85">
        <v>88298</v>
      </c>
      <c r="AS6" s="54">
        <v>42</v>
      </c>
      <c r="AU6" s="503" t="s">
        <v>511</v>
      </c>
      <c r="AV6" s="501">
        <f t="shared" si="8"/>
        <v>2610.5</v>
      </c>
      <c r="AW6" s="501">
        <v>5221</v>
      </c>
      <c r="AX6" s="502">
        <v>2</v>
      </c>
    </row>
    <row r="7" spans="1:50">
      <c r="A7" s="251" t="s">
        <v>412</v>
      </c>
      <c r="B7" s="85">
        <f t="shared" si="0"/>
        <v>2540.5238095238096</v>
      </c>
      <c r="C7" s="54">
        <v>53351</v>
      </c>
      <c r="D7" s="54">
        <v>21</v>
      </c>
      <c r="F7" s="54" t="s">
        <v>499</v>
      </c>
      <c r="G7" s="85">
        <v>2281</v>
      </c>
      <c r="H7" s="195">
        <v>116325</v>
      </c>
      <c r="I7" s="54">
        <v>51</v>
      </c>
      <c r="J7" s="89"/>
      <c r="K7" s="54" t="s">
        <v>504</v>
      </c>
      <c r="L7" s="80">
        <f t="shared" si="1"/>
        <v>1815.1518987341772</v>
      </c>
      <c r="M7" s="195">
        <v>143397</v>
      </c>
      <c r="N7" s="54">
        <v>79</v>
      </c>
      <c r="O7" s="89"/>
      <c r="P7" s="54" t="s">
        <v>496</v>
      </c>
      <c r="Q7" s="80">
        <f t="shared" si="2"/>
        <v>1924.375</v>
      </c>
      <c r="R7" s="195">
        <v>76975</v>
      </c>
      <c r="S7" s="54">
        <v>40</v>
      </c>
      <c r="U7" s="54" t="s">
        <v>501</v>
      </c>
      <c r="V7" s="80">
        <f t="shared" si="3"/>
        <v>3564.3898305084745</v>
      </c>
      <c r="W7" s="195">
        <v>210299</v>
      </c>
      <c r="X7" s="54">
        <v>59</v>
      </c>
      <c r="Z7" s="54" t="s">
        <v>497</v>
      </c>
      <c r="AA7" s="85">
        <f t="shared" si="4"/>
        <v>3036.8846153846152</v>
      </c>
      <c r="AB7" s="85">
        <v>78959</v>
      </c>
      <c r="AC7" s="54">
        <v>26</v>
      </c>
      <c r="AE7" s="284" t="s">
        <v>75</v>
      </c>
      <c r="AF7" s="85">
        <f t="shared" si="5"/>
        <v>2896.2</v>
      </c>
      <c r="AG7" s="85">
        <v>28962</v>
      </c>
      <c r="AH7" s="54">
        <v>10</v>
      </c>
      <c r="AJ7" s="284" t="s">
        <v>660</v>
      </c>
      <c r="AK7" s="85">
        <f t="shared" si="6"/>
        <v>3275.0434782608695</v>
      </c>
      <c r="AL7" s="85">
        <v>150652</v>
      </c>
      <c r="AM7" s="54">
        <v>46</v>
      </c>
      <c r="AP7" s="284" t="s">
        <v>75</v>
      </c>
      <c r="AQ7" s="85">
        <f t="shared" si="7"/>
        <v>1947.4545454545455</v>
      </c>
      <c r="AR7" s="85">
        <v>21422</v>
      </c>
      <c r="AS7" s="54">
        <v>11</v>
      </c>
      <c r="AU7" s="503" t="s">
        <v>723</v>
      </c>
      <c r="AV7" s="85">
        <f t="shared" si="8"/>
        <v>2342.125</v>
      </c>
      <c r="AW7" s="85">
        <v>56211</v>
      </c>
      <c r="AX7" s="54">
        <v>24</v>
      </c>
    </row>
    <row r="8" spans="1:50">
      <c r="A8" s="251" t="s">
        <v>343</v>
      </c>
      <c r="B8" s="85">
        <f t="shared" si="0"/>
        <v>1582.2962962962963</v>
      </c>
      <c r="C8" s="54">
        <v>85444</v>
      </c>
      <c r="D8" s="54">
        <v>54</v>
      </c>
      <c r="F8" s="54" t="s">
        <v>509</v>
      </c>
      <c r="G8" s="85">
        <v>1947</v>
      </c>
      <c r="H8" s="195">
        <v>7788</v>
      </c>
      <c r="I8" s="54">
        <v>4</v>
      </c>
      <c r="J8" s="89"/>
      <c r="K8" s="54" t="s">
        <v>499</v>
      </c>
      <c r="L8" s="80">
        <f t="shared" si="1"/>
        <v>1717.1774193548388</v>
      </c>
      <c r="M8" s="195">
        <v>106465</v>
      </c>
      <c r="N8" s="54">
        <v>62</v>
      </c>
      <c r="O8" s="89"/>
      <c r="P8" s="54" t="s">
        <v>502</v>
      </c>
      <c r="Q8" s="80">
        <f t="shared" si="2"/>
        <v>1741.2346938775511</v>
      </c>
      <c r="R8" s="195">
        <v>170641</v>
      </c>
      <c r="S8" s="54">
        <v>98</v>
      </c>
      <c r="U8" s="54" t="s">
        <v>504</v>
      </c>
      <c r="V8" s="80">
        <f t="shared" si="3"/>
        <v>2812.26</v>
      </c>
      <c r="W8" s="195">
        <v>140613</v>
      </c>
      <c r="X8" s="54">
        <v>50</v>
      </c>
      <c r="Z8" s="54" t="s">
        <v>501</v>
      </c>
      <c r="AA8" s="85">
        <f t="shared" si="4"/>
        <v>2875.8771929824561</v>
      </c>
      <c r="AB8" s="85">
        <v>163925</v>
      </c>
      <c r="AC8" s="54">
        <v>57</v>
      </c>
      <c r="AE8" s="284" t="s">
        <v>73</v>
      </c>
      <c r="AF8" s="85">
        <f t="shared" si="5"/>
        <v>2825.344827586207</v>
      </c>
      <c r="AG8" s="85">
        <v>81935</v>
      </c>
      <c r="AH8" s="54">
        <v>29</v>
      </c>
      <c r="AJ8" s="284" t="s">
        <v>671</v>
      </c>
      <c r="AK8" s="85">
        <f t="shared" si="6"/>
        <v>3191.9411764705883</v>
      </c>
      <c r="AL8" s="85">
        <v>54263</v>
      </c>
      <c r="AM8" s="54">
        <v>17</v>
      </c>
      <c r="AP8" s="284" t="s">
        <v>68</v>
      </c>
      <c r="AQ8" s="85">
        <f t="shared" si="7"/>
        <v>1796.0892857142858</v>
      </c>
      <c r="AR8" s="85">
        <v>100581</v>
      </c>
      <c r="AS8" s="54">
        <v>56</v>
      </c>
      <c r="AU8" s="503" t="s">
        <v>727</v>
      </c>
      <c r="AV8" s="501">
        <f t="shared" si="8"/>
        <v>2298.521739130435</v>
      </c>
      <c r="AW8" s="501">
        <v>52866</v>
      </c>
      <c r="AX8" s="502">
        <v>23</v>
      </c>
    </row>
    <row r="9" spans="1:50">
      <c r="A9" s="251" t="s">
        <v>66</v>
      </c>
      <c r="B9" s="85">
        <f t="shared" si="0"/>
        <v>1548.2358490566037</v>
      </c>
      <c r="C9" s="54">
        <v>164113</v>
      </c>
      <c r="D9" s="54">
        <v>106</v>
      </c>
      <c r="F9" s="54" t="s">
        <v>507</v>
      </c>
      <c r="G9" s="85">
        <v>1943</v>
      </c>
      <c r="H9" s="195">
        <v>134050</v>
      </c>
      <c r="I9" s="54">
        <v>69</v>
      </c>
      <c r="J9" s="89"/>
      <c r="K9" s="54" t="s">
        <v>502</v>
      </c>
      <c r="L9" s="80">
        <f t="shared" si="1"/>
        <v>1671.7701149425288</v>
      </c>
      <c r="M9" s="195">
        <v>145444</v>
      </c>
      <c r="N9" s="54">
        <v>87</v>
      </c>
      <c r="O9" s="89"/>
      <c r="P9" s="54" t="s">
        <v>503</v>
      </c>
      <c r="Q9" s="80">
        <f t="shared" si="2"/>
        <v>1500.32</v>
      </c>
      <c r="R9" s="195">
        <v>37508</v>
      </c>
      <c r="S9" s="54">
        <v>25</v>
      </c>
      <c r="U9" s="54" t="s">
        <v>544</v>
      </c>
      <c r="V9" s="80">
        <f t="shared" si="3"/>
        <v>2795.6451612903224</v>
      </c>
      <c r="W9" s="195">
        <v>86665</v>
      </c>
      <c r="X9" s="54">
        <v>31</v>
      </c>
      <c r="Z9" s="54" t="s">
        <v>504</v>
      </c>
      <c r="AA9" s="85">
        <f t="shared" si="4"/>
        <v>2755.7857142857142</v>
      </c>
      <c r="AB9" s="85">
        <v>154324</v>
      </c>
      <c r="AC9" s="54">
        <v>56</v>
      </c>
      <c r="AE9" s="284" t="s">
        <v>66</v>
      </c>
      <c r="AF9" s="85">
        <f t="shared" si="5"/>
        <v>2493.3283582089553</v>
      </c>
      <c r="AG9" s="85">
        <v>167053</v>
      </c>
      <c r="AH9" s="54">
        <v>67</v>
      </c>
      <c r="AJ9" s="284" t="s">
        <v>662</v>
      </c>
      <c r="AK9" s="85">
        <f t="shared" si="6"/>
        <v>2219.2272727272725</v>
      </c>
      <c r="AL9" s="85">
        <v>48823</v>
      </c>
      <c r="AM9" s="54">
        <v>22</v>
      </c>
      <c r="AP9" s="284" t="s">
        <v>74</v>
      </c>
      <c r="AQ9" s="85">
        <f t="shared" si="7"/>
        <v>1723.4285714285713</v>
      </c>
      <c r="AR9" s="85">
        <v>24128</v>
      </c>
      <c r="AS9" s="54">
        <v>14</v>
      </c>
      <c r="AU9" s="503" t="s">
        <v>729</v>
      </c>
      <c r="AV9" s="501">
        <f t="shared" si="8"/>
        <v>2222</v>
      </c>
      <c r="AW9" s="501">
        <v>2222</v>
      </c>
      <c r="AX9" s="502">
        <v>1</v>
      </c>
    </row>
    <row r="10" spans="1:50">
      <c r="A10" s="251" t="s">
        <v>73</v>
      </c>
      <c r="B10" s="85">
        <f t="shared" si="0"/>
        <v>1280.8636363636363</v>
      </c>
      <c r="C10" s="54">
        <v>28179</v>
      </c>
      <c r="D10" s="54">
        <v>22</v>
      </c>
      <c r="F10" s="54" t="s">
        <v>496</v>
      </c>
      <c r="G10" s="85">
        <v>1612</v>
      </c>
      <c r="H10" s="195">
        <v>77356</v>
      </c>
      <c r="I10" s="54">
        <v>48</v>
      </c>
      <c r="J10" s="89"/>
      <c r="K10" s="54" t="s">
        <v>501</v>
      </c>
      <c r="L10" s="80">
        <f t="shared" si="1"/>
        <v>1520.6029411764705</v>
      </c>
      <c r="M10" s="195">
        <v>103401</v>
      </c>
      <c r="N10" s="54">
        <v>68</v>
      </c>
      <c r="O10" s="89"/>
      <c r="P10" s="54" t="s">
        <v>504</v>
      </c>
      <c r="Q10" s="80">
        <f t="shared" si="2"/>
        <v>1054.6129032258063</v>
      </c>
      <c r="R10" s="195">
        <v>65386</v>
      </c>
      <c r="S10" s="54">
        <v>62</v>
      </c>
      <c r="U10" s="54" t="s">
        <v>502</v>
      </c>
      <c r="V10" s="80">
        <f t="shared" si="3"/>
        <v>2243.3333333333335</v>
      </c>
      <c r="W10" s="195">
        <v>195170</v>
      </c>
      <c r="X10" s="54">
        <v>87</v>
      </c>
      <c r="Z10" s="54" t="s">
        <v>496</v>
      </c>
      <c r="AA10" s="85">
        <f t="shared" si="4"/>
        <v>2007.8163265306123</v>
      </c>
      <c r="AB10" s="85">
        <v>98383</v>
      </c>
      <c r="AC10" s="54">
        <v>49</v>
      </c>
      <c r="AE10" s="284" t="s">
        <v>357</v>
      </c>
      <c r="AF10" s="85">
        <f t="shared" si="5"/>
        <v>2337.5172413793102</v>
      </c>
      <c r="AG10" s="85">
        <v>135576</v>
      </c>
      <c r="AH10" s="54">
        <v>58</v>
      </c>
      <c r="AJ10" s="284" t="s">
        <v>667</v>
      </c>
      <c r="AK10" s="85">
        <f t="shared" si="6"/>
        <v>2151.8461538461538</v>
      </c>
      <c r="AL10" s="85">
        <v>27974</v>
      </c>
      <c r="AM10" s="54">
        <v>13</v>
      </c>
      <c r="AP10" s="284" t="s">
        <v>76</v>
      </c>
      <c r="AQ10" s="85">
        <f t="shared" si="7"/>
        <v>1481.8181818181818</v>
      </c>
      <c r="AR10" s="85">
        <v>16300</v>
      </c>
      <c r="AS10" s="54">
        <v>11</v>
      </c>
      <c r="AU10" s="503" t="s">
        <v>736</v>
      </c>
      <c r="AV10" s="85">
        <f t="shared" si="8"/>
        <v>1859.6521739130435</v>
      </c>
      <c r="AW10" s="501">
        <v>42772</v>
      </c>
      <c r="AX10" s="502">
        <v>23</v>
      </c>
    </row>
    <row r="11" spans="1:50">
      <c r="A11" s="251" t="s">
        <v>361</v>
      </c>
      <c r="B11" s="85">
        <f t="shared" si="0"/>
        <v>1175.9350649350649</v>
      </c>
      <c r="C11" s="54">
        <v>90547</v>
      </c>
      <c r="D11" s="54">
        <v>77</v>
      </c>
      <c r="F11" s="54" t="s">
        <v>501</v>
      </c>
      <c r="G11" s="85">
        <v>1480</v>
      </c>
      <c r="H11" s="195">
        <v>69546</v>
      </c>
      <c r="I11" s="54">
        <v>47</v>
      </c>
      <c r="J11" s="89"/>
      <c r="K11" s="54" t="s">
        <v>507</v>
      </c>
      <c r="L11" s="80">
        <f t="shared" si="1"/>
        <v>1280.2325581395348</v>
      </c>
      <c r="M11" s="195">
        <v>110100</v>
      </c>
      <c r="N11" s="54">
        <v>86</v>
      </c>
      <c r="O11" s="89"/>
      <c r="P11" s="54" t="s">
        <v>505</v>
      </c>
      <c r="Q11" s="80">
        <f t="shared" si="2"/>
        <v>934.5333333333333</v>
      </c>
      <c r="R11" s="195">
        <v>28036</v>
      </c>
      <c r="S11" s="54">
        <v>30</v>
      </c>
      <c r="U11" s="54" t="s">
        <v>505</v>
      </c>
      <c r="V11" s="80">
        <f t="shared" si="3"/>
        <v>1471.5263157894738</v>
      </c>
      <c r="W11" s="195">
        <v>27959</v>
      </c>
      <c r="X11" s="54">
        <v>19</v>
      </c>
      <c r="Z11" s="54" t="s">
        <v>508</v>
      </c>
      <c r="AA11" s="85">
        <f t="shared" si="4"/>
        <v>1724.3478260869565</v>
      </c>
      <c r="AB11" s="85">
        <v>39660</v>
      </c>
      <c r="AC11" s="54">
        <v>23</v>
      </c>
      <c r="AE11" s="284" t="s">
        <v>68</v>
      </c>
      <c r="AF11" s="85">
        <f t="shared" si="5"/>
        <v>1612.1224489795918</v>
      </c>
      <c r="AG11" s="85">
        <v>78994</v>
      </c>
      <c r="AH11" s="54">
        <v>49</v>
      </c>
      <c r="AJ11" s="284" t="s">
        <v>668</v>
      </c>
      <c r="AK11" s="85">
        <f t="shared" si="6"/>
        <v>2099.6923076923076</v>
      </c>
      <c r="AL11" s="85">
        <v>27296</v>
      </c>
      <c r="AM11" s="54">
        <v>13</v>
      </c>
      <c r="AP11" s="284" t="s">
        <v>70</v>
      </c>
      <c r="AQ11" s="85">
        <f t="shared" si="7"/>
        <v>1469.0243902439024</v>
      </c>
      <c r="AR11" s="85">
        <v>60230</v>
      </c>
      <c r="AS11" s="54">
        <v>41</v>
      </c>
      <c r="AU11" s="503" t="s">
        <v>722</v>
      </c>
      <c r="AV11" s="85">
        <f t="shared" si="8"/>
        <v>1263.4102564102564</v>
      </c>
      <c r="AW11" s="501">
        <v>49273</v>
      </c>
      <c r="AX11" s="502">
        <v>39</v>
      </c>
    </row>
    <row r="12" spans="1:50">
      <c r="A12" s="251" t="s">
        <v>69</v>
      </c>
      <c r="B12" s="85">
        <f t="shared" si="0"/>
        <v>876.23809523809518</v>
      </c>
      <c r="C12" s="54">
        <v>18401</v>
      </c>
      <c r="D12" s="54">
        <v>21</v>
      </c>
      <c r="F12" s="54" t="s">
        <v>506</v>
      </c>
      <c r="G12" s="85">
        <v>1132</v>
      </c>
      <c r="H12" s="195">
        <v>22637</v>
      </c>
      <c r="I12" s="54">
        <v>20</v>
      </c>
      <c r="J12" s="89"/>
      <c r="K12" s="54" t="s">
        <v>496</v>
      </c>
      <c r="L12" s="80">
        <f t="shared" si="1"/>
        <v>1056.140350877193</v>
      </c>
      <c r="M12" s="195">
        <v>60200</v>
      </c>
      <c r="N12" s="54">
        <v>57</v>
      </c>
      <c r="O12" s="89"/>
      <c r="P12" s="54" t="s">
        <v>498</v>
      </c>
      <c r="Q12" s="80">
        <f t="shared" si="2"/>
        <v>796.8</v>
      </c>
      <c r="R12" s="195">
        <v>3984</v>
      </c>
      <c r="S12" s="54">
        <v>5</v>
      </c>
      <c r="U12" s="54" t="s">
        <v>508</v>
      </c>
      <c r="V12" s="80">
        <f t="shared" si="3"/>
        <v>1451.9473684210527</v>
      </c>
      <c r="W12" s="195">
        <v>27587</v>
      </c>
      <c r="X12" s="54">
        <v>19</v>
      </c>
      <c r="Z12" s="54" t="s">
        <v>514</v>
      </c>
      <c r="AA12" s="85">
        <f t="shared" si="4"/>
        <v>1200</v>
      </c>
      <c r="AB12" s="85">
        <v>2400</v>
      </c>
      <c r="AC12" s="54">
        <v>2</v>
      </c>
      <c r="AE12" s="284" t="s">
        <v>80</v>
      </c>
      <c r="AF12" s="85">
        <f t="shared" si="5"/>
        <v>1312.7142857142858</v>
      </c>
      <c r="AG12" s="85">
        <v>9189</v>
      </c>
      <c r="AH12" s="54">
        <v>7</v>
      </c>
      <c r="AJ12" s="284" t="s">
        <v>670</v>
      </c>
      <c r="AK12" s="85">
        <f t="shared" si="6"/>
        <v>1691.8536585365853</v>
      </c>
      <c r="AL12" s="85">
        <v>69366</v>
      </c>
      <c r="AM12" s="54">
        <v>41</v>
      </c>
      <c r="AP12" s="284" t="s">
        <v>66</v>
      </c>
      <c r="AQ12" s="85">
        <f t="shared" si="7"/>
        <v>1439.6486486486488</v>
      </c>
      <c r="AR12" s="85">
        <v>106534</v>
      </c>
      <c r="AS12" s="54">
        <v>74</v>
      </c>
      <c r="AU12" s="503" t="s">
        <v>721</v>
      </c>
      <c r="AV12" s="85">
        <f t="shared" si="8"/>
        <v>1109.7636363636364</v>
      </c>
      <c r="AW12" s="501">
        <v>61037</v>
      </c>
      <c r="AX12" s="502">
        <v>55</v>
      </c>
    </row>
    <row r="13" spans="1:50">
      <c r="A13" s="251" t="s">
        <v>75</v>
      </c>
      <c r="B13" s="85">
        <f t="shared" si="0"/>
        <v>786.76470588235293</v>
      </c>
      <c r="C13" s="54">
        <v>13375</v>
      </c>
      <c r="D13" s="54">
        <v>17</v>
      </c>
      <c r="F13" s="54" t="s">
        <v>504</v>
      </c>
      <c r="G13" s="85">
        <v>941</v>
      </c>
      <c r="H13" s="195">
        <v>77182</v>
      </c>
      <c r="I13" s="54">
        <v>82</v>
      </c>
      <c r="J13" s="89"/>
      <c r="K13" s="54" t="s">
        <v>500</v>
      </c>
      <c r="L13" s="80">
        <f t="shared" si="1"/>
        <v>1044</v>
      </c>
      <c r="M13" s="195">
        <v>17748</v>
      </c>
      <c r="N13" s="54">
        <v>17</v>
      </c>
      <c r="O13" s="89"/>
      <c r="P13" s="54" t="s">
        <v>514</v>
      </c>
      <c r="Q13" s="80">
        <f t="shared" si="2"/>
        <v>712.5</v>
      </c>
      <c r="R13" s="195">
        <v>1425</v>
      </c>
      <c r="S13" s="54">
        <v>2</v>
      </c>
      <c r="U13" s="54" t="s">
        <v>507</v>
      </c>
      <c r="V13" s="80">
        <f t="shared" si="3"/>
        <v>1414.016393442623</v>
      </c>
      <c r="W13" s="195">
        <v>86255</v>
      </c>
      <c r="X13" s="54">
        <v>61</v>
      </c>
      <c r="Z13" s="54" t="s">
        <v>498</v>
      </c>
      <c r="AA13" s="85">
        <f t="shared" si="4"/>
        <v>1153.25</v>
      </c>
      <c r="AB13" s="85">
        <v>9226</v>
      </c>
      <c r="AC13" s="54">
        <v>8</v>
      </c>
      <c r="AE13" s="284" t="s">
        <v>67</v>
      </c>
      <c r="AF13" s="85">
        <f t="shared" si="5"/>
        <v>1133.7631578947369</v>
      </c>
      <c r="AG13" s="85">
        <v>86166</v>
      </c>
      <c r="AH13" s="54">
        <v>76</v>
      </c>
      <c r="AJ13" s="284" t="s">
        <v>669</v>
      </c>
      <c r="AK13" s="85">
        <f t="shared" si="6"/>
        <v>1586.7692307692307</v>
      </c>
      <c r="AL13" s="85">
        <v>20628</v>
      </c>
      <c r="AM13" s="54">
        <v>13</v>
      </c>
      <c r="AP13" s="284" t="s">
        <v>78</v>
      </c>
      <c r="AQ13" s="85">
        <f t="shared" si="7"/>
        <v>903</v>
      </c>
      <c r="AR13" s="85">
        <v>903</v>
      </c>
      <c r="AS13" s="54">
        <v>1</v>
      </c>
      <c r="AU13" s="503" t="s">
        <v>739</v>
      </c>
      <c r="AV13" s="501">
        <f t="shared" si="8"/>
        <v>1073.421052631579</v>
      </c>
      <c r="AW13" s="501">
        <v>20395</v>
      </c>
      <c r="AX13" s="502">
        <v>19</v>
      </c>
    </row>
    <row r="14" spans="1:50">
      <c r="A14" s="251" t="s">
        <v>72</v>
      </c>
      <c r="B14" s="85">
        <f t="shared" si="0"/>
        <v>763.28571428571433</v>
      </c>
      <c r="C14" s="54">
        <v>64116</v>
      </c>
      <c r="D14" s="54">
        <v>84</v>
      </c>
      <c r="F14" s="54" t="s">
        <v>503</v>
      </c>
      <c r="G14" s="85">
        <v>832</v>
      </c>
      <c r="H14" s="195">
        <v>24121</v>
      </c>
      <c r="I14" s="54">
        <v>29</v>
      </c>
      <c r="J14" s="89"/>
      <c r="K14" s="54" t="s">
        <v>505</v>
      </c>
      <c r="L14" s="80">
        <f t="shared" si="1"/>
        <v>983.82142857142856</v>
      </c>
      <c r="M14" s="195">
        <v>27547</v>
      </c>
      <c r="N14" s="54">
        <v>28</v>
      </c>
      <c r="O14" s="89"/>
      <c r="P14" s="54" t="s">
        <v>507</v>
      </c>
      <c r="Q14" s="80">
        <f t="shared" si="2"/>
        <v>699.32432432432438</v>
      </c>
      <c r="R14" s="195">
        <v>51750</v>
      </c>
      <c r="S14" s="54">
        <v>74</v>
      </c>
      <c r="U14" s="54" t="s">
        <v>503</v>
      </c>
      <c r="V14" s="80">
        <f t="shared" si="3"/>
        <v>829.08695652173913</v>
      </c>
      <c r="W14" s="195">
        <v>19069</v>
      </c>
      <c r="X14" s="54">
        <v>23</v>
      </c>
      <c r="Z14" s="54" t="s">
        <v>505</v>
      </c>
      <c r="AA14" s="85">
        <f t="shared" si="4"/>
        <v>1064.1428571428571</v>
      </c>
      <c r="AB14" s="85">
        <v>37245</v>
      </c>
      <c r="AC14" s="54">
        <v>35</v>
      </c>
      <c r="AE14" s="284" t="s">
        <v>74</v>
      </c>
      <c r="AF14" s="85">
        <f t="shared" si="5"/>
        <v>1111.1739130434783</v>
      </c>
      <c r="AG14" s="85">
        <v>25557</v>
      </c>
      <c r="AH14" s="54">
        <v>23</v>
      </c>
      <c r="AJ14" s="284" t="s">
        <v>659</v>
      </c>
      <c r="AK14" s="85">
        <f t="shared" si="6"/>
        <v>1408.3125</v>
      </c>
      <c r="AL14" s="85">
        <v>90132</v>
      </c>
      <c r="AM14" s="54">
        <v>64</v>
      </c>
      <c r="AP14" s="284" t="s">
        <v>72</v>
      </c>
      <c r="AQ14" s="85">
        <f t="shared" si="7"/>
        <v>883.41860465116281</v>
      </c>
      <c r="AR14" s="85">
        <v>37987</v>
      </c>
      <c r="AS14" s="54">
        <v>43</v>
      </c>
      <c r="AU14" s="503" t="s">
        <v>738</v>
      </c>
      <c r="AV14" s="85">
        <f t="shared" si="8"/>
        <v>1015.7454545454545</v>
      </c>
      <c r="AW14" s="501">
        <v>55866</v>
      </c>
      <c r="AX14" s="502">
        <v>55</v>
      </c>
    </row>
    <row r="15" spans="1:50">
      <c r="A15" s="251" t="s">
        <v>76</v>
      </c>
      <c r="B15" s="85">
        <f t="shared" si="0"/>
        <v>599.4</v>
      </c>
      <c r="C15" s="54">
        <v>5994</v>
      </c>
      <c r="D15" s="54">
        <v>10</v>
      </c>
      <c r="F15" s="54" t="s">
        <v>497</v>
      </c>
      <c r="G15" s="85">
        <v>815</v>
      </c>
      <c r="H15" s="195">
        <v>15477</v>
      </c>
      <c r="I15" s="54">
        <v>19</v>
      </c>
      <c r="J15" s="89"/>
      <c r="K15" s="54" t="s">
        <v>506</v>
      </c>
      <c r="L15" s="80">
        <f t="shared" si="1"/>
        <v>896.58333333333337</v>
      </c>
      <c r="M15" s="195">
        <v>21518</v>
      </c>
      <c r="N15" s="54">
        <v>24</v>
      </c>
      <c r="O15" s="89"/>
      <c r="P15" s="54" t="s">
        <v>506</v>
      </c>
      <c r="Q15" s="80">
        <f t="shared" si="2"/>
        <v>630.76</v>
      </c>
      <c r="R15" s="195">
        <v>15769</v>
      </c>
      <c r="S15" s="54">
        <v>25</v>
      </c>
      <c r="U15" s="54" t="s">
        <v>496</v>
      </c>
      <c r="V15" s="80">
        <f t="shared" si="3"/>
        <v>752.42</v>
      </c>
      <c r="W15" s="195">
        <v>37621</v>
      </c>
      <c r="X15" s="54">
        <v>50</v>
      </c>
      <c r="Z15" s="54" t="s">
        <v>544</v>
      </c>
      <c r="AA15" s="85">
        <f t="shared" si="4"/>
        <v>1015.7</v>
      </c>
      <c r="AB15" s="85">
        <v>30471</v>
      </c>
      <c r="AC15" s="54">
        <v>30</v>
      </c>
      <c r="AE15" s="284" t="s">
        <v>72</v>
      </c>
      <c r="AF15" s="85">
        <f t="shared" si="5"/>
        <v>1014.3181818181819</v>
      </c>
      <c r="AG15" s="85">
        <v>44630</v>
      </c>
      <c r="AH15" s="54">
        <v>44</v>
      </c>
      <c r="AJ15" s="284" t="s">
        <v>661</v>
      </c>
      <c r="AK15" s="85">
        <f t="shared" si="6"/>
        <v>968.75471698113211</v>
      </c>
      <c r="AL15" s="85">
        <v>51344</v>
      </c>
      <c r="AM15" s="54">
        <v>53</v>
      </c>
      <c r="AP15" s="284" t="s">
        <v>342</v>
      </c>
      <c r="AQ15" s="85">
        <f t="shared" si="7"/>
        <v>260.33333333333331</v>
      </c>
      <c r="AR15" s="85">
        <v>2343</v>
      </c>
      <c r="AS15" s="54">
        <v>9</v>
      </c>
      <c r="AU15" s="503" t="s">
        <v>724</v>
      </c>
      <c r="AV15" s="85">
        <f t="shared" si="8"/>
        <v>860.328125</v>
      </c>
      <c r="AW15" s="85">
        <v>55061</v>
      </c>
      <c r="AX15" s="54">
        <v>64</v>
      </c>
    </row>
    <row r="16" spans="1:50">
      <c r="A16" s="251" t="s">
        <v>82</v>
      </c>
      <c r="B16" s="85">
        <f t="shared" si="0"/>
        <v>420.8</v>
      </c>
      <c r="C16" s="54">
        <v>2104</v>
      </c>
      <c r="D16" s="54">
        <v>5</v>
      </c>
      <c r="F16" s="54" t="s">
        <v>500</v>
      </c>
      <c r="G16" s="85">
        <v>271</v>
      </c>
      <c r="H16" s="195">
        <v>4602</v>
      </c>
      <c r="I16" s="54">
        <v>17</v>
      </c>
      <c r="J16" s="89"/>
      <c r="K16" s="54" t="s">
        <v>503</v>
      </c>
      <c r="L16" s="80">
        <f t="shared" si="1"/>
        <v>674.47619047619048</v>
      </c>
      <c r="M16" s="195">
        <v>14164</v>
      </c>
      <c r="N16" s="54">
        <v>21</v>
      </c>
      <c r="O16" s="89"/>
      <c r="P16" s="54" t="s">
        <v>508</v>
      </c>
      <c r="Q16" s="80">
        <f t="shared" si="2"/>
        <v>351.61111111111109</v>
      </c>
      <c r="R16" s="195">
        <v>6329</v>
      </c>
      <c r="S16" s="54">
        <v>18</v>
      </c>
      <c r="U16" s="54" t="s">
        <v>506</v>
      </c>
      <c r="V16" s="80">
        <f t="shared" si="3"/>
        <v>751.35</v>
      </c>
      <c r="W16" s="195">
        <v>15027</v>
      </c>
      <c r="X16" s="54">
        <v>20</v>
      </c>
      <c r="Z16" s="54" t="s">
        <v>494</v>
      </c>
      <c r="AA16" s="85">
        <f t="shared" si="4"/>
        <v>1001.275</v>
      </c>
      <c r="AB16" s="85">
        <v>80102</v>
      </c>
      <c r="AC16" s="54">
        <v>80</v>
      </c>
      <c r="AE16" s="284" t="s">
        <v>70</v>
      </c>
      <c r="AF16" s="85">
        <f t="shared" si="5"/>
        <v>884.7560975609756</v>
      </c>
      <c r="AG16" s="85">
        <v>36275</v>
      </c>
      <c r="AH16" s="54">
        <v>41</v>
      </c>
      <c r="AJ16" s="284" t="s">
        <v>676</v>
      </c>
      <c r="AK16" s="85">
        <f t="shared" si="6"/>
        <v>885.66666666666663</v>
      </c>
      <c r="AL16" s="85">
        <v>2657</v>
      </c>
      <c r="AM16" s="54">
        <v>3</v>
      </c>
      <c r="AP16" s="284" t="s">
        <v>73</v>
      </c>
      <c r="AQ16" s="85">
        <f t="shared" si="7"/>
        <v>258.39999999999998</v>
      </c>
      <c r="AR16" s="85">
        <v>1292</v>
      </c>
      <c r="AS16" s="54">
        <v>5</v>
      </c>
      <c r="AU16" s="503" t="s">
        <v>719</v>
      </c>
      <c r="AV16" s="85">
        <f t="shared" si="8"/>
        <v>805.68</v>
      </c>
      <c r="AW16" s="501">
        <v>60426</v>
      </c>
      <c r="AX16" s="502">
        <v>75</v>
      </c>
    </row>
    <row r="17" spans="1:50">
      <c r="A17" s="251" t="s">
        <v>411</v>
      </c>
      <c r="B17" s="85">
        <f t="shared" si="0"/>
        <v>385.77777777777777</v>
      </c>
      <c r="C17" s="54">
        <v>10416</v>
      </c>
      <c r="D17" s="54">
        <v>27</v>
      </c>
      <c r="F17" s="54" t="s">
        <v>512</v>
      </c>
      <c r="G17" s="85">
        <v>225</v>
      </c>
      <c r="H17" s="195">
        <v>3831</v>
      </c>
      <c r="I17" s="54">
        <v>17</v>
      </c>
      <c r="J17" s="89"/>
      <c r="K17" s="54" t="s">
        <v>498</v>
      </c>
      <c r="L17" s="80">
        <f t="shared" si="1"/>
        <v>392.83333333333331</v>
      </c>
      <c r="M17" s="195">
        <v>2357</v>
      </c>
      <c r="N17" s="54">
        <v>6</v>
      </c>
      <c r="O17" s="89"/>
      <c r="P17" s="54" t="s">
        <v>500</v>
      </c>
      <c r="Q17" s="80">
        <f t="shared" si="2"/>
        <v>311.625</v>
      </c>
      <c r="R17" s="195">
        <v>4986</v>
      </c>
      <c r="S17" s="54">
        <v>16</v>
      </c>
      <c r="U17" s="54" t="s">
        <v>545</v>
      </c>
      <c r="V17" s="80">
        <f t="shared" si="3"/>
        <v>603.27536231884062</v>
      </c>
      <c r="W17" s="195">
        <v>41626</v>
      </c>
      <c r="X17" s="54">
        <v>69</v>
      </c>
      <c r="Z17" s="54" t="s">
        <v>502</v>
      </c>
      <c r="AA17" s="85">
        <f t="shared" si="4"/>
        <v>984.27102803738319</v>
      </c>
      <c r="AB17" s="85">
        <v>105317</v>
      </c>
      <c r="AC17" s="54">
        <v>107</v>
      </c>
      <c r="AE17" s="284" t="s">
        <v>69</v>
      </c>
      <c r="AF17" s="85">
        <f t="shared" si="5"/>
        <v>528.54166666666663</v>
      </c>
      <c r="AG17" s="85">
        <v>12685</v>
      </c>
      <c r="AH17" s="54">
        <v>24</v>
      </c>
      <c r="AJ17" s="284" t="s">
        <v>664</v>
      </c>
      <c r="AK17" s="85">
        <f t="shared" si="6"/>
        <v>796</v>
      </c>
      <c r="AL17" s="85">
        <v>7960</v>
      </c>
      <c r="AM17" s="54">
        <v>10</v>
      </c>
      <c r="AP17" s="284" t="s">
        <v>71</v>
      </c>
      <c r="AQ17" s="85">
        <f t="shared" si="7"/>
        <v>126.53846153846153</v>
      </c>
      <c r="AR17" s="85">
        <v>1645</v>
      </c>
      <c r="AS17" s="54">
        <v>13</v>
      </c>
      <c r="AU17" s="503" t="s">
        <v>741</v>
      </c>
      <c r="AV17" s="501">
        <f t="shared" si="8"/>
        <v>649.5</v>
      </c>
      <c r="AW17" s="501">
        <v>7794</v>
      </c>
      <c r="AX17" s="502">
        <v>12</v>
      </c>
    </row>
    <row r="18" spans="1:50">
      <c r="A18" s="251" t="s">
        <v>79</v>
      </c>
      <c r="B18" s="85">
        <f t="shared" si="0"/>
        <v>309.66666666666669</v>
      </c>
      <c r="C18" s="54">
        <v>2787</v>
      </c>
      <c r="D18" s="54">
        <v>9</v>
      </c>
      <c r="F18" s="54" t="s">
        <v>508</v>
      </c>
      <c r="G18" s="85">
        <v>213</v>
      </c>
      <c r="H18" s="195">
        <v>3411</v>
      </c>
      <c r="I18" s="54">
        <v>16</v>
      </c>
      <c r="J18" s="89"/>
      <c r="K18" s="54" t="s">
        <v>514</v>
      </c>
      <c r="L18" s="80">
        <f t="shared" si="1"/>
        <v>326.5</v>
      </c>
      <c r="M18" s="195">
        <v>653</v>
      </c>
      <c r="N18" s="54">
        <v>2</v>
      </c>
      <c r="O18" s="89"/>
      <c r="P18" s="54" t="s">
        <v>513</v>
      </c>
      <c r="Q18" s="80">
        <f t="shared" si="2"/>
        <v>284.39999999999998</v>
      </c>
      <c r="R18" s="54">
        <v>1422</v>
      </c>
      <c r="S18" s="54">
        <v>5</v>
      </c>
      <c r="U18" s="54" t="s">
        <v>512</v>
      </c>
      <c r="V18" s="80">
        <f t="shared" si="3"/>
        <v>403.41379310344826</v>
      </c>
      <c r="W18" s="195">
        <v>11699</v>
      </c>
      <c r="X18" s="54">
        <v>29</v>
      </c>
      <c r="Z18" s="54" t="s">
        <v>500</v>
      </c>
      <c r="AA18" s="85">
        <f t="shared" si="4"/>
        <v>763.15384615384619</v>
      </c>
      <c r="AB18" s="85">
        <v>9921</v>
      </c>
      <c r="AC18" s="54">
        <v>13</v>
      </c>
      <c r="AE18" s="284" t="s">
        <v>71</v>
      </c>
      <c r="AF18" s="85">
        <f t="shared" si="5"/>
        <v>102.57142857142857</v>
      </c>
      <c r="AG18" s="85">
        <v>1436</v>
      </c>
      <c r="AH18" s="54">
        <v>14</v>
      </c>
      <c r="AJ18" s="284" t="s">
        <v>673</v>
      </c>
      <c r="AK18" s="85">
        <f t="shared" si="6"/>
        <v>166.66666666666666</v>
      </c>
      <c r="AL18" s="85">
        <v>500</v>
      </c>
      <c r="AM18" s="54">
        <v>3</v>
      </c>
      <c r="AP18" s="284" t="s">
        <v>79</v>
      </c>
      <c r="AQ18" s="85">
        <f t="shared" si="7"/>
        <v>38.777777777777779</v>
      </c>
      <c r="AR18" s="85">
        <v>349</v>
      </c>
      <c r="AS18" s="54">
        <v>9</v>
      </c>
      <c r="AU18" s="503" t="s">
        <v>728</v>
      </c>
      <c r="AV18" s="501">
        <f t="shared" si="8"/>
        <v>508</v>
      </c>
      <c r="AW18" s="501">
        <v>1016</v>
      </c>
      <c r="AX18" s="502">
        <v>2</v>
      </c>
    </row>
    <row r="19" spans="1:50">
      <c r="A19" s="251" t="s">
        <v>71</v>
      </c>
      <c r="B19" s="85">
        <f t="shared" si="0"/>
        <v>227.08695652173913</v>
      </c>
      <c r="C19" s="54">
        <v>5223</v>
      </c>
      <c r="D19" s="54">
        <v>23</v>
      </c>
      <c r="F19" s="54" t="s">
        <v>510</v>
      </c>
      <c r="G19" s="85">
        <v>212</v>
      </c>
      <c r="H19" s="195">
        <v>7213</v>
      </c>
      <c r="I19" s="54">
        <v>34</v>
      </c>
      <c r="J19" s="89"/>
      <c r="K19" s="54" t="s">
        <v>510</v>
      </c>
      <c r="L19" s="80">
        <f t="shared" si="1"/>
        <v>264.68</v>
      </c>
      <c r="M19" s="195">
        <v>6617</v>
      </c>
      <c r="N19" s="54">
        <v>25</v>
      </c>
      <c r="O19" s="89"/>
      <c r="P19" s="54" t="s">
        <v>512</v>
      </c>
      <c r="Q19" s="80">
        <f t="shared" si="2"/>
        <v>153.375</v>
      </c>
      <c r="R19" s="195">
        <v>2454</v>
      </c>
      <c r="S19" s="54">
        <v>16</v>
      </c>
      <c r="U19" s="54" t="s">
        <v>498</v>
      </c>
      <c r="V19" s="80">
        <f t="shared" si="3"/>
        <v>57.333333333333336</v>
      </c>
      <c r="W19" s="195">
        <v>516</v>
      </c>
      <c r="X19" s="54">
        <v>9</v>
      </c>
      <c r="Z19" s="54" t="s">
        <v>513</v>
      </c>
      <c r="AA19" s="85">
        <f t="shared" si="4"/>
        <v>491.75</v>
      </c>
      <c r="AB19" s="85">
        <v>1967</v>
      </c>
      <c r="AC19" s="54">
        <v>4</v>
      </c>
      <c r="AE19" s="284" t="s">
        <v>81</v>
      </c>
      <c r="AF19" s="85">
        <v>0</v>
      </c>
      <c r="AG19" s="85">
        <v>0</v>
      </c>
      <c r="AH19" s="54">
        <v>0</v>
      </c>
      <c r="AJ19" s="284" t="s">
        <v>663</v>
      </c>
      <c r="AK19" s="85">
        <f t="shared" si="6"/>
        <v>79.5</v>
      </c>
      <c r="AL19" s="85">
        <v>2385</v>
      </c>
      <c r="AM19" s="54">
        <v>30</v>
      </c>
      <c r="AP19" s="284" t="s">
        <v>80</v>
      </c>
      <c r="AQ19" s="85">
        <f t="shared" si="7"/>
        <v>3.5</v>
      </c>
      <c r="AR19" s="85">
        <v>28</v>
      </c>
      <c r="AS19" s="54">
        <v>8</v>
      </c>
      <c r="AU19" s="503" t="s">
        <v>726</v>
      </c>
      <c r="AV19" s="85">
        <f t="shared" si="8"/>
        <v>389.0625</v>
      </c>
      <c r="AW19" s="501">
        <v>6225</v>
      </c>
      <c r="AX19" s="502">
        <v>16</v>
      </c>
    </row>
    <row r="20" spans="1:50">
      <c r="A20" s="251" t="s">
        <v>77</v>
      </c>
      <c r="B20" s="85">
        <f t="shared" si="0"/>
        <v>2.3333333333333335</v>
      </c>
      <c r="C20" s="54">
        <v>7</v>
      </c>
      <c r="D20" s="54">
        <v>3</v>
      </c>
      <c r="F20" s="54" t="s">
        <v>513</v>
      </c>
      <c r="G20" s="85">
        <v>9</v>
      </c>
      <c r="H20" s="54">
        <v>35</v>
      </c>
      <c r="I20" s="54">
        <v>4</v>
      </c>
      <c r="J20" s="89"/>
      <c r="K20" s="54" t="s">
        <v>513</v>
      </c>
      <c r="L20" s="80">
        <f t="shared" si="1"/>
        <v>100</v>
      </c>
      <c r="M20" s="54">
        <v>100</v>
      </c>
      <c r="N20" s="54">
        <v>1</v>
      </c>
      <c r="O20" s="89"/>
      <c r="P20" s="54" t="s">
        <v>515</v>
      </c>
      <c r="Q20" s="80">
        <f t="shared" si="2"/>
        <v>25</v>
      </c>
      <c r="R20" s="54">
        <v>50</v>
      </c>
      <c r="S20" s="54">
        <v>2</v>
      </c>
      <c r="U20" s="54" t="s">
        <v>514</v>
      </c>
      <c r="V20" s="80">
        <f t="shared" si="3"/>
        <v>12</v>
      </c>
      <c r="W20" s="195">
        <v>12</v>
      </c>
      <c r="X20" s="54">
        <v>1</v>
      </c>
      <c r="Z20" s="54" t="s">
        <v>512</v>
      </c>
      <c r="AA20" s="85">
        <f t="shared" si="4"/>
        <v>394</v>
      </c>
      <c r="AB20" s="85">
        <v>9456</v>
      </c>
      <c r="AC20" s="54">
        <v>24</v>
      </c>
      <c r="AE20" s="284" t="s">
        <v>77</v>
      </c>
      <c r="AF20" s="85">
        <f>(AG20/AH20)</f>
        <v>0</v>
      </c>
      <c r="AG20" s="85">
        <v>0</v>
      </c>
      <c r="AH20" s="54">
        <v>1</v>
      </c>
      <c r="AJ20" s="284" t="s">
        <v>675</v>
      </c>
      <c r="AK20" s="85">
        <f t="shared" si="6"/>
        <v>6.333333333333333</v>
      </c>
      <c r="AL20" s="85">
        <v>19</v>
      </c>
      <c r="AM20" s="54">
        <v>3</v>
      </c>
      <c r="AP20" s="284" t="s">
        <v>77</v>
      </c>
      <c r="AQ20" s="85">
        <f t="shared" si="7"/>
        <v>2.8</v>
      </c>
      <c r="AR20" s="85">
        <v>14</v>
      </c>
      <c r="AS20" s="54">
        <v>5</v>
      </c>
      <c r="AU20" s="503" t="s">
        <v>757</v>
      </c>
      <c r="AV20" s="85">
        <f t="shared" si="8"/>
        <v>106.75</v>
      </c>
      <c r="AW20" s="85">
        <v>854</v>
      </c>
      <c r="AX20" s="54">
        <v>8</v>
      </c>
    </row>
    <row r="21" spans="1:50">
      <c r="A21" s="251" t="s">
        <v>81</v>
      </c>
      <c r="B21" s="85">
        <v>0</v>
      </c>
      <c r="C21" s="54">
        <v>0</v>
      </c>
      <c r="D21" s="54">
        <v>0</v>
      </c>
      <c r="F21" s="54" t="s">
        <v>514</v>
      </c>
      <c r="G21" s="85">
        <v>0</v>
      </c>
      <c r="H21" s="195">
        <v>6072</v>
      </c>
      <c r="I21" s="54">
        <v>5</v>
      </c>
      <c r="J21" s="89"/>
      <c r="K21" s="54" t="s">
        <v>515</v>
      </c>
      <c r="L21" s="80">
        <f t="shared" si="1"/>
        <v>0</v>
      </c>
      <c r="M21" s="54">
        <v>0</v>
      </c>
      <c r="N21" s="54">
        <v>4</v>
      </c>
      <c r="O21" s="89"/>
      <c r="P21" s="54" t="s">
        <v>546</v>
      </c>
      <c r="Q21" s="80">
        <f t="shared" si="2"/>
        <v>16.75</v>
      </c>
      <c r="R21" s="195">
        <v>67</v>
      </c>
      <c r="S21" s="54">
        <v>4</v>
      </c>
      <c r="U21" s="54" t="s">
        <v>515</v>
      </c>
      <c r="V21" s="80">
        <f t="shared" si="3"/>
        <v>0</v>
      </c>
      <c r="W21" s="195">
        <v>0</v>
      </c>
      <c r="X21" s="54">
        <v>2</v>
      </c>
      <c r="Z21" s="54" t="s">
        <v>511</v>
      </c>
      <c r="AA21" s="85">
        <f t="shared" si="4"/>
        <v>31.666666666666668</v>
      </c>
      <c r="AB21" s="85">
        <v>95</v>
      </c>
      <c r="AC21" s="54">
        <v>3</v>
      </c>
      <c r="AE21" s="284" t="s">
        <v>78</v>
      </c>
      <c r="AF21" s="85">
        <f>(AG21/AH21)</f>
        <v>0</v>
      </c>
      <c r="AG21" s="85">
        <v>0</v>
      </c>
      <c r="AH21" s="54">
        <v>1</v>
      </c>
      <c r="AJ21" s="284" t="s">
        <v>674</v>
      </c>
      <c r="AK21" s="85">
        <v>0</v>
      </c>
      <c r="AL21" s="85">
        <v>0</v>
      </c>
      <c r="AM21" s="54">
        <v>0</v>
      </c>
      <c r="AP21" s="284" t="s">
        <v>81</v>
      </c>
      <c r="AQ21" s="85">
        <v>0</v>
      </c>
      <c r="AR21" s="85">
        <v>952</v>
      </c>
      <c r="AS21" s="54">
        <v>3</v>
      </c>
      <c r="AU21" s="503" t="s">
        <v>730</v>
      </c>
      <c r="AV21" s="501">
        <f t="shared" si="8"/>
        <v>30.6</v>
      </c>
      <c r="AW21" s="501">
        <v>153</v>
      </c>
      <c r="AX21" s="502">
        <v>5</v>
      </c>
    </row>
    <row r="22" spans="1:50">
      <c r="A22" s="251" t="s">
        <v>78</v>
      </c>
      <c r="B22" s="85">
        <v>0</v>
      </c>
      <c r="C22" s="54">
        <v>0</v>
      </c>
      <c r="D22" s="54">
        <v>0</v>
      </c>
      <c r="F22" s="54" t="s">
        <v>515</v>
      </c>
      <c r="G22" s="85">
        <v>0</v>
      </c>
      <c r="H22" s="54">
        <v>0</v>
      </c>
      <c r="I22" s="54">
        <v>0</v>
      </c>
      <c r="J22" s="89"/>
      <c r="K22" s="89"/>
      <c r="L22" s="89"/>
      <c r="M22" s="89"/>
      <c r="N22" s="89"/>
      <c r="O22" s="89"/>
    </row>
    <row r="23" spans="1:50">
      <c r="J23" s="89"/>
      <c r="K23" s="89"/>
      <c r="L23" s="89"/>
      <c r="M23" s="89"/>
      <c r="N23" s="89"/>
      <c r="O23" s="89"/>
      <c r="Q23" s="80"/>
      <c r="R23" s="195"/>
      <c r="V23" s="80"/>
      <c r="W23" s="195"/>
    </row>
    <row r="24" spans="1:50">
      <c r="C24" s="54">
        <f>SUM(C3:C22)</f>
        <v>1100505</v>
      </c>
      <c r="D24" s="54">
        <f>SUM(D3:D22)</f>
        <v>614</v>
      </c>
      <c r="G24" s="80"/>
      <c r="H24" s="195"/>
      <c r="J24" s="89"/>
      <c r="K24" s="89"/>
      <c r="L24" s="89"/>
      <c r="M24" s="89"/>
      <c r="N24" s="89"/>
      <c r="O24" s="89"/>
    </row>
    <row r="25" spans="1:50">
      <c r="A25" s="251" t="s">
        <v>83</v>
      </c>
      <c r="B25" s="80">
        <f>AVERAGE(B3:B22)</f>
        <v>1369.6629851019075</v>
      </c>
      <c r="C25" s="54">
        <v>1100505</v>
      </c>
      <c r="F25" s="54" t="s">
        <v>475</v>
      </c>
      <c r="G25" s="80">
        <v>2197</v>
      </c>
      <c r="H25" s="195">
        <v>1326836</v>
      </c>
      <c r="I25" s="54">
        <v>604</v>
      </c>
      <c r="P25" s="54" t="s">
        <v>475</v>
      </c>
      <c r="Q25" s="80">
        <f>(R25/S25)</f>
        <v>3953.3442088091356</v>
      </c>
      <c r="R25" s="195">
        <f>SUM(R3:R21)</f>
        <v>2423400</v>
      </c>
      <c r="S25" s="54">
        <f>SUM(S3:S21)</f>
        <v>613</v>
      </c>
      <c r="U25" s="54" t="s">
        <v>475</v>
      </c>
      <c r="V25" s="80">
        <f>(W25/X25)</f>
        <v>3952.0441696113076</v>
      </c>
      <c r="W25" s="195">
        <f>SUM(W3:W21)</f>
        <v>2236857</v>
      </c>
      <c r="X25" s="54">
        <f>SUM(X3:X21)</f>
        <v>566</v>
      </c>
      <c r="Z25" s="54" t="s">
        <v>475</v>
      </c>
      <c r="AA25" s="80">
        <f>(AB25/AC25)</f>
        <v>2030.8425324675325</v>
      </c>
      <c r="AB25" s="195">
        <f>SUM(AB3:AB21)</f>
        <v>1250999</v>
      </c>
      <c r="AC25" s="54">
        <f>SUM(AC3:AC21)</f>
        <v>616</v>
      </c>
      <c r="AE25" s="284" t="s">
        <v>475</v>
      </c>
      <c r="AF25" s="80">
        <f>(AG25/AH25)</f>
        <v>2148.422</v>
      </c>
      <c r="AG25" s="195">
        <f>SUM(AG3:AG21)</f>
        <v>1074211</v>
      </c>
      <c r="AH25" s="54">
        <f>SUM(AH3:AH21)</f>
        <v>500</v>
      </c>
      <c r="AJ25" s="284" t="s">
        <v>475</v>
      </c>
      <c r="AK25" s="80">
        <f>(AL25/AM25)</f>
        <v>2258.2037914691941</v>
      </c>
      <c r="AL25" s="195">
        <f>SUM(AL3:AL21)</f>
        <v>952962</v>
      </c>
      <c r="AM25" s="54">
        <f>SUM(AM3:AM21)</f>
        <v>422</v>
      </c>
      <c r="AP25" s="284" t="s">
        <v>475</v>
      </c>
      <c r="AQ25" s="80">
        <f>(AR25/AS25)</f>
        <v>1612.6336405529953</v>
      </c>
      <c r="AR25" s="195">
        <f>SUM(AR3:AR21)</f>
        <v>699883</v>
      </c>
      <c r="AS25" s="54">
        <f>SUM(AS3:AS21)</f>
        <v>434</v>
      </c>
      <c r="AU25" s="284" t="s">
        <v>475</v>
      </c>
      <c r="AV25" s="80">
        <f>(AW25/AX25)</f>
        <v>1829.8620000000001</v>
      </c>
      <c r="AW25" s="195">
        <f>SUM(AW3:AW21)</f>
        <v>914931</v>
      </c>
      <c r="AX25" s="54">
        <f>SUM(AX3:AX21)</f>
        <v>500</v>
      </c>
    </row>
  </sheetData>
  <autoFilter ref="AU2:AX21">
    <sortState ref="AU3:AX21">
      <sortCondition descending="1" ref="AV2:AV21"/>
    </sortState>
  </autoFilter>
  <phoneticPr fontId="9"/>
  <printOptions horizontalCentered="1" verticalCentered="1"/>
  <pageMargins left="0.74803149606299213" right="0.47244094488188981" top="0.6692913385826772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35"/>
  <sheetViews>
    <sheetView workbookViewId="0">
      <selection activeCell="G7" sqref="G7:J7"/>
    </sheetView>
  </sheetViews>
  <sheetFormatPr defaultColWidth="3.625" defaultRowHeight="14.25"/>
  <cols>
    <col min="1" max="1" width="6.625" style="34" customWidth="1"/>
    <col min="2" max="5" width="3.625" style="34" customWidth="1"/>
    <col min="6" max="6" width="4" style="34" customWidth="1"/>
    <col min="7" max="29" width="3.625" style="34" customWidth="1"/>
    <col min="30" max="30" width="2.375" style="34" customWidth="1"/>
    <col min="31" max="31" width="3.625" style="34" customWidth="1"/>
    <col min="32" max="32" width="6.125" style="34" customWidth="1"/>
    <col min="33" max="42" width="6.625" style="34" customWidth="1"/>
    <col min="43" max="16384" width="3.625" style="34"/>
  </cols>
  <sheetData>
    <row r="1" spans="1:30" s="32" customFormat="1" ht="29.25" customHeight="1">
      <c r="B1" s="912" t="s">
        <v>754</v>
      </c>
      <c r="C1" s="912"/>
      <c r="D1" s="912"/>
      <c r="E1" s="912"/>
      <c r="F1" s="912"/>
      <c r="G1" s="912"/>
      <c r="H1" s="912"/>
      <c r="I1" s="912"/>
      <c r="J1" s="912"/>
      <c r="K1" s="912"/>
      <c r="L1" s="912"/>
      <c r="M1" s="912"/>
      <c r="N1" s="912"/>
      <c r="O1" s="912"/>
      <c r="P1" s="912"/>
      <c r="Q1" s="912"/>
      <c r="R1" s="912"/>
      <c r="S1" s="912"/>
      <c r="T1" s="912"/>
      <c r="U1" s="912"/>
      <c r="V1" s="912"/>
      <c r="W1" s="912"/>
      <c r="X1" s="912"/>
      <c r="Y1" s="912"/>
      <c r="Z1" s="912"/>
      <c r="AA1" s="912"/>
      <c r="AB1" s="912"/>
      <c r="AC1" s="912"/>
      <c r="AD1" s="912"/>
    </row>
    <row r="2" spans="1:30" s="33" customFormat="1" ht="23.25" customHeight="1" thickBot="1">
      <c r="A2" s="10" t="s">
        <v>549</v>
      </c>
    </row>
    <row r="3" spans="1:30" s="10" customFormat="1" ht="42" customHeight="1" thickBot="1">
      <c r="B3" s="913" t="s">
        <v>84</v>
      </c>
      <c r="C3" s="908"/>
      <c r="D3" s="908"/>
      <c r="E3" s="908"/>
      <c r="F3" s="538" t="s">
        <v>85</v>
      </c>
      <c r="G3" s="914" t="s">
        <v>753</v>
      </c>
      <c r="H3" s="908"/>
      <c r="I3" s="908"/>
      <c r="J3" s="908"/>
      <c r="K3" s="907" t="s">
        <v>752</v>
      </c>
      <c r="L3" s="908"/>
      <c r="M3" s="908"/>
      <c r="N3" s="908"/>
      <c r="O3" s="909" t="s">
        <v>755</v>
      </c>
      <c r="P3" s="910"/>
      <c r="Q3" s="910"/>
      <c r="R3" s="910"/>
      <c r="S3" s="907" t="s">
        <v>86</v>
      </c>
      <c r="T3" s="908"/>
      <c r="U3" s="908"/>
      <c r="V3" s="908"/>
      <c r="W3" s="909" t="s">
        <v>87</v>
      </c>
      <c r="X3" s="910"/>
      <c r="Y3" s="910"/>
      <c r="Z3" s="910"/>
      <c r="AA3" s="909" t="s">
        <v>88</v>
      </c>
      <c r="AB3" s="910"/>
      <c r="AC3" s="910"/>
      <c r="AD3" s="911"/>
    </row>
    <row r="4" spans="1:30" s="33" customFormat="1" ht="31.5" customHeight="1">
      <c r="B4" s="915" t="s">
        <v>13</v>
      </c>
      <c r="C4" s="886" t="s">
        <v>89</v>
      </c>
      <c r="D4" s="886"/>
      <c r="E4" s="886"/>
      <c r="F4" s="539" t="s">
        <v>90</v>
      </c>
      <c r="G4" s="887">
        <f>SUM(G5:J10)</f>
        <v>500</v>
      </c>
      <c r="H4" s="888"/>
      <c r="I4" s="888"/>
      <c r="J4" s="889"/>
      <c r="K4" s="890">
        <f>SUM(K5:N10)</f>
        <v>434</v>
      </c>
      <c r="L4" s="888"/>
      <c r="M4" s="888"/>
      <c r="N4" s="889"/>
      <c r="O4" s="890">
        <f>SUM(O5:R10)</f>
        <v>567.5</v>
      </c>
      <c r="P4" s="888"/>
      <c r="Q4" s="888"/>
      <c r="R4" s="889"/>
      <c r="S4" s="903">
        <f>G4-K4</f>
        <v>66</v>
      </c>
      <c r="T4" s="904"/>
      <c r="U4" s="904"/>
      <c r="V4" s="905"/>
      <c r="W4" s="883">
        <f>(G4-K4)*100/K4</f>
        <v>15.2073732718894</v>
      </c>
      <c r="X4" s="884"/>
      <c r="Y4" s="884"/>
      <c r="Z4" s="885"/>
      <c r="AA4" s="883">
        <f>(G4-O4)*100/O4</f>
        <v>-11.894273127753303</v>
      </c>
      <c r="AB4" s="884"/>
      <c r="AC4" s="884"/>
      <c r="AD4" s="898"/>
    </row>
    <row r="5" spans="1:30" s="33" customFormat="1" ht="31.5" customHeight="1">
      <c r="B5" s="916"/>
      <c r="C5" s="891" t="s">
        <v>91</v>
      </c>
      <c r="D5" s="891"/>
      <c r="E5" s="891"/>
      <c r="F5" s="541" t="s">
        <v>90</v>
      </c>
      <c r="G5" s="902">
        <f>'9'!C17</f>
        <v>259</v>
      </c>
      <c r="H5" s="900"/>
      <c r="I5" s="900"/>
      <c r="J5" s="901"/>
      <c r="K5" s="899">
        <f>'9'!C15</f>
        <v>226</v>
      </c>
      <c r="L5" s="900"/>
      <c r="M5" s="900"/>
      <c r="N5" s="901"/>
      <c r="O5" s="899">
        <f>'9'!C16</f>
        <v>291.89999999999998</v>
      </c>
      <c r="P5" s="900"/>
      <c r="Q5" s="900"/>
      <c r="R5" s="901"/>
      <c r="S5" s="895">
        <f t="shared" ref="S5:S28" si="0">G5-K5</f>
        <v>33</v>
      </c>
      <c r="T5" s="896"/>
      <c r="U5" s="896"/>
      <c r="V5" s="897"/>
      <c r="W5" s="892">
        <f>(G5-K5)*100/K5</f>
        <v>14.601769911504425</v>
      </c>
      <c r="X5" s="893"/>
      <c r="Y5" s="893"/>
      <c r="Z5" s="906"/>
      <c r="AA5" s="892">
        <f>(G5-O5)*100/O5</f>
        <v>-11.27098321342925</v>
      </c>
      <c r="AB5" s="893"/>
      <c r="AC5" s="893"/>
      <c r="AD5" s="894"/>
    </row>
    <row r="6" spans="1:30" s="33" customFormat="1" ht="31.5" customHeight="1">
      <c r="B6" s="916"/>
      <c r="C6" s="891" t="s">
        <v>92</v>
      </c>
      <c r="D6" s="891"/>
      <c r="E6" s="891"/>
      <c r="F6" s="541" t="s">
        <v>90</v>
      </c>
      <c r="G6" s="902">
        <f>'9'!D17</f>
        <v>19</v>
      </c>
      <c r="H6" s="900"/>
      <c r="I6" s="900"/>
      <c r="J6" s="901"/>
      <c r="K6" s="899">
        <f>'9'!D15</f>
        <v>17</v>
      </c>
      <c r="L6" s="900"/>
      <c r="M6" s="900"/>
      <c r="N6" s="901"/>
      <c r="O6" s="899">
        <f>'9'!D16</f>
        <v>36.200000000000003</v>
      </c>
      <c r="P6" s="900"/>
      <c r="Q6" s="900"/>
      <c r="R6" s="901"/>
      <c r="S6" s="895">
        <f t="shared" si="0"/>
        <v>2</v>
      </c>
      <c r="T6" s="896"/>
      <c r="U6" s="896"/>
      <c r="V6" s="897"/>
      <c r="W6" s="892">
        <f>(G6-K6)*100/K6</f>
        <v>11.764705882352942</v>
      </c>
      <c r="X6" s="893"/>
      <c r="Y6" s="893"/>
      <c r="Z6" s="906"/>
      <c r="AA6" s="892">
        <f>(G6-O6)*100/O6</f>
        <v>-47.513812154696133</v>
      </c>
      <c r="AB6" s="893"/>
      <c r="AC6" s="893"/>
      <c r="AD6" s="894"/>
    </row>
    <row r="7" spans="1:30" s="33" customFormat="1" ht="31.5" customHeight="1">
      <c r="A7" s="31" t="s">
        <v>548</v>
      </c>
      <c r="B7" s="916"/>
      <c r="C7" s="891" t="s">
        <v>93</v>
      </c>
      <c r="D7" s="891"/>
      <c r="E7" s="891"/>
      <c r="F7" s="541" t="s">
        <v>90</v>
      </c>
      <c r="G7" s="902">
        <f>'9'!E17</f>
        <v>48</v>
      </c>
      <c r="H7" s="900"/>
      <c r="I7" s="900"/>
      <c r="J7" s="901"/>
      <c r="K7" s="899">
        <f>'9'!E15</f>
        <v>46</v>
      </c>
      <c r="L7" s="900"/>
      <c r="M7" s="900"/>
      <c r="N7" s="901"/>
      <c r="O7" s="899">
        <f>'9'!E16</f>
        <v>55.4</v>
      </c>
      <c r="P7" s="900"/>
      <c r="Q7" s="900"/>
      <c r="R7" s="901"/>
      <c r="S7" s="895">
        <f t="shared" si="0"/>
        <v>2</v>
      </c>
      <c r="T7" s="896"/>
      <c r="U7" s="896"/>
      <c r="V7" s="897"/>
      <c r="W7" s="892">
        <f>(G7-K7)*100/K7</f>
        <v>4.3478260869565215</v>
      </c>
      <c r="X7" s="893"/>
      <c r="Y7" s="893"/>
      <c r="Z7" s="906"/>
      <c r="AA7" s="892">
        <f>(G7-O7)*100/O7</f>
        <v>-13.357400722021659</v>
      </c>
      <c r="AB7" s="893"/>
      <c r="AC7" s="893"/>
      <c r="AD7" s="894"/>
    </row>
    <row r="8" spans="1:30" s="33" customFormat="1" ht="31.5" customHeight="1">
      <c r="B8" s="916"/>
      <c r="C8" s="891" t="s">
        <v>94</v>
      </c>
      <c r="D8" s="891"/>
      <c r="E8" s="891"/>
      <c r="F8" s="541" t="s">
        <v>90</v>
      </c>
      <c r="G8" s="902">
        <f>'9'!F17</f>
        <v>4</v>
      </c>
      <c r="H8" s="900"/>
      <c r="I8" s="900"/>
      <c r="J8" s="901"/>
      <c r="K8" s="899">
        <f>'9'!F15</f>
        <v>2</v>
      </c>
      <c r="L8" s="900"/>
      <c r="M8" s="900"/>
      <c r="N8" s="901"/>
      <c r="O8" s="899">
        <f>'9'!F16</f>
        <v>2.5</v>
      </c>
      <c r="P8" s="900"/>
      <c r="Q8" s="900"/>
      <c r="R8" s="901"/>
      <c r="S8" s="895">
        <f t="shared" si="0"/>
        <v>2</v>
      </c>
      <c r="T8" s="896"/>
      <c r="U8" s="896"/>
      <c r="V8" s="897"/>
      <c r="W8" s="892">
        <f>(G8-K8)*100/K8</f>
        <v>100</v>
      </c>
      <c r="X8" s="893"/>
      <c r="Y8" s="893"/>
      <c r="Z8" s="906"/>
      <c r="AA8" s="892">
        <f>(G8-O8)*100/O8</f>
        <v>60</v>
      </c>
      <c r="AB8" s="893"/>
      <c r="AC8" s="893"/>
      <c r="AD8" s="894"/>
    </row>
    <row r="9" spans="1:30" s="33" customFormat="1" ht="31.5" customHeight="1">
      <c r="B9" s="916"/>
      <c r="C9" s="891" t="s">
        <v>95</v>
      </c>
      <c r="D9" s="891"/>
      <c r="E9" s="891"/>
      <c r="F9" s="541" t="s">
        <v>90</v>
      </c>
      <c r="G9" s="902">
        <f>'9'!G17</f>
        <v>0</v>
      </c>
      <c r="H9" s="900"/>
      <c r="I9" s="900"/>
      <c r="J9" s="901"/>
      <c r="K9" s="899">
        <f>'9'!G15</f>
        <v>0</v>
      </c>
      <c r="L9" s="900"/>
      <c r="M9" s="900"/>
      <c r="N9" s="901"/>
      <c r="O9" s="899">
        <f>'9'!G16</f>
        <v>0</v>
      </c>
      <c r="P9" s="900"/>
      <c r="Q9" s="900"/>
      <c r="R9" s="901"/>
      <c r="S9" s="895">
        <f t="shared" si="0"/>
        <v>0</v>
      </c>
      <c r="T9" s="896"/>
      <c r="U9" s="896"/>
      <c r="V9" s="897"/>
      <c r="W9" s="892" t="s">
        <v>409</v>
      </c>
      <c r="X9" s="893"/>
      <c r="Y9" s="893"/>
      <c r="Z9" s="906"/>
      <c r="AA9" s="892" t="s">
        <v>409</v>
      </c>
      <c r="AB9" s="893"/>
      <c r="AC9" s="893"/>
      <c r="AD9" s="894"/>
    </row>
    <row r="10" spans="1:30" s="33" customFormat="1" ht="31.5" customHeight="1">
      <c r="B10" s="916"/>
      <c r="C10" s="891" t="s">
        <v>96</v>
      </c>
      <c r="D10" s="891"/>
      <c r="E10" s="891"/>
      <c r="F10" s="541" t="s">
        <v>90</v>
      </c>
      <c r="G10" s="902">
        <f>'9'!H17</f>
        <v>170</v>
      </c>
      <c r="H10" s="900"/>
      <c r="I10" s="900"/>
      <c r="J10" s="901"/>
      <c r="K10" s="899">
        <f>'9'!H15</f>
        <v>143</v>
      </c>
      <c r="L10" s="900"/>
      <c r="M10" s="900"/>
      <c r="N10" s="901"/>
      <c r="O10" s="899">
        <f>'9'!H16</f>
        <v>181.5</v>
      </c>
      <c r="P10" s="900"/>
      <c r="Q10" s="900"/>
      <c r="R10" s="901"/>
      <c r="S10" s="895">
        <f t="shared" si="0"/>
        <v>27</v>
      </c>
      <c r="T10" s="896"/>
      <c r="U10" s="896"/>
      <c r="V10" s="897"/>
      <c r="W10" s="892">
        <f t="shared" ref="W10:W25" si="1">(G10-K10)*100/K10</f>
        <v>18.88111888111888</v>
      </c>
      <c r="X10" s="893"/>
      <c r="Y10" s="893"/>
      <c r="Z10" s="906"/>
      <c r="AA10" s="892">
        <f t="shared" ref="AA10:AA26" si="2">(G10-O10)*100/O10</f>
        <v>-6.3360881542699721</v>
      </c>
      <c r="AB10" s="893"/>
      <c r="AC10" s="893"/>
      <c r="AD10" s="894"/>
    </row>
    <row r="11" spans="1:30" s="33" customFormat="1" ht="31.5" customHeight="1">
      <c r="B11" s="916" t="s">
        <v>97</v>
      </c>
      <c r="C11" s="891" t="s">
        <v>89</v>
      </c>
      <c r="D11" s="891"/>
      <c r="E11" s="891"/>
      <c r="F11" s="541" t="s">
        <v>98</v>
      </c>
      <c r="G11" s="902">
        <f>SUM(G12:J14)</f>
        <v>443</v>
      </c>
      <c r="H11" s="900"/>
      <c r="I11" s="900"/>
      <c r="J11" s="901"/>
      <c r="K11" s="899">
        <f>SUM(K12:N15)</f>
        <v>606</v>
      </c>
      <c r="L11" s="900"/>
      <c r="M11" s="900"/>
      <c r="N11" s="901"/>
      <c r="O11" s="899">
        <f>SUM(O12:R14)</f>
        <v>474</v>
      </c>
      <c r="P11" s="900"/>
      <c r="Q11" s="900"/>
      <c r="R11" s="901"/>
      <c r="S11" s="895">
        <f t="shared" si="0"/>
        <v>-163</v>
      </c>
      <c r="T11" s="896"/>
      <c r="U11" s="896"/>
      <c r="V11" s="897"/>
      <c r="W11" s="892">
        <f t="shared" si="1"/>
        <v>-26.897689768976896</v>
      </c>
      <c r="X11" s="893"/>
      <c r="Y11" s="893"/>
      <c r="Z11" s="906"/>
      <c r="AA11" s="892">
        <f t="shared" si="2"/>
        <v>-6.5400843881856536</v>
      </c>
      <c r="AB11" s="893"/>
      <c r="AC11" s="893"/>
      <c r="AD11" s="894"/>
    </row>
    <row r="12" spans="1:30" s="33" customFormat="1" ht="31.5" customHeight="1">
      <c r="A12" s="227"/>
      <c r="B12" s="916"/>
      <c r="C12" s="891" t="s">
        <v>99</v>
      </c>
      <c r="D12" s="891"/>
      <c r="E12" s="891"/>
      <c r="F12" s="541" t="s">
        <v>98</v>
      </c>
      <c r="G12" s="902">
        <f>'9'!J17</f>
        <v>134</v>
      </c>
      <c r="H12" s="900"/>
      <c r="I12" s="900"/>
      <c r="J12" s="901"/>
      <c r="K12" s="899">
        <f>'9'!J15</f>
        <v>105</v>
      </c>
      <c r="L12" s="900"/>
      <c r="M12" s="900"/>
      <c r="N12" s="901"/>
      <c r="O12" s="899">
        <f>'9'!J16</f>
        <v>142.80000000000001</v>
      </c>
      <c r="P12" s="900"/>
      <c r="Q12" s="900"/>
      <c r="R12" s="901"/>
      <c r="S12" s="895">
        <f t="shared" si="0"/>
        <v>29</v>
      </c>
      <c r="T12" s="896"/>
      <c r="U12" s="896"/>
      <c r="V12" s="897"/>
      <c r="W12" s="892">
        <f t="shared" si="1"/>
        <v>27.61904761904762</v>
      </c>
      <c r="X12" s="893"/>
      <c r="Y12" s="893"/>
      <c r="Z12" s="906"/>
      <c r="AA12" s="892">
        <f t="shared" si="2"/>
        <v>-6.1624649859944052</v>
      </c>
      <c r="AB12" s="893"/>
      <c r="AC12" s="893"/>
      <c r="AD12" s="894"/>
    </row>
    <row r="13" spans="1:30" s="33" customFormat="1" ht="31.5" customHeight="1">
      <c r="A13" s="227"/>
      <c r="B13" s="916"/>
      <c r="C13" s="891" t="s">
        <v>100</v>
      </c>
      <c r="D13" s="891"/>
      <c r="E13" s="891"/>
      <c r="F13" s="541" t="s">
        <v>98</v>
      </c>
      <c r="G13" s="902">
        <f>'9'!K17</f>
        <v>39</v>
      </c>
      <c r="H13" s="900"/>
      <c r="I13" s="900"/>
      <c r="J13" s="901"/>
      <c r="K13" s="899">
        <f>'9'!K15</f>
        <v>37</v>
      </c>
      <c r="L13" s="900"/>
      <c r="M13" s="900"/>
      <c r="N13" s="901"/>
      <c r="O13" s="899">
        <f>'9'!K16</f>
        <v>33.1</v>
      </c>
      <c r="P13" s="900"/>
      <c r="Q13" s="900"/>
      <c r="R13" s="901"/>
      <c r="S13" s="895">
        <f t="shared" si="0"/>
        <v>2</v>
      </c>
      <c r="T13" s="896"/>
      <c r="U13" s="896"/>
      <c r="V13" s="897"/>
      <c r="W13" s="892">
        <f t="shared" si="1"/>
        <v>5.4054054054054053</v>
      </c>
      <c r="X13" s="893"/>
      <c r="Y13" s="893"/>
      <c r="Z13" s="906"/>
      <c r="AA13" s="892">
        <f t="shared" si="2"/>
        <v>17.824773413897276</v>
      </c>
      <c r="AB13" s="893"/>
      <c r="AC13" s="893"/>
      <c r="AD13" s="894"/>
    </row>
    <row r="14" spans="1:30" s="33" customFormat="1" ht="31.5" customHeight="1">
      <c r="A14" s="227"/>
      <c r="B14" s="916"/>
      <c r="C14" s="922" t="s">
        <v>101</v>
      </c>
      <c r="D14" s="922"/>
      <c r="E14" s="922"/>
      <c r="F14" s="541" t="s">
        <v>98</v>
      </c>
      <c r="G14" s="902">
        <f>'9'!L17</f>
        <v>270</v>
      </c>
      <c r="H14" s="900"/>
      <c r="I14" s="900"/>
      <c r="J14" s="901"/>
      <c r="K14" s="899">
        <f>'9'!L15</f>
        <v>248</v>
      </c>
      <c r="L14" s="900"/>
      <c r="M14" s="900"/>
      <c r="N14" s="901"/>
      <c r="O14" s="899">
        <f>'9'!L16</f>
        <v>298.10000000000002</v>
      </c>
      <c r="P14" s="900"/>
      <c r="Q14" s="900"/>
      <c r="R14" s="901"/>
      <c r="S14" s="895">
        <f t="shared" si="0"/>
        <v>22</v>
      </c>
      <c r="T14" s="896"/>
      <c r="U14" s="896"/>
      <c r="V14" s="897"/>
      <c r="W14" s="892">
        <f t="shared" si="1"/>
        <v>8.870967741935484</v>
      </c>
      <c r="X14" s="893"/>
      <c r="Y14" s="893"/>
      <c r="Z14" s="906"/>
      <c r="AA14" s="892">
        <f t="shared" si="2"/>
        <v>-9.4263669909426433</v>
      </c>
      <c r="AB14" s="893"/>
      <c r="AC14" s="893"/>
      <c r="AD14" s="894"/>
    </row>
    <row r="15" spans="1:30" s="33" customFormat="1" ht="31.5" customHeight="1">
      <c r="A15" s="46"/>
      <c r="B15" s="917" t="s">
        <v>102</v>
      </c>
      <c r="C15" s="891"/>
      <c r="D15" s="891"/>
      <c r="E15" s="891"/>
      <c r="F15" s="541" t="s">
        <v>103</v>
      </c>
      <c r="G15" s="902">
        <f>'9'!Q17</f>
        <v>226</v>
      </c>
      <c r="H15" s="900"/>
      <c r="I15" s="900"/>
      <c r="J15" s="901"/>
      <c r="K15" s="899">
        <f>'9'!Q15</f>
        <v>216</v>
      </c>
      <c r="L15" s="900"/>
      <c r="M15" s="900"/>
      <c r="N15" s="901"/>
      <c r="O15" s="899">
        <f>'9'!Q16</f>
        <v>284.10000000000002</v>
      </c>
      <c r="P15" s="900"/>
      <c r="Q15" s="900"/>
      <c r="R15" s="901"/>
      <c r="S15" s="895">
        <f t="shared" si="0"/>
        <v>10</v>
      </c>
      <c r="T15" s="896"/>
      <c r="U15" s="896"/>
      <c r="V15" s="897"/>
      <c r="W15" s="892">
        <f t="shared" si="1"/>
        <v>4.6296296296296298</v>
      </c>
      <c r="X15" s="893"/>
      <c r="Y15" s="893"/>
      <c r="Z15" s="906"/>
      <c r="AA15" s="892">
        <f t="shared" si="2"/>
        <v>-20.450545582541363</v>
      </c>
      <c r="AB15" s="893"/>
      <c r="AC15" s="893"/>
      <c r="AD15" s="894"/>
    </row>
    <row r="16" spans="1:30" s="33" customFormat="1" ht="31.5" customHeight="1">
      <c r="A16" s="46"/>
      <c r="B16" s="917" t="s">
        <v>104</v>
      </c>
      <c r="C16" s="891"/>
      <c r="D16" s="891"/>
      <c r="E16" s="891"/>
      <c r="F16" s="541" t="s">
        <v>105</v>
      </c>
      <c r="G16" s="902">
        <f>'9'!R17</f>
        <v>500</v>
      </c>
      <c r="H16" s="900"/>
      <c r="I16" s="900"/>
      <c r="J16" s="901"/>
      <c r="K16" s="899">
        <f>'9'!R15</f>
        <v>480</v>
      </c>
      <c r="L16" s="900"/>
      <c r="M16" s="900"/>
      <c r="N16" s="901"/>
      <c r="O16" s="918">
        <f>'9'!R16</f>
        <v>630.79999999999995</v>
      </c>
      <c r="P16" s="919"/>
      <c r="Q16" s="919"/>
      <c r="R16" s="920"/>
      <c r="S16" s="895">
        <f t="shared" si="0"/>
        <v>20</v>
      </c>
      <c r="T16" s="896"/>
      <c r="U16" s="896"/>
      <c r="V16" s="897"/>
      <c r="W16" s="892">
        <f t="shared" si="1"/>
        <v>4.166666666666667</v>
      </c>
      <c r="X16" s="893"/>
      <c r="Y16" s="893"/>
      <c r="Z16" s="906"/>
      <c r="AA16" s="892">
        <f t="shared" si="2"/>
        <v>-20.735573874445144</v>
      </c>
      <c r="AB16" s="893"/>
      <c r="AC16" s="893"/>
      <c r="AD16" s="894"/>
    </row>
    <row r="17" spans="1:30" s="33" customFormat="1" ht="31.5" customHeight="1">
      <c r="A17" s="46"/>
      <c r="B17" s="916" t="s">
        <v>106</v>
      </c>
      <c r="C17" s="891" t="s">
        <v>89</v>
      </c>
      <c r="D17" s="891"/>
      <c r="E17" s="891"/>
      <c r="F17" s="541" t="s">
        <v>105</v>
      </c>
      <c r="G17" s="902">
        <f>SUM(G18:J19)</f>
        <v>97</v>
      </c>
      <c r="H17" s="900"/>
      <c r="I17" s="900"/>
      <c r="J17" s="901"/>
      <c r="K17" s="899">
        <f>SUM(K18:N19)</f>
        <v>77</v>
      </c>
      <c r="L17" s="900"/>
      <c r="M17" s="900"/>
      <c r="N17" s="901"/>
      <c r="O17" s="899">
        <f>SUM(O18:R19)</f>
        <v>109.10000000000001</v>
      </c>
      <c r="P17" s="900"/>
      <c r="Q17" s="900"/>
      <c r="R17" s="901"/>
      <c r="S17" s="895">
        <f t="shared" si="0"/>
        <v>20</v>
      </c>
      <c r="T17" s="896"/>
      <c r="U17" s="896"/>
      <c r="V17" s="897"/>
      <c r="W17" s="892">
        <f t="shared" si="1"/>
        <v>25.974025974025974</v>
      </c>
      <c r="X17" s="893"/>
      <c r="Y17" s="893"/>
      <c r="Z17" s="906"/>
      <c r="AA17" s="892">
        <f t="shared" si="2"/>
        <v>-11.090742438130164</v>
      </c>
      <c r="AB17" s="893"/>
      <c r="AC17" s="893"/>
      <c r="AD17" s="894"/>
    </row>
    <row r="18" spans="1:30" s="33" customFormat="1" ht="31.5" customHeight="1">
      <c r="A18" s="46"/>
      <c r="B18" s="916"/>
      <c r="C18" s="891" t="s">
        <v>107</v>
      </c>
      <c r="D18" s="891"/>
      <c r="E18" s="891"/>
      <c r="F18" s="541" t="s">
        <v>105</v>
      </c>
      <c r="G18" s="902">
        <f>'9'!V17</f>
        <v>28</v>
      </c>
      <c r="H18" s="900"/>
      <c r="I18" s="900"/>
      <c r="J18" s="901"/>
      <c r="K18" s="899">
        <f>'9'!V15</f>
        <v>26</v>
      </c>
      <c r="L18" s="900"/>
      <c r="M18" s="900"/>
      <c r="N18" s="901"/>
      <c r="O18" s="899">
        <f>'9'!V16</f>
        <v>28.2</v>
      </c>
      <c r="P18" s="900"/>
      <c r="Q18" s="900"/>
      <c r="R18" s="901"/>
      <c r="S18" s="895">
        <f t="shared" si="0"/>
        <v>2</v>
      </c>
      <c r="T18" s="896"/>
      <c r="U18" s="896"/>
      <c r="V18" s="897"/>
      <c r="W18" s="892">
        <f t="shared" si="1"/>
        <v>7.6923076923076925</v>
      </c>
      <c r="X18" s="893"/>
      <c r="Y18" s="893"/>
      <c r="Z18" s="906"/>
      <c r="AA18" s="892">
        <f t="shared" si="2"/>
        <v>-0.70921985815602584</v>
      </c>
      <c r="AB18" s="893"/>
      <c r="AC18" s="893"/>
      <c r="AD18" s="894"/>
    </row>
    <row r="19" spans="1:30" s="33" customFormat="1" ht="31.5" customHeight="1">
      <c r="A19" s="46"/>
      <c r="B19" s="916"/>
      <c r="C19" s="891" t="s">
        <v>108</v>
      </c>
      <c r="D19" s="891"/>
      <c r="E19" s="921"/>
      <c r="F19" s="541" t="s">
        <v>105</v>
      </c>
      <c r="G19" s="902">
        <f>'9'!Z17</f>
        <v>69</v>
      </c>
      <c r="H19" s="900"/>
      <c r="I19" s="900"/>
      <c r="J19" s="901"/>
      <c r="K19" s="899">
        <f>'9'!Z15</f>
        <v>51</v>
      </c>
      <c r="L19" s="900"/>
      <c r="M19" s="900"/>
      <c r="N19" s="901"/>
      <c r="O19" s="899">
        <f>'9'!Z16</f>
        <v>80.900000000000006</v>
      </c>
      <c r="P19" s="900"/>
      <c r="Q19" s="900"/>
      <c r="R19" s="901"/>
      <c r="S19" s="895">
        <f t="shared" si="0"/>
        <v>18</v>
      </c>
      <c r="T19" s="896"/>
      <c r="U19" s="896"/>
      <c r="V19" s="897"/>
      <c r="W19" s="892">
        <f t="shared" si="1"/>
        <v>35.294117647058826</v>
      </c>
      <c r="X19" s="893"/>
      <c r="Y19" s="893"/>
      <c r="Z19" s="906"/>
      <c r="AA19" s="892">
        <f t="shared" si="2"/>
        <v>-14.70951792336218</v>
      </c>
      <c r="AB19" s="893"/>
      <c r="AC19" s="893"/>
      <c r="AD19" s="894"/>
    </row>
    <row r="20" spans="1:30" s="33" customFormat="1" ht="31.5" customHeight="1">
      <c r="A20" s="46"/>
      <c r="B20" s="923" t="s">
        <v>109</v>
      </c>
      <c r="C20" s="891" t="s">
        <v>91</v>
      </c>
      <c r="D20" s="891"/>
      <c r="E20" s="921"/>
      <c r="F20" s="541" t="s">
        <v>142</v>
      </c>
      <c r="G20" s="924">
        <f>'9'!AA17</f>
        <v>18435</v>
      </c>
      <c r="H20" s="925"/>
      <c r="I20" s="925"/>
      <c r="J20" s="925"/>
      <c r="K20" s="926">
        <f>'9'!AA15</f>
        <v>14005</v>
      </c>
      <c r="L20" s="926"/>
      <c r="M20" s="926"/>
      <c r="N20" s="926"/>
      <c r="O20" s="926">
        <f>'9'!AA16</f>
        <v>18325.099999999999</v>
      </c>
      <c r="P20" s="926"/>
      <c r="Q20" s="926"/>
      <c r="R20" s="926"/>
      <c r="S20" s="927">
        <f t="shared" si="0"/>
        <v>4430</v>
      </c>
      <c r="T20" s="927"/>
      <c r="U20" s="927"/>
      <c r="V20" s="927"/>
      <c r="W20" s="892">
        <f t="shared" si="1"/>
        <v>31.631560157086756</v>
      </c>
      <c r="X20" s="893"/>
      <c r="Y20" s="893"/>
      <c r="Z20" s="906"/>
      <c r="AA20" s="892">
        <f t="shared" si="2"/>
        <v>0.5997238759952277</v>
      </c>
      <c r="AB20" s="893"/>
      <c r="AC20" s="893"/>
      <c r="AD20" s="894"/>
    </row>
    <row r="21" spans="1:30" s="33" customFormat="1" ht="31.5" customHeight="1">
      <c r="A21" s="46"/>
      <c r="B21" s="923"/>
      <c r="C21" s="891" t="s">
        <v>92</v>
      </c>
      <c r="D21" s="891"/>
      <c r="E21" s="921"/>
      <c r="F21" s="541" t="s">
        <v>110</v>
      </c>
      <c r="G21" s="924">
        <f>'9'!AB17</f>
        <v>206</v>
      </c>
      <c r="H21" s="925"/>
      <c r="I21" s="925"/>
      <c r="J21" s="925"/>
      <c r="K21" s="926">
        <f>'9'!AB15</f>
        <v>75</v>
      </c>
      <c r="L21" s="926"/>
      <c r="M21" s="926"/>
      <c r="N21" s="926"/>
      <c r="O21" s="926">
        <f>'9'!AB16</f>
        <v>2043.2</v>
      </c>
      <c r="P21" s="926"/>
      <c r="Q21" s="926"/>
      <c r="R21" s="926"/>
      <c r="S21" s="927">
        <f t="shared" si="0"/>
        <v>131</v>
      </c>
      <c r="T21" s="927"/>
      <c r="U21" s="927"/>
      <c r="V21" s="927"/>
      <c r="W21" s="928">
        <f t="shared" si="1"/>
        <v>174.66666666666666</v>
      </c>
      <c r="X21" s="929"/>
      <c r="Y21" s="929"/>
      <c r="Z21" s="930"/>
      <c r="AA21" s="928">
        <f t="shared" si="2"/>
        <v>-89.917776037588098</v>
      </c>
      <c r="AB21" s="929"/>
      <c r="AC21" s="929"/>
      <c r="AD21" s="931"/>
    </row>
    <row r="22" spans="1:30" s="33" customFormat="1" ht="31.5" customHeight="1">
      <c r="A22" s="46"/>
      <c r="B22" s="932" t="s">
        <v>111</v>
      </c>
      <c r="C22" s="891" t="s">
        <v>591</v>
      </c>
      <c r="D22" s="891"/>
      <c r="E22" s="921"/>
      <c r="F22" s="541" t="s">
        <v>112</v>
      </c>
      <c r="G22" s="935">
        <f>SUM(G23:J29)</f>
        <v>914931</v>
      </c>
      <c r="H22" s="896"/>
      <c r="I22" s="896"/>
      <c r="J22" s="896"/>
      <c r="K22" s="927">
        <f>SUM(K23:N29)</f>
        <v>699883</v>
      </c>
      <c r="L22" s="927"/>
      <c r="M22" s="927"/>
      <c r="N22" s="927"/>
      <c r="O22" s="927">
        <f>SUM(O23:R29)</f>
        <v>1334293.8000000003</v>
      </c>
      <c r="P22" s="927"/>
      <c r="Q22" s="927"/>
      <c r="R22" s="927"/>
      <c r="S22" s="927">
        <f>G22-K22</f>
        <v>215048</v>
      </c>
      <c r="T22" s="927"/>
      <c r="U22" s="927"/>
      <c r="V22" s="927"/>
      <c r="W22" s="892">
        <f t="shared" si="1"/>
        <v>30.726278535126585</v>
      </c>
      <c r="X22" s="893"/>
      <c r="Y22" s="893"/>
      <c r="Z22" s="906"/>
      <c r="AA22" s="892">
        <f t="shared" si="2"/>
        <v>-31.429569709459805</v>
      </c>
      <c r="AB22" s="893"/>
      <c r="AC22" s="893"/>
      <c r="AD22" s="894"/>
    </row>
    <row r="23" spans="1:30" s="33" customFormat="1" ht="31.5" customHeight="1">
      <c r="A23" s="46"/>
      <c r="B23" s="933"/>
      <c r="C23" s="891" t="s">
        <v>91</v>
      </c>
      <c r="D23" s="891"/>
      <c r="E23" s="921"/>
      <c r="F23" s="541" t="s">
        <v>112</v>
      </c>
      <c r="G23" s="935">
        <f>'9'!AE17</f>
        <v>838262</v>
      </c>
      <c r="H23" s="896"/>
      <c r="I23" s="896"/>
      <c r="J23" s="896"/>
      <c r="K23" s="927">
        <f>'9'!AE15</f>
        <v>652736</v>
      </c>
      <c r="L23" s="927"/>
      <c r="M23" s="927"/>
      <c r="N23" s="927"/>
      <c r="O23" s="927">
        <f>'9'!AE16</f>
        <v>972151.3</v>
      </c>
      <c r="P23" s="927"/>
      <c r="Q23" s="927"/>
      <c r="R23" s="927"/>
      <c r="S23" s="927">
        <f t="shared" si="0"/>
        <v>185526</v>
      </c>
      <c r="T23" s="927"/>
      <c r="U23" s="927"/>
      <c r="V23" s="927"/>
      <c r="W23" s="892">
        <f t="shared" si="1"/>
        <v>28.422823316011375</v>
      </c>
      <c r="X23" s="893"/>
      <c r="Y23" s="893"/>
      <c r="Z23" s="906"/>
      <c r="AA23" s="892">
        <f t="shared" si="2"/>
        <v>-13.772475539558506</v>
      </c>
      <c r="AB23" s="893"/>
      <c r="AC23" s="893"/>
      <c r="AD23" s="894"/>
    </row>
    <row r="24" spans="1:30" s="33" customFormat="1" ht="31.5" customHeight="1">
      <c r="A24" s="46"/>
      <c r="B24" s="933"/>
      <c r="C24" s="891" t="s">
        <v>92</v>
      </c>
      <c r="D24" s="891"/>
      <c r="E24" s="921"/>
      <c r="F24" s="541" t="s">
        <v>112</v>
      </c>
      <c r="G24" s="935">
        <f>'9'!AF17</f>
        <v>15</v>
      </c>
      <c r="H24" s="896"/>
      <c r="I24" s="896"/>
      <c r="J24" s="896"/>
      <c r="K24" s="927">
        <f>'9'!AF15</f>
        <v>216</v>
      </c>
      <c r="L24" s="927"/>
      <c r="M24" s="927"/>
      <c r="N24" s="927"/>
      <c r="O24" s="927">
        <f>'9'!AF16</f>
        <v>2486</v>
      </c>
      <c r="P24" s="927"/>
      <c r="Q24" s="927"/>
      <c r="R24" s="927"/>
      <c r="S24" s="927">
        <f t="shared" si="0"/>
        <v>-201</v>
      </c>
      <c r="T24" s="927"/>
      <c r="U24" s="927"/>
      <c r="V24" s="927"/>
      <c r="W24" s="892">
        <f t="shared" si="1"/>
        <v>-93.055555555555557</v>
      </c>
      <c r="X24" s="893"/>
      <c r="Y24" s="893"/>
      <c r="Z24" s="906"/>
      <c r="AA24" s="892">
        <f t="shared" si="2"/>
        <v>-99.396621078037001</v>
      </c>
      <c r="AB24" s="893"/>
      <c r="AC24" s="893"/>
      <c r="AD24" s="894"/>
    </row>
    <row r="25" spans="1:30" s="33" customFormat="1" ht="31.5" customHeight="1">
      <c r="A25" s="46"/>
      <c r="B25" s="933"/>
      <c r="C25" s="891" t="s">
        <v>93</v>
      </c>
      <c r="D25" s="891"/>
      <c r="E25" s="921"/>
      <c r="F25" s="541" t="s">
        <v>112</v>
      </c>
      <c r="G25" s="935">
        <f>'9'!AG17</f>
        <v>65418</v>
      </c>
      <c r="H25" s="896"/>
      <c r="I25" s="896"/>
      <c r="J25" s="896"/>
      <c r="K25" s="927">
        <f>'9'!AG15</f>
        <v>17282</v>
      </c>
      <c r="L25" s="927"/>
      <c r="M25" s="927"/>
      <c r="N25" s="927"/>
      <c r="O25" s="927">
        <f>'9'!AG16</f>
        <v>43575.9</v>
      </c>
      <c r="P25" s="927"/>
      <c r="Q25" s="927"/>
      <c r="R25" s="927"/>
      <c r="S25" s="927">
        <f t="shared" si="0"/>
        <v>48136</v>
      </c>
      <c r="T25" s="927"/>
      <c r="U25" s="927"/>
      <c r="V25" s="927"/>
      <c r="W25" s="892">
        <f t="shared" si="1"/>
        <v>278.53257724800369</v>
      </c>
      <c r="X25" s="893"/>
      <c r="Y25" s="893"/>
      <c r="Z25" s="906"/>
      <c r="AA25" s="892">
        <f t="shared" si="2"/>
        <v>50.124265935987552</v>
      </c>
      <c r="AB25" s="893"/>
      <c r="AC25" s="893"/>
      <c r="AD25" s="894"/>
    </row>
    <row r="26" spans="1:30" s="33" customFormat="1" ht="31.5" customHeight="1">
      <c r="A26" s="46"/>
      <c r="B26" s="933"/>
      <c r="C26" s="891" t="s">
        <v>94</v>
      </c>
      <c r="D26" s="891"/>
      <c r="E26" s="921"/>
      <c r="F26" s="541" t="s">
        <v>112</v>
      </c>
      <c r="G26" s="935">
        <f>'9'!AH17</f>
        <v>5807</v>
      </c>
      <c r="H26" s="896"/>
      <c r="I26" s="896"/>
      <c r="J26" s="896"/>
      <c r="K26" s="927">
        <f>'9'!AH15</f>
        <v>1600</v>
      </c>
      <c r="L26" s="927"/>
      <c r="M26" s="927"/>
      <c r="N26" s="927"/>
      <c r="O26" s="927">
        <f>'9'!AH16</f>
        <v>2063.4</v>
      </c>
      <c r="P26" s="927"/>
      <c r="Q26" s="927"/>
      <c r="R26" s="927"/>
      <c r="S26" s="927">
        <f t="shared" si="0"/>
        <v>4207</v>
      </c>
      <c r="T26" s="927"/>
      <c r="U26" s="927"/>
      <c r="V26" s="927"/>
      <c r="W26" s="928">
        <f t="shared" ref="W26" si="3">(G26-K26)*100/K26</f>
        <v>262.9375</v>
      </c>
      <c r="X26" s="929"/>
      <c r="Y26" s="929"/>
      <c r="Z26" s="930"/>
      <c r="AA26" s="892">
        <f t="shared" si="2"/>
        <v>181.42870989628767</v>
      </c>
      <c r="AB26" s="893"/>
      <c r="AC26" s="893"/>
      <c r="AD26" s="894"/>
    </row>
    <row r="27" spans="1:30" s="33" customFormat="1" ht="31.5" customHeight="1">
      <c r="A27" s="46"/>
      <c r="B27" s="933"/>
      <c r="C27" s="891" t="s">
        <v>95</v>
      </c>
      <c r="D27" s="891"/>
      <c r="E27" s="921"/>
      <c r="F27" s="541" t="s">
        <v>112</v>
      </c>
      <c r="G27" s="935">
        <f>'9'!AI17</f>
        <v>0</v>
      </c>
      <c r="H27" s="896"/>
      <c r="I27" s="896"/>
      <c r="J27" s="896"/>
      <c r="K27" s="927">
        <f>'9'!AI15</f>
        <v>0</v>
      </c>
      <c r="L27" s="927"/>
      <c r="M27" s="927"/>
      <c r="N27" s="927"/>
      <c r="O27" s="927">
        <f>'9'!AI16</f>
        <v>0</v>
      </c>
      <c r="P27" s="927"/>
      <c r="Q27" s="927"/>
      <c r="R27" s="927"/>
      <c r="S27" s="927">
        <f t="shared" si="0"/>
        <v>0</v>
      </c>
      <c r="T27" s="927"/>
      <c r="U27" s="927"/>
      <c r="V27" s="927"/>
      <c r="W27" s="947" t="s">
        <v>409</v>
      </c>
      <c r="X27" s="948"/>
      <c r="Y27" s="948"/>
      <c r="Z27" s="949"/>
      <c r="AA27" s="947" t="s">
        <v>409</v>
      </c>
      <c r="AB27" s="948"/>
      <c r="AC27" s="948"/>
      <c r="AD27" s="950"/>
    </row>
    <row r="28" spans="1:30" s="33" customFormat="1" ht="31.5" customHeight="1">
      <c r="A28" s="46"/>
      <c r="B28" s="933"/>
      <c r="C28" s="951" t="s">
        <v>96</v>
      </c>
      <c r="D28" s="951"/>
      <c r="E28" s="952"/>
      <c r="F28" s="102" t="s">
        <v>112</v>
      </c>
      <c r="G28" s="935">
        <f>'9'!AJ17</f>
        <v>4340</v>
      </c>
      <c r="H28" s="896"/>
      <c r="I28" s="896"/>
      <c r="J28" s="896"/>
      <c r="K28" s="927">
        <f>'9'!AJ15</f>
        <v>27082</v>
      </c>
      <c r="L28" s="927"/>
      <c r="M28" s="927"/>
      <c r="N28" s="927"/>
      <c r="O28" s="927">
        <f>'9'!AJ16</f>
        <v>35660.1</v>
      </c>
      <c r="P28" s="927"/>
      <c r="Q28" s="927"/>
      <c r="R28" s="927"/>
      <c r="S28" s="927">
        <f t="shared" si="0"/>
        <v>-22742</v>
      </c>
      <c r="T28" s="927"/>
      <c r="U28" s="927"/>
      <c r="V28" s="927"/>
      <c r="W28" s="892">
        <f>(G28-K28)*100/K28</f>
        <v>-83.97459567240233</v>
      </c>
      <c r="X28" s="893"/>
      <c r="Y28" s="893"/>
      <c r="Z28" s="906"/>
      <c r="AA28" s="892">
        <f>(G28-O28)*100/O28</f>
        <v>-87.829534970457175</v>
      </c>
      <c r="AB28" s="893"/>
      <c r="AC28" s="893"/>
      <c r="AD28" s="894"/>
    </row>
    <row r="29" spans="1:30" s="33" customFormat="1" ht="31.5" customHeight="1" thickBot="1">
      <c r="A29" s="46"/>
      <c r="B29" s="934"/>
      <c r="C29" s="943" t="s">
        <v>266</v>
      </c>
      <c r="D29" s="943"/>
      <c r="E29" s="944"/>
      <c r="F29" s="540" t="s">
        <v>112</v>
      </c>
      <c r="G29" s="945">
        <f>'9'!AK17</f>
        <v>1089</v>
      </c>
      <c r="H29" s="946"/>
      <c r="I29" s="946"/>
      <c r="J29" s="946"/>
      <c r="K29" s="936">
        <f>'9'!AK15</f>
        <v>967</v>
      </c>
      <c r="L29" s="936"/>
      <c r="M29" s="936"/>
      <c r="N29" s="936"/>
      <c r="O29" s="936">
        <f>'9'!AK16</f>
        <v>278357.09999999998</v>
      </c>
      <c r="P29" s="936"/>
      <c r="Q29" s="936"/>
      <c r="R29" s="936"/>
      <c r="S29" s="936">
        <f>G29-K29</f>
        <v>122</v>
      </c>
      <c r="T29" s="936"/>
      <c r="U29" s="936"/>
      <c r="V29" s="936"/>
      <c r="W29" s="937" t="s">
        <v>577</v>
      </c>
      <c r="X29" s="938"/>
      <c r="Y29" s="938"/>
      <c r="Z29" s="939"/>
      <c r="AA29" s="940">
        <f>(G29-O29)*100/O29</f>
        <v>-99.608775921289592</v>
      </c>
      <c r="AB29" s="941"/>
      <c r="AC29" s="941"/>
      <c r="AD29" s="942"/>
    </row>
    <row r="30" spans="1:30" s="33" customFormat="1" ht="14.25" customHeight="1"/>
    <row r="31" spans="1:30" ht="14.25" customHeight="1"/>
    <row r="34" spans="1:1" s="36" customFormat="1" ht="14.25" customHeight="1">
      <c r="A34" s="35"/>
    </row>
    <row r="35" spans="1:1" s="36" customFormat="1" ht="14.25" customHeight="1">
      <c r="A35" s="35"/>
    </row>
  </sheetData>
  <mergeCells count="195">
    <mergeCell ref="AA26:AD26"/>
    <mergeCell ref="C25:E25"/>
    <mergeCell ref="C24:E24"/>
    <mergeCell ref="G24:J24"/>
    <mergeCell ref="K24:N24"/>
    <mergeCell ref="O24:R24"/>
    <mergeCell ref="S24:V24"/>
    <mergeCell ref="W24:Z24"/>
    <mergeCell ref="AA24:AD24"/>
    <mergeCell ref="AA25:AD25"/>
    <mergeCell ref="C26:E26"/>
    <mergeCell ref="G26:J26"/>
    <mergeCell ref="K26:N26"/>
    <mergeCell ref="O26:R26"/>
    <mergeCell ref="S26:V26"/>
    <mergeCell ref="S25:V25"/>
    <mergeCell ref="W25:Z25"/>
    <mergeCell ref="K25:N25"/>
    <mergeCell ref="O25:R25"/>
    <mergeCell ref="W26:Z26"/>
    <mergeCell ref="G25:J25"/>
    <mergeCell ref="S29:V29"/>
    <mergeCell ref="W29:Z29"/>
    <mergeCell ref="AA29:AD29"/>
    <mergeCell ref="C29:E29"/>
    <mergeCell ref="G29:J29"/>
    <mergeCell ref="K29:N29"/>
    <mergeCell ref="O29:R29"/>
    <mergeCell ref="S27:V27"/>
    <mergeCell ref="W27:Z27"/>
    <mergeCell ref="AA27:AD27"/>
    <mergeCell ref="C28:E28"/>
    <mergeCell ref="G28:J28"/>
    <mergeCell ref="K28:N28"/>
    <mergeCell ref="O28:R28"/>
    <mergeCell ref="S28:V28"/>
    <mergeCell ref="W28:Z28"/>
    <mergeCell ref="O27:R27"/>
    <mergeCell ref="O23:R23"/>
    <mergeCell ref="S23:V23"/>
    <mergeCell ref="W23:Z23"/>
    <mergeCell ref="AA23:AD23"/>
    <mergeCell ref="O22:R22"/>
    <mergeCell ref="S22:V22"/>
    <mergeCell ref="C22:E22"/>
    <mergeCell ref="G22:J22"/>
    <mergeCell ref="K22:N22"/>
    <mergeCell ref="C23:E23"/>
    <mergeCell ref="G23:J23"/>
    <mergeCell ref="K23:N23"/>
    <mergeCell ref="W22:Z22"/>
    <mergeCell ref="B20:B21"/>
    <mergeCell ref="C20:E20"/>
    <mergeCell ref="G20:J20"/>
    <mergeCell ref="K20:N20"/>
    <mergeCell ref="S19:V19"/>
    <mergeCell ref="W19:Z19"/>
    <mergeCell ref="AA19:AD19"/>
    <mergeCell ref="O20:R20"/>
    <mergeCell ref="AA22:AD22"/>
    <mergeCell ref="AA20:AD20"/>
    <mergeCell ref="C21:E21"/>
    <mergeCell ref="G21:J21"/>
    <mergeCell ref="K21:N21"/>
    <mergeCell ref="O21:R21"/>
    <mergeCell ref="S21:V21"/>
    <mergeCell ref="W21:Z21"/>
    <mergeCell ref="S20:V20"/>
    <mergeCell ref="W20:Z20"/>
    <mergeCell ref="AA21:AD21"/>
    <mergeCell ref="B22:B29"/>
    <mergeCell ref="AA28:AD28"/>
    <mergeCell ref="C27:E27"/>
    <mergeCell ref="G27:J27"/>
    <mergeCell ref="K27:N27"/>
    <mergeCell ref="S17:V17"/>
    <mergeCell ref="W17:Z17"/>
    <mergeCell ref="AA17:AD17"/>
    <mergeCell ref="W16:Z16"/>
    <mergeCell ref="G18:J18"/>
    <mergeCell ref="K18:N18"/>
    <mergeCell ref="O18:R18"/>
    <mergeCell ref="S18:V18"/>
    <mergeCell ref="W18:Z18"/>
    <mergeCell ref="AA18:AD18"/>
    <mergeCell ref="AA16:AD16"/>
    <mergeCell ref="G17:J17"/>
    <mergeCell ref="K17:N17"/>
    <mergeCell ref="O17:R17"/>
    <mergeCell ref="S16:V16"/>
    <mergeCell ref="C18:E18"/>
    <mergeCell ref="B16:E16"/>
    <mergeCell ref="G16:J16"/>
    <mergeCell ref="K16:N16"/>
    <mergeCell ref="O16:R16"/>
    <mergeCell ref="C11:E11"/>
    <mergeCell ref="G11:J11"/>
    <mergeCell ref="K11:N11"/>
    <mergeCell ref="G13:J13"/>
    <mergeCell ref="K12:N12"/>
    <mergeCell ref="K13:N13"/>
    <mergeCell ref="C12:E12"/>
    <mergeCell ref="G12:J12"/>
    <mergeCell ref="B17:B19"/>
    <mergeCell ref="C17:E17"/>
    <mergeCell ref="C19:E19"/>
    <mergeCell ref="G19:J19"/>
    <mergeCell ref="K19:N19"/>
    <mergeCell ref="O19:R19"/>
    <mergeCell ref="C14:E14"/>
    <mergeCell ref="G14:J14"/>
    <mergeCell ref="K14:N14"/>
    <mergeCell ref="O14:R14"/>
    <mergeCell ref="S14:V14"/>
    <mergeCell ref="W14:Z14"/>
    <mergeCell ref="C13:E13"/>
    <mergeCell ref="AA14:AD14"/>
    <mergeCell ref="B15:E15"/>
    <mergeCell ref="G15:J15"/>
    <mergeCell ref="K15:N15"/>
    <mergeCell ref="O15:R15"/>
    <mergeCell ref="S15:V15"/>
    <mergeCell ref="W15:Z15"/>
    <mergeCell ref="AA15:AD15"/>
    <mergeCell ref="B11:B14"/>
    <mergeCell ref="O13:R13"/>
    <mergeCell ref="O11:R11"/>
    <mergeCell ref="S11:V11"/>
    <mergeCell ref="W11:Z11"/>
    <mergeCell ref="AA11:AD11"/>
    <mergeCell ref="O12:R12"/>
    <mergeCell ref="S12:V12"/>
    <mergeCell ref="W12:Z12"/>
    <mergeCell ref="AA12:AD12"/>
    <mergeCell ref="S13:V13"/>
    <mergeCell ref="W13:Z13"/>
    <mergeCell ref="AA13:AD13"/>
    <mergeCell ref="AA8:AD8"/>
    <mergeCell ref="AA10:AD10"/>
    <mergeCell ref="C9:E9"/>
    <mergeCell ref="G9:J9"/>
    <mergeCell ref="K9:N9"/>
    <mergeCell ref="O9:R9"/>
    <mergeCell ref="S9:V9"/>
    <mergeCell ref="W9:Z9"/>
    <mergeCell ref="AA9:AD9"/>
    <mergeCell ref="C10:E10"/>
    <mergeCell ref="C8:E8"/>
    <mergeCell ref="G8:J8"/>
    <mergeCell ref="K8:N8"/>
    <mergeCell ref="O8:R8"/>
    <mergeCell ref="S8:V8"/>
    <mergeCell ref="W8:Z8"/>
    <mergeCell ref="S3:V3"/>
    <mergeCell ref="W3:Z3"/>
    <mergeCell ref="AA3:AD3"/>
    <mergeCell ref="B1:AD1"/>
    <mergeCell ref="B3:E3"/>
    <mergeCell ref="G3:J3"/>
    <mergeCell ref="K3:N3"/>
    <mergeCell ref="O3:R3"/>
    <mergeCell ref="B4:B10"/>
    <mergeCell ref="AA5:AD5"/>
    <mergeCell ref="O6:R6"/>
    <mergeCell ref="S6:V6"/>
    <mergeCell ref="W6:Z6"/>
    <mergeCell ref="AA6:AD6"/>
    <mergeCell ref="C7:E7"/>
    <mergeCell ref="G7:J7"/>
    <mergeCell ref="K7:N7"/>
    <mergeCell ref="O7:R7"/>
    <mergeCell ref="G10:J10"/>
    <mergeCell ref="K10:N10"/>
    <mergeCell ref="O10:R10"/>
    <mergeCell ref="S10:V10"/>
    <mergeCell ref="W10:Z10"/>
    <mergeCell ref="W5:Z5"/>
    <mergeCell ref="W4:Z4"/>
    <mergeCell ref="C4:E4"/>
    <mergeCell ref="G4:J4"/>
    <mergeCell ref="K4:N4"/>
    <mergeCell ref="C5:E5"/>
    <mergeCell ref="AA7:AD7"/>
    <mergeCell ref="S7:V7"/>
    <mergeCell ref="AA4:AD4"/>
    <mergeCell ref="O5:R5"/>
    <mergeCell ref="S5:V5"/>
    <mergeCell ref="C6:E6"/>
    <mergeCell ref="G6:J6"/>
    <mergeCell ref="K6:N6"/>
    <mergeCell ref="O4:R4"/>
    <mergeCell ref="S4:V4"/>
    <mergeCell ref="W7:Z7"/>
    <mergeCell ref="G5:J5"/>
    <mergeCell ref="K5:N5"/>
  </mergeCells>
  <phoneticPr fontId="9"/>
  <pageMargins left="0.78740157480314965" right="0.78740157480314965" top="0.75" bottom="0.98425196850393704" header="0.51181102362204722" footer="0.51181102362204722"/>
  <pageSetup paperSize="9" scale="8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17</vt:i4>
      </vt:variant>
    </vt:vector>
  </HeadingPairs>
  <TitlesOfParts>
    <vt:vector size="50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26</vt:lpstr>
      <vt:lpstr>27</vt:lpstr>
      <vt:lpstr>28</vt:lpstr>
      <vt:lpstr>29</vt:lpstr>
      <vt:lpstr>30</vt:lpstr>
      <vt:lpstr>31</vt:lpstr>
      <vt:lpstr>32</vt:lpstr>
      <vt:lpstr>25</vt:lpstr>
      <vt:lpstr>'1'!Print_Area</vt:lpstr>
      <vt:lpstr>'10'!Print_Area</vt:lpstr>
      <vt:lpstr>'11'!Print_Area</vt:lpstr>
      <vt:lpstr>'12'!Print_Area</vt:lpstr>
      <vt:lpstr>'14'!Print_Area</vt:lpstr>
      <vt:lpstr>'15'!Print_Area</vt:lpstr>
      <vt:lpstr>'16'!Print_Area</vt:lpstr>
      <vt:lpstr>'17'!Print_Area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目次!Print_Area</vt:lpstr>
    </vt:vector>
  </TitlesOfParts>
  <Company>山口県庁消防防災課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中山　壮史</cp:lastModifiedBy>
  <cp:lastPrinted>2019-03-01T06:06:39Z</cp:lastPrinted>
  <dcterms:created xsi:type="dcterms:W3CDTF">2004-05-19T04:18:12Z</dcterms:created>
  <dcterms:modified xsi:type="dcterms:W3CDTF">2019-03-01T06:07:04Z</dcterms:modified>
</cp:coreProperties>
</file>