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4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5.xml" ContentType="application/vnd.openxmlformats-officedocument.drawingml.chart+xml"/>
  <Override PartName="/xl/drawings/drawing24.xml" ContentType="application/vnd.openxmlformats-officedocument.drawing+xml"/>
  <Override PartName="/xl/charts/chart16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7.xml" ContentType="application/vnd.openxmlformats-officedocument.drawingml.chart+xml"/>
  <Override PartName="/xl/drawings/drawing27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workbookPassword="F087" lockStructure="1"/>
  <bookViews>
    <workbookView xWindow="-15" yWindow="-15" windowWidth="10245" windowHeight="8040" tabRatio="752"/>
  </bookViews>
  <sheets>
    <sheet name="目次" sheetId="2" r:id="rId1"/>
    <sheet name="1" sheetId="3" r:id="rId2"/>
    <sheet name="2" sheetId="4" r:id="rId3"/>
    <sheet name="3" sheetId="5" r:id="rId4"/>
    <sheet name="4" sheetId="6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44" r:id="rId15"/>
    <sheet name="15" sheetId="45" r:id="rId16"/>
    <sheet name="16" sheetId="18" r:id="rId17"/>
    <sheet name="17" sheetId="19" r:id="rId18"/>
    <sheet name="18" sheetId="20" r:id="rId19"/>
    <sheet name="19" sheetId="21" r:id="rId20"/>
    <sheet name="20" sheetId="22" r:id="rId21"/>
    <sheet name="21" sheetId="29" r:id="rId22"/>
    <sheet name="22" sheetId="30" r:id="rId23"/>
    <sheet name="23" sheetId="31" r:id="rId24"/>
    <sheet name="24" sheetId="32" r:id="rId25"/>
    <sheet name="25" sheetId="51" r:id="rId26"/>
    <sheet name="26" sheetId="34" r:id="rId27"/>
    <sheet name="27" sheetId="35" r:id="rId28"/>
    <sheet name="28" sheetId="36" r:id="rId29"/>
    <sheet name="29" sheetId="38" r:id="rId30"/>
    <sheet name="30" sheetId="37" r:id="rId31"/>
    <sheet name="31" sheetId="39" r:id="rId32"/>
    <sheet name="32" sheetId="40" r:id="rId33"/>
  </sheets>
  <definedNames>
    <definedName name="_xlnm._FilterDatabase" localSheetId="1" hidden="1">'1'!$AK$3:$AL$3</definedName>
    <definedName name="_xlnm._FilterDatabase" localSheetId="14" hidden="1">'14'!$A$4:$M$4</definedName>
    <definedName name="_xlnm._FilterDatabase" localSheetId="15" hidden="1">'15'!$A$4:$AB$29</definedName>
    <definedName name="_xlnm._FilterDatabase" localSheetId="2" hidden="1">'2'!$AL$3:$AM$3</definedName>
    <definedName name="_xlnm._FilterDatabase" localSheetId="3" hidden="1">'3'!$AK$2:$AL$2</definedName>
    <definedName name="_xlnm._FilterDatabase" localSheetId="4" hidden="1">'4'!$AI$3:$AJ$3</definedName>
    <definedName name="_xlnm._FilterDatabase" localSheetId="6" hidden="1">'6'!$AG$2:$AJ$2</definedName>
    <definedName name="_xlnm._FilterDatabase" localSheetId="7" hidden="1">'7'!$AE$2:$AH$2</definedName>
    <definedName name="_xlnm.Print_Area" localSheetId="1">'1'!$A$1:$AF$69</definedName>
    <definedName name="_xlnm.Print_Area" localSheetId="10">'10'!$A$1:$BA$22</definedName>
    <definedName name="_xlnm.Print_Area" localSheetId="11">'11'!$A$1:$P$27</definedName>
    <definedName name="_xlnm.Print_Area" localSheetId="12">'12'!$A$1:$M$27</definedName>
    <definedName name="_xlnm.Print_Area" localSheetId="14">'14'!$A$1:$M$29</definedName>
    <definedName name="_xlnm.Print_Area" localSheetId="15">'15'!$A$1:$U$29</definedName>
    <definedName name="_xlnm.Print_Area" localSheetId="16">'16'!$B$1:$AA$20</definedName>
    <definedName name="_xlnm.Print_Area" localSheetId="17">'17'!$A$1:$AL$26</definedName>
    <definedName name="_xlnm.Print_Area" localSheetId="2">'2'!$A$1:$Y$65</definedName>
    <definedName name="_xlnm.Print_Area" localSheetId="3">'3'!$A$1:$AG$61</definedName>
    <definedName name="_xlnm.Print_Area" localSheetId="4">'4'!$A$1:$Y$65</definedName>
    <definedName name="_xlnm.Print_Area" localSheetId="5">'5'!$B$2:$Y$19</definedName>
    <definedName name="_xlnm.Print_Area" localSheetId="6">'6'!$A$1:$AF$57</definedName>
    <definedName name="_xlnm.Print_Area" localSheetId="7">'7'!$A$1:$Y$39</definedName>
    <definedName name="_xlnm.Print_Area" localSheetId="8">'8'!$B$1:$AD$29</definedName>
    <definedName name="_xlnm.Print_Area" localSheetId="9">'9'!$A$1:$AL$30</definedName>
    <definedName name="_xlnm.Print_Area" localSheetId="0">目次!$A$1:$E$37</definedName>
  </definedNames>
  <calcPr calcId="145621"/>
</workbook>
</file>

<file path=xl/calcChain.xml><?xml version="1.0" encoding="utf-8"?>
<calcChain xmlns="http://schemas.openxmlformats.org/spreadsheetml/2006/main">
  <c r="AR43" i="11" l="1"/>
  <c r="AS43" i="11"/>
  <c r="AT43" i="11"/>
  <c r="AU43" i="11"/>
  <c r="AV43" i="11"/>
  <c r="AQ43" i="11"/>
  <c r="AV42" i="11"/>
  <c r="AU42" i="11"/>
  <c r="AT42" i="11"/>
  <c r="AS42" i="11"/>
  <c r="AW42" i="11" s="1"/>
  <c r="AR42" i="11"/>
  <c r="AQ42" i="11"/>
  <c r="AC25" i="9"/>
  <c r="AB25" i="9"/>
  <c r="AA25" i="9"/>
  <c r="AA21" i="9"/>
  <c r="AA20" i="9"/>
  <c r="AA19" i="9"/>
  <c r="AA18" i="9"/>
  <c r="AA17" i="9"/>
  <c r="AA16" i="9"/>
  <c r="AA15" i="9"/>
  <c r="AA14" i="9"/>
  <c r="AA13" i="9"/>
  <c r="AA12" i="9"/>
  <c r="AA11" i="9"/>
  <c r="AA10" i="9"/>
  <c r="AA9" i="9"/>
  <c r="AA8" i="9"/>
  <c r="AA7" i="9"/>
  <c r="AA6" i="9"/>
  <c r="AA5" i="9"/>
  <c r="AA4" i="9"/>
  <c r="AA3" i="9"/>
  <c r="G22" i="10"/>
  <c r="E24" i="22" l="1"/>
  <c r="D36" i="21"/>
  <c r="C16" i="14" l="1"/>
  <c r="C17" i="12" l="1"/>
  <c r="C16" i="12"/>
  <c r="Y19" i="7" l="1"/>
  <c r="Y16" i="7"/>
  <c r="Y12" i="7"/>
  <c r="Y7" i="7"/>
  <c r="X12" i="7"/>
  <c r="G4" i="10" l="1"/>
  <c r="G11" i="10"/>
  <c r="G17" i="10"/>
  <c r="AE23" i="8"/>
  <c r="AD23" i="8"/>
  <c r="AC23" i="8"/>
  <c r="AC21" i="8"/>
  <c r="AC20" i="8"/>
  <c r="AC19" i="8"/>
  <c r="AC18" i="8"/>
  <c r="AC17" i="8"/>
  <c r="AC16" i="8"/>
  <c r="AC15" i="8"/>
  <c r="AC14" i="8"/>
  <c r="AC13" i="8"/>
  <c r="AC12" i="8"/>
  <c r="AC11" i="8"/>
  <c r="AC10" i="8"/>
  <c r="AC9" i="8"/>
  <c r="AC8" i="8"/>
  <c r="AC7" i="8"/>
  <c r="AC6" i="8"/>
  <c r="AC5" i="8"/>
  <c r="AC4" i="8"/>
  <c r="AC3" i="8"/>
  <c r="C16" i="11" l="1"/>
  <c r="AI3" i="5" l="1"/>
  <c r="AL51" i="3"/>
  <c r="K5" i="10"/>
  <c r="S5" i="10" s="1"/>
  <c r="K6" i="10"/>
  <c r="S6" i="10" s="1"/>
  <c r="K7" i="10"/>
  <c r="W7" i="10" s="1"/>
  <c r="K8" i="10"/>
  <c r="K9" i="10"/>
  <c r="S9" i="10" s="1"/>
  <c r="K10" i="10"/>
  <c r="W10" i="10" s="1"/>
  <c r="K12" i="10"/>
  <c r="K13" i="10"/>
  <c r="W13" i="10" s="1"/>
  <c r="K14" i="10"/>
  <c r="S14" i="10" s="1"/>
  <c r="K15" i="10"/>
  <c r="S15" i="10" s="1"/>
  <c r="K16" i="10"/>
  <c r="W16" i="10" s="1"/>
  <c r="K18" i="10"/>
  <c r="K19" i="10"/>
  <c r="W19" i="10" s="1"/>
  <c r="K20" i="10"/>
  <c r="G9" i="20" s="1"/>
  <c r="K21" i="10"/>
  <c r="S21" i="10" s="1"/>
  <c r="K23" i="10"/>
  <c r="W23" i="10" s="1"/>
  <c r="K24" i="10"/>
  <c r="W24" i="10" s="1"/>
  <c r="K25" i="10"/>
  <c r="S25" i="10" s="1"/>
  <c r="K26" i="10"/>
  <c r="W26" i="10" s="1"/>
  <c r="K27" i="10"/>
  <c r="S27" i="10" s="1"/>
  <c r="K28" i="10"/>
  <c r="S28" i="10" s="1"/>
  <c r="K29" i="10"/>
  <c r="S29" i="10" s="1"/>
  <c r="AY16" i="12"/>
  <c r="L19" i="7"/>
  <c r="K19" i="7"/>
  <c r="J19" i="7"/>
  <c r="I19" i="7"/>
  <c r="H19" i="7"/>
  <c r="G19" i="7"/>
  <c r="F19" i="7"/>
  <c r="E19" i="7"/>
  <c r="D19" i="7"/>
  <c r="C19" i="7"/>
  <c r="U21" i="19"/>
  <c r="AV41" i="11"/>
  <c r="AU41" i="11"/>
  <c r="AT41" i="11"/>
  <c r="AS41" i="11"/>
  <c r="AR41" i="11"/>
  <c r="AQ41" i="11"/>
  <c r="AV40" i="11"/>
  <c r="AU40" i="11"/>
  <c r="AT40" i="11"/>
  <c r="AS40" i="11"/>
  <c r="AR40" i="11"/>
  <c r="AQ40" i="11"/>
  <c r="AV39" i="11"/>
  <c r="AU39" i="11"/>
  <c r="AT39" i="11"/>
  <c r="AS39" i="11"/>
  <c r="AR39" i="11"/>
  <c r="AQ39" i="11"/>
  <c r="AV38" i="11"/>
  <c r="AU38" i="11"/>
  <c r="AT38" i="11"/>
  <c r="AS38" i="11"/>
  <c r="AR38" i="11"/>
  <c r="AQ38" i="11"/>
  <c r="AV37" i="11"/>
  <c r="AU37" i="11"/>
  <c r="AT37" i="11"/>
  <c r="AS37" i="11"/>
  <c r="AR37" i="11"/>
  <c r="AQ37" i="11"/>
  <c r="AV36" i="11"/>
  <c r="AU36" i="11"/>
  <c r="AT36" i="11"/>
  <c r="AS36" i="11"/>
  <c r="AR36" i="11"/>
  <c r="AQ36" i="11"/>
  <c r="AV35" i="11"/>
  <c r="AU35" i="11"/>
  <c r="AT35" i="11"/>
  <c r="AS35" i="11"/>
  <c r="AR35" i="11"/>
  <c r="AQ35" i="11"/>
  <c r="AV34" i="11"/>
  <c r="AU34" i="11"/>
  <c r="AT34" i="11"/>
  <c r="AS34" i="11"/>
  <c r="AR34" i="11"/>
  <c r="AQ34" i="11"/>
  <c r="J6" i="22"/>
  <c r="I6" i="22"/>
  <c r="H6" i="22"/>
  <c r="G6" i="22"/>
  <c r="F6" i="22"/>
  <c r="E6" i="22"/>
  <c r="D6" i="22"/>
  <c r="C6" i="22"/>
  <c r="B6" i="22"/>
  <c r="K14" i="15"/>
  <c r="C14" i="15"/>
  <c r="K13" i="15"/>
  <c r="C13" i="15"/>
  <c r="K12" i="15"/>
  <c r="C12" i="15"/>
  <c r="K11" i="15"/>
  <c r="C11" i="15"/>
  <c r="K10" i="15"/>
  <c r="C10" i="15"/>
  <c r="K9" i="15"/>
  <c r="C9" i="15"/>
  <c r="K8" i="15"/>
  <c r="C8" i="15"/>
  <c r="K7" i="15"/>
  <c r="C7" i="15"/>
  <c r="K6" i="15"/>
  <c r="C6" i="15"/>
  <c r="C12" i="14"/>
  <c r="C11" i="14"/>
  <c r="C10" i="14"/>
  <c r="C9" i="14"/>
  <c r="C8" i="14"/>
  <c r="C7" i="14"/>
  <c r="C6" i="14"/>
  <c r="C5" i="14"/>
  <c r="C4" i="14"/>
  <c r="C12" i="13"/>
  <c r="C11" i="13"/>
  <c r="C10" i="13"/>
  <c r="C9" i="13"/>
  <c r="C8" i="13"/>
  <c r="C7" i="13"/>
  <c r="C6" i="13"/>
  <c r="C5" i="13"/>
  <c r="C4" i="13"/>
  <c r="AX14" i="12"/>
  <c r="AR14" i="12"/>
  <c r="AL14" i="12"/>
  <c r="AG14" i="12"/>
  <c r="AA14" i="12"/>
  <c r="T14" i="12"/>
  <c r="N14" i="12"/>
  <c r="D14" i="12"/>
  <c r="AX13" i="12"/>
  <c r="AR13" i="12"/>
  <c r="AL13" i="12"/>
  <c r="AG13" i="12"/>
  <c r="AA13" i="12"/>
  <c r="T13" i="12"/>
  <c r="N13" i="12"/>
  <c r="D13" i="12"/>
  <c r="AX12" i="12"/>
  <c r="AR12" i="12"/>
  <c r="AL12" i="12"/>
  <c r="AG12" i="12"/>
  <c r="AA12" i="12"/>
  <c r="T12" i="12"/>
  <c r="N12" i="12"/>
  <c r="D12" i="12"/>
  <c r="AX11" i="12"/>
  <c r="AR11" i="12"/>
  <c r="AL11" i="12"/>
  <c r="AG11" i="12"/>
  <c r="AA11" i="12"/>
  <c r="T11" i="12"/>
  <c r="N11" i="12"/>
  <c r="D11" i="12"/>
  <c r="AX10" i="12"/>
  <c r="AR10" i="12"/>
  <c r="AL10" i="12"/>
  <c r="AG10" i="12"/>
  <c r="AA10" i="12"/>
  <c r="T10" i="12"/>
  <c r="N10" i="12"/>
  <c r="D10" i="12"/>
  <c r="AX9" i="12"/>
  <c r="AR9" i="12"/>
  <c r="AL9" i="12"/>
  <c r="AG9" i="12"/>
  <c r="AA9" i="12"/>
  <c r="T9" i="12"/>
  <c r="N9" i="12"/>
  <c r="D9" i="12"/>
  <c r="AX8" i="12"/>
  <c r="AR8" i="12"/>
  <c r="AL8" i="12"/>
  <c r="AG8" i="12"/>
  <c r="AA8" i="12"/>
  <c r="T8" i="12"/>
  <c r="N8" i="12"/>
  <c r="D8" i="12"/>
  <c r="AX7" i="12"/>
  <c r="AR7" i="12"/>
  <c r="AL7" i="12"/>
  <c r="AG7" i="12"/>
  <c r="AA7" i="12"/>
  <c r="T7" i="12"/>
  <c r="N7" i="12"/>
  <c r="D7" i="12"/>
  <c r="AX6" i="12"/>
  <c r="AR6" i="12"/>
  <c r="AL6" i="12"/>
  <c r="AG6" i="12"/>
  <c r="AA6" i="12"/>
  <c r="T6" i="12"/>
  <c r="N6" i="12"/>
  <c r="D6" i="12"/>
  <c r="AX5" i="12"/>
  <c r="AX15" i="12" s="1"/>
  <c r="AR5" i="12"/>
  <c r="AL5" i="12"/>
  <c r="AL15" i="12" s="1"/>
  <c r="AG5" i="12"/>
  <c r="AG15" i="12" s="1"/>
  <c r="AA5" i="12"/>
  <c r="AA15" i="12" s="1"/>
  <c r="T5" i="12"/>
  <c r="T15" i="12" s="1"/>
  <c r="N5" i="12"/>
  <c r="D5" i="12"/>
  <c r="I16" i="11"/>
  <c r="AF9" i="9"/>
  <c r="AF7" i="9"/>
  <c r="AF4" i="9"/>
  <c r="AF12" i="9"/>
  <c r="AF6" i="9"/>
  <c r="AF13" i="9"/>
  <c r="AF8" i="9"/>
  <c r="AF11" i="9"/>
  <c r="AF17" i="9"/>
  <c r="AF14" i="9"/>
  <c r="AF10" i="9"/>
  <c r="AF20" i="9"/>
  <c r="AF5" i="9"/>
  <c r="AF15" i="9"/>
  <c r="AF18" i="9"/>
  <c r="AF16" i="9"/>
  <c r="AF21" i="9"/>
  <c r="AF3" i="9"/>
  <c r="AI51" i="3"/>
  <c r="AH21" i="8"/>
  <c r="AH6" i="8"/>
  <c r="AH14" i="8"/>
  <c r="AH5" i="8"/>
  <c r="AH11" i="8"/>
  <c r="AH10" i="8"/>
  <c r="AH20" i="8"/>
  <c r="AH7" i="8"/>
  <c r="AH12" i="8"/>
  <c r="AH4" i="8"/>
  <c r="AH13" i="8"/>
  <c r="AH8" i="8"/>
  <c r="AH3" i="8"/>
  <c r="AH15" i="8"/>
  <c r="AH9" i="8"/>
  <c r="AH17" i="8"/>
  <c r="AH16" i="8"/>
  <c r="AH19" i="8"/>
  <c r="AH18" i="8"/>
  <c r="AH25" i="9"/>
  <c r="AF25" i="9" s="1"/>
  <c r="AG25" i="9"/>
  <c r="AJ23" i="8"/>
  <c r="AI23" i="8"/>
  <c r="AL3" i="5"/>
  <c r="AF51" i="3"/>
  <c r="AC51" i="3"/>
  <c r="X4" i="8"/>
  <c r="C17" i="21"/>
  <c r="AD25" i="19"/>
  <c r="AK25" i="19" s="1"/>
  <c r="AD24" i="19"/>
  <c r="AK24" i="19" s="1"/>
  <c r="AD23" i="19"/>
  <c r="AK23" i="19" s="1"/>
  <c r="AD22" i="19"/>
  <c r="AK22" i="19" s="1"/>
  <c r="AD21" i="19"/>
  <c r="AK21" i="19" s="1"/>
  <c r="AD20" i="19"/>
  <c r="AK20" i="19"/>
  <c r="AD19" i="19"/>
  <c r="AK19" i="19" s="1"/>
  <c r="AD18" i="19"/>
  <c r="AK18" i="19" s="1"/>
  <c r="AD17" i="19"/>
  <c r="AK17" i="19" s="1"/>
  <c r="AD16" i="19"/>
  <c r="AK16" i="19" s="1"/>
  <c r="AD15" i="19"/>
  <c r="AK15" i="19" s="1"/>
  <c r="AD14" i="19"/>
  <c r="AK14" i="19" s="1"/>
  <c r="AD13" i="19"/>
  <c r="AK13" i="19" s="1"/>
  <c r="AD12" i="19"/>
  <c r="AK12" i="19"/>
  <c r="AD11" i="19"/>
  <c r="AK11" i="19" s="1"/>
  <c r="AD10" i="19"/>
  <c r="AK10" i="19" s="1"/>
  <c r="AD9" i="19"/>
  <c r="AK9" i="19" s="1"/>
  <c r="AD8" i="19"/>
  <c r="AD7" i="19"/>
  <c r="AK7" i="19" s="1"/>
  <c r="Y25" i="19"/>
  <c r="Y24" i="19"/>
  <c r="Y23" i="19"/>
  <c r="Y22" i="19"/>
  <c r="Y21" i="19"/>
  <c r="Y20" i="19"/>
  <c r="Y19" i="19"/>
  <c r="Y18" i="19"/>
  <c r="Y17" i="19"/>
  <c r="Y16" i="19"/>
  <c r="Y15" i="19"/>
  <c r="Y14" i="19"/>
  <c r="Y13" i="19"/>
  <c r="Y12" i="19"/>
  <c r="Y11" i="19"/>
  <c r="Y10" i="19"/>
  <c r="Y9" i="19"/>
  <c r="Y8" i="19"/>
  <c r="Y7" i="19"/>
  <c r="U25" i="19"/>
  <c r="U24" i="19"/>
  <c r="U23" i="19"/>
  <c r="U22" i="19"/>
  <c r="U20" i="19"/>
  <c r="U19" i="19"/>
  <c r="U18" i="19"/>
  <c r="U17" i="19"/>
  <c r="U16" i="19"/>
  <c r="U15" i="19"/>
  <c r="U14" i="19"/>
  <c r="U13" i="19"/>
  <c r="U12" i="19"/>
  <c r="U11" i="19"/>
  <c r="U10" i="19"/>
  <c r="U9" i="19"/>
  <c r="U8" i="19"/>
  <c r="U7" i="19"/>
  <c r="P25" i="19"/>
  <c r="P24" i="19"/>
  <c r="P23" i="19"/>
  <c r="P22" i="19"/>
  <c r="P21" i="19"/>
  <c r="P20" i="19"/>
  <c r="P19" i="19"/>
  <c r="P18" i="19"/>
  <c r="P17" i="19"/>
  <c r="P16" i="19"/>
  <c r="P15" i="19"/>
  <c r="P14" i="19"/>
  <c r="P13" i="19"/>
  <c r="P12" i="19"/>
  <c r="P11" i="19"/>
  <c r="P10" i="19"/>
  <c r="P9" i="19"/>
  <c r="P8" i="19"/>
  <c r="P7" i="19"/>
  <c r="L25" i="19"/>
  <c r="L24" i="19"/>
  <c r="L23" i="19"/>
  <c r="L22" i="19"/>
  <c r="L21" i="19"/>
  <c r="L20" i="19"/>
  <c r="L19" i="19"/>
  <c r="L18" i="19"/>
  <c r="L17" i="19"/>
  <c r="L16" i="19"/>
  <c r="L15" i="19"/>
  <c r="L14" i="19"/>
  <c r="L13" i="19"/>
  <c r="L12" i="19"/>
  <c r="L11" i="19"/>
  <c r="L10" i="19"/>
  <c r="L9" i="19"/>
  <c r="L8" i="19"/>
  <c r="L7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AS30" i="11"/>
  <c r="K29" i="15"/>
  <c r="K28" i="15"/>
  <c r="K27" i="15"/>
  <c r="K26" i="15"/>
  <c r="K25" i="15"/>
  <c r="K24" i="15"/>
  <c r="K23" i="15"/>
  <c r="K22" i="15"/>
  <c r="K21" i="15"/>
  <c r="K20" i="15"/>
  <c r="K19" i="15"/>
  <c r="K18" i="15"/>
  <c r="C18" i="15"/>
  <c r="K15" i="15"/>
  <c r="C15" i="15"/>
  <c r="C13" i="14"/>
  <c r="C13" i="13"/>
  <c r="AE29" i="11"/>
  <c r="AL29" i="11" s="1"/>
  <c r="AE28" i="11"/>
  <c r="AL28" i="11" s="1"/>
  <c r="AE27" i="11"/>
  <c r="AL27" i="11" s="1"/>
  <c r="AE26" i="11"/>
  <c r="AL26" i="11" s="1"/>
  <c r="AE25" i="11"/>
  <c r="AL25" i="11" s="1"/>
  <c r="AE24" i="11"/>
  <c r="AL24" i="11" s="1"/>
  <c r="AE23" i="11"/>
  <c r="AL23" i="11" s="1"/>
  <c r="AE22" i="11"/>
  <c r="AL22" i="11" s="1"/>
  <c r="AE21" i="11"/>
  <c r="AL21" i="11" s="1"/>
  <c r="AE20" i="11"/>
  <c r="AL20" i="11" s="1"/>
  <c r="AE19" i="11"/>
  <c r="AL19" i="11" s="1"/>
  <c r="AE18" i="11"/>
  <c r="AL18" i="11" s="1"/>
  <c r="Z29" i="11"/>
  <c r="Z28" i="11"/>
  <c r="Z27" i="11"/>
  <c r="Z26" i="11"/>
  <c r="Z25" i="11"/>
  <c r="Z24" i="11"/>
  <c r="Z23" i="11"/>
  <c r="Z22" i="11"/>
  <c r="Z21" i="11"/>
  <c r="Z20" i="11"/>
  <c r="Z19" i="11"/>
  <c r="Z18" i="11"/>
  <c r="V29" i="11"/>
  <c r="V28" i="11"/>
  <c r="V27" i="11"/>
  <c r="V26" i="11"/>
  <c r="V25" i="11"/>
  <c r="V24" i="11"/>
  <c r="V23" i="11"/>
  <c r="V22" i="11"/>
  <c r="V21" i="11"/>
  <c r="V20" i="11"/>
  <c r="V19" i="11"/>
  <c r="V18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V7" i="9"/>
  <c r="X25" i="9"/>
  <c r="W25" i="9"/>
  <c r="V6" i="9"/>
  <c r="V21" i="9"/>
  <c r="V18" i="9"/>
  <c r="V3" i="9"/>
  <c r="V4" i="9"/>
  <c r="V12" i="9"/>
  <c r="V16" i="9"/>
  <c r="V13" i="9"/>
  <c r="V20" i="9"/>
  <c r="V19" i="9"/>
  <c r="V11" i="9"/>
  <c r="V8" i="9"/>
  <c r="V14" i="9"/>
  <c r="V10" i="9"/>
  <c r="V15" i="9"/>
  <c r="V9" i="9"/>
  <c r="V17" i="9"/>
  <c r="V5" i="9"/>
  <c r="Z23" i="8"/>
  <c r="Y23" i="8"/>
  <c r="X21" i="8"/>
  <c r="X8" i="8"/>
  <c r="X13" i="8"/>
  <c r="X18" i="8"/>
  <c r="X19" i="8"/>
  <c r="X15" i="8"/>
  <c r="X3" i="8"/>
  <c r="X16" i="8"/>
  <c r="X12" i="8"/>
  <c r="X14" i="8"/>
  <c r="X9" i="8"/>
  <c r="X20" i="8"/>
  <c r="X17" i="8"/>
  <c r="X6" i="8"/>
  <c r="X10" i="8"/>
  <c r="X7" i="8"/>
  <c r="X11" i="8"/>
  <c r="X5" i="8"/>
  <c r="AF3" i="5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U23" i="8"/>
  <c r="T23" i="8"/>
  <c r="O23" i="8"/>
  <c r="M23" i="8"/>
  <c r="N23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AC3" i="5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F20" i="18"/>
  <c r="E16" i="12"/>
  <c r="F16" i="12"/>
  <c r="G16" i="12"/>
  <c r="H16" i="12"/>
  <c r="I16" i="12"/>
  <c r="J16" i="12"/>
  <c r="K16" i="12"/>
  <c r="L16" i="12"/>
  <c r="M16" i="12"/>
  <c r="O16" i="12"/>
  <c r="P16" i="12"/>
  <c r="Q16" i="12"/>
  <c r="R16" i="12"/>
  <c r="S16" i="12"/>
  <c r="U16" i="12"/>
  <c r="V16" i="12"/>
  <c r="W16" i="12"/>
  <c r="X16" i="12"/>
  <c r="Y16" i="12"/>
  <c r="Z16" i="12"/>
  <c r="AB16" i="12"/>
  <c r="AC16" i="12"/>
  <c r="AD16" i="12"/>
  <c r="AE16" i="12"/>
  <c r="AF16" i="12"/>
  <c r="AH16" i="12"/>
  <c r="AI16" i="12"/>
  <c r="AJ16" i="12"/>
  <c r="AK16" i="12"/>
  <c r="AM16" i="12"/>
  <c r="AN16" i="12"/>
  <c r="AO16" i="12"/>
  <c r="AP16" i="12"/>
  <c r="AQ16" i="12"/>
  <c r="AS16" i="12"/>
  <c r="AT16" i="12"/>
  <c r="AU16" i="12"/>
  <c r="AV16" i="12"/>
  <c r="AW16" i="12"/>
  <c r="AZ16" i="12"/>
  <c r="BA16" i="12"/>
  <c r="R25" i="9"/>
  <c r="S25" i="9"/>
  <c r="Q8" i="9"/>
  <c r="Q21" i="9"/>
  <c r="Q11" i="9"/>
  <c r="Q5" i="9"/>
  <c r="Q14" i="9"/>
  <c r="Q7" i="9"/>
  <c r="Q3" i="9"/>
  <c r="Q15" i="9"/>
  <c r="Q10" i="9"/>
  <c r="Q9" i="9"/>
  <c r="Q4" i="9"/>
  <c r="Q17" i="9"/>
  <c r="Q19" i="9"/>
  <c r="Q16" i="9"/>
  <c r="Q6" i="9"/>
  <c r="Q18" i="9"/>
  <c r="Q13" i="9"/>
  <c r="Q20" i="9"/>
  <c r="Q12" i="9"/>
  <c r="Q25" i="9"/>
  <c r="R8" i="8"/>
  <c r="R14" i="8"/>
  <c r="R20" i="8"/>
  <c r="R16" i="8"/>
  <c r="R9" i="8"/>
  <c r="R18" i="8"/>
  <c r="R19" i="8"/>
  <c r="R12" i="8"/>
  <c r="R17" i="8"/>
  <c r="R6" i="8"/>
  <c r="R11" i="8"/>
  <c r="R13" i="8"/>
  <c r="R7" i="8"/>
  <c r="R5" i="8"/>
  <c r="R4" i="8"/>
  <c r="R15" i="8"/>
  <c r="R3" i="8"/>
  <c r="R21" i="8"/>
  <c r="R10" i="8"/>
  <c r="R23" i="8"/>
  <c r="J24" i="8"/>
  <c r="H24" i="8"/>
  <c r="I24" i="8"/>
  <c r="T51" i="3"/>
  <c r="N51" i="3"/>
  <c r="K51" i="3"/>
  <c r="H51" i="3"/>
  <c r="K6" i="22"/>
  <c r="B3" i="2"/>
  <c r="D24" i="9"/>
  <c r="C24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E24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R51" i="6"/>
  <c r="M50" i="5"/>
  <c r="U51" i="4"/>
  <c r="K13" i="22"/>
  <c r="E25" i="22"/>
  <c r="D17" i="21"/>
  <c r="E17" i="21"/>
  <c r="F17" i="21"/>
  <c r="G17" i="21"/>
  <c r="H17" i="21"/>
  <c r="I17" i="21"/>
  <c r="J17" i="21"/>
  <c r="K17" i="21"/>
  <c r="L17" i="21"/>
  <c r="M17" i="21"/>
  <c r="D35" i="21"/>
  <c r="C35" i="21"/>
  <c r="E35" i="21"/>
  <c r="F35" i="21"/>
  <c r="G35" i="21"/>
  <c r="H35" i="21"/>
  <c r="I35" i="21"/>
  <c r="J35" i="21"/>
  <c r="K35" i="21"/>
  <c r="L35" i="21"/>
  <c r="M35" i="21"/>
  <c r="AK17" i="11"/>
  <c r="B6" i="19"/>
  <c r="C6" i="19"/>
  <c r="D6" i="19"/>
  <c r="E6" i="19"/>
  <c r="F6" i="19"/>
  <c r="G6" i="19"/>
  <c r="I6" i="19"/>
  <c r="J6" i="19"/>
  <c r="K6" i="19"/>
  <c r="M6" i="19"/>
  <c r="N6" i="19"/>
  <c r="O6" i="19"/>
  <c r="Q6" i="19"/>
  <c r="R6" i="19"/>
  <c r="S6" i="19"/>
  <c r="T6" i="19"/>
  <c r="V6" i="19"/>
  <c r="W6" i="19"/>
  <c r="X6" i="19"/>
  <c r="Z6" i="19"/>
  <c r="AA6" i="19"/>
  <c r="AB6" i="19"/>
  <c r="AC6" i="19"/>
  <c r="AE6" i="19"/>
  <c r="AF6" i="19"/>
  <c r="AG6" i="19"/>
  <c r="AH6" i="19"/>
  <c r="AI6" i="19"/>
  <c r="AJ6" i="19"/>
  <c r="E9" i="18"/>
  <c r="E10" i="18"/>
  <c r="E11" i="18"/>
  <c r="E12" i="18"/>
  <c r="E13" i="18"/>
  <c r="E14" i="18"/>
  <c r="E15" i="18"/>
  <c r="E16" i="18"/>
  <c r="E20" i="18" s="1"/>
  <c r="E17" i="18"/>
  <c r="E18" i="18"/>
  <c r="E19" i="18"/>
  <c r="D16" i="15"/>
  <c r="E16" i="15"/>
  <c r="F16" i="15"/>
  <c r="G16" i="15"/>
  <c r="H16" i="15"/>
  <c r="I16" i="15"/>
  <c r="J16" i="15"/>
  <c r="L16" i="15"/>
  <c r="M16" i="15"/>
  <c r="N16" i="15"/>
  <c r="O16" i="15"/>
  <c r="P16" i="15"/>
  <c r="Q16" i="15"/>
  <c r="D17" i="15"/>
  <c r="E17" i="15"/>
  <c r="F17" i="15"/>
  <c r="G17" i="15"/>
  <c r="H17" i="15"/>
  <c r="I17" i="15"/>
  <c r="J17" i="15"/>
  <c r="L17" i="15"/>
  <c r="M17" i="15"/>
  <c r="N17" i="15"/>
  <c r="O17" i="15"/>
  <c r="P17" i="15"/>
  <c r="Q17" i="15"/>
  <c r="C19" i="15"/>
  <c r="C20" i="15"/>
  <c r="C21" i="15"/>
  <c r="C22" i="15"/>
  <c r="C23" i="15"/>
  <c r="C24" i="15"/>
  <c r="C25" i="15"/>
  <c r="C26" i="15"/>
  <c r="C27" i="15"/>
  <c r="C28" i="15"/>
  <c r="C29" i="15"/>
  <c r="D15" i="14"/>
  <c r="E15" i="14"/>
  <c r="F15" i="14"/>
  <c r="G15" i="14"/>
  <c r="H15" i="14"/>
  <c r="I15" i="14"/>
  <c r="J15" i="14"/>
  <c r="K15" i="14"/>
  <c r="L15" i="14"/>
  <c r="M15" i="14"/>
  <c r="C17" i="14"/>
  <c r="C18" i="14"/>
  <c r="C19" i="14"/>
  <c r="C20" i="14"/>
  <c r="C21" i="14"/>
  <c r="C22" i="14"/>
  <c r="C23" i="14"/>
  <c r="C24" i="14"/>
  <c r="C25" i="14"/>
  <c r="C26" i="14"/>
  <c r="C27" i="14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T22" i="12"/>
  <c r="AA22" i="12"/>
  <c r="D17" i="12"/>
  <c r="N17" i="12"/>
  <c r="T17" i="12"/>
  <c r="AA17" i="12"/>
  <c r="AG17" i="12"/>
  <c r="AL17" i="12"/>
  <c r="AR17" i="12"/>
  <c r="AX17" i="12"/>
  <c r="D18" i="12"/>
  <c r="N18" i="12"/>
  <c r="T18" i="12"/>
  <c r="AA18" i="12"/>
  <c r="AG18" i="12"/>
  <c r="AL18" i="12"/>
  <c r="AR18" i="12"/>
  <c r="AX18" i="12"/>
  <c r="D19" i="12"/>
  <c r="N19" i="12"/>
  <c r="T19" i="12"/>
  <c r="AA19" i="12"/>
  <c r="AG19" i="12"/>
  <c r="AL19" i="12"/>
  <c r="AR19" i="12"/>
  <c r="AX19" i="12"/>
  <c r="D20" i="12"/>
  <c r="N20" i="12"/>
  <c r="T20" i="12"/>
  <c r="AA20" i="12"/>
  <c r="AG20" i="12"/>
  <c r="AL20" i="12"/>
  <c r="AR20" i="12"/>
  <c r="AX20" i="12"/>
  <c r="D21" i="12"/>
  <c r="N21" i="12"/>
  <c r="T21" i="12"/>
  <c r="AA21" i="12"/>
  <c r="AG21" i="12"/>
  <c r="AL21" i="12"/>
  <c r="AR21" i="12"/>
  <c r="AX21" i="12"/>
  <c r="D22" i="12"/>
  <c r="N22" i="12"/>
  <c r="AG22" i="12"/>
  <c r="AL22" i="12"/>
  <c r="AR22" i="12"/>
  <c r="AX22" i="12"/>
  <c r="C17" i="11"/>
  <c r="D17" i="11"/>
  <c r="E17" i="11"/>
  <c r="F17" i="11"/>
  <c r="G17" i="11"/>
  <c r="H17" i="11"/>
  <c r="J17" i="11"/>
  <c r="K17" i="11"/>
  <c r="L17" i="11"/>
  <c r="N17" i="11"/>
  <c r="O17" i="11"/>
  <c r="P17" i="11"/>
  <c r="R17" i="11"/>
  <c r="S17" i="11"/>
  <c r="T17" i="11"/>
  <c r="U17" i="11"/>
  <c r="W17" i="11"/>
  <c r="X17" i="11"/>
  <c r="Y17" i="11"/>
  <c r="AA17" i="11"/>
  <c r="AB17" i="11"/>
  <c r="AC17" i="11"/>
  <c r="AD17" i="11"/>
  <c r="AF17" i="11"/>
  <c r="AG17" i="11"/>
  <c r="AH17" i="11"/>
  <c r="AI17" i="11"/>
  <c r="AJ17" i="11"/>
  <c r="R7" i="7"/>
  <c r="S7" i="7"/>
  <c r="T7" i="7"/>
  <c r="U7" i="7"/>
  <c r="V7" i="7"/>
  <c r="R8" i="7"/>
  <c r="S8" i="7"/>
  <c r="T8" i="7"/>
  <c r="U8" i="7"/>
  <c r="V8" i="7"/>
  <c r="Y8" i="7" s="1"/>
  <c r="R9" i="7"/>
  <c r="W9" i="7" s="1"/>
  <c r="S9" i="7"/>
  <c r="T9" i="7"/>
  <c r="U9" i="7"/>
  <c r="V9" i="7"/>
  <c r="R10" i="7"/>
  <c r="S10" i="7"/>
  <c r="T10" i="7"/>
  <c r="U10" i="7"/>
  <c r="V10" i="7"/>
  <c r="R11" i="7"/>
  <c r="S11" i="7"/>
  <c r="T11" i="7"/>
  <c r="U11" i="7"/>
  <c r="V11" i="7"/>
  <c r="R12" i="7"/>
  <c r="S12" i="7"/>
  <c r="T12" i="7"/>
  <c r="U12" i="7"/>
  <c r="V12" i="7"/>
  <c r="R13" i="7"/>
  <c r="S13" i="7"/>
  <c r="T13" i="7"/>
  <c r="U13" i="7"/>
  <c r="V13" i="7"/>
  <c r="R14" i="7"/>
  <c r="S14" i="7"/>
  <c r="T14" i="7"/>
  <c r="U14" i="7"/>
  <c r="X14" i="7" s="1"/>
  <c r="V14" i="7"/>
  <c r="R15" i="7"/>
  <c r="S15" i="7"/>
  <c r="T15" i="7"/>
  <c r="U15" i="7"/>
  <c r="V15" i="7"/>
  <c r="R16" i="7"/>
  <c r="S16" i="7"/>
  <c r="T16" i="7"/>
  <c r="U16" i="7"/>
  <c r="V16" i="7"/>
  <c r="R17" i="7"/>
  <c r="S17" i="7"/>
  <c r="T17" i="7"/>
  <c r="U17" i="7"/>
  <c r="V17" i="7"/>
  <c r="R18" i="7"/>
  <c r="S18" i="7"/>
  <c r="T18" i="7"/>
  <c r="U18" i="7"/>
  <c r="X18" i="7" s="1"/>
  <c r="V18" i="7"/>
  <c r="M19" i="7"/>
  <c r="N19" i="7"/>
  <c r="O19" i="7"/>
  <c r="T19" i="7" s="1"/>
  <c r="P19" i="7"/>
  <c r="U19" i="7" s="1"/>
  <c r="Q19" i="7"/>
  <c r="P50" i="5"/>
  <c r="B4" i="2"/>
  <c r="B5" i="2"/>
  <c r="B6" i="2"/>
  <c r="B8" i="2"/>
  <c r="B9" i="2"/>
  <c r="B10" i="2"/>
  <c r="B16" i="2"/>
  <c r="B17" i="2"/>
  <c r="B18" i="2"/>
  <c r="B19" i="2"/>
  <c r="B24" i="2"/>
  <c r="B25" i="2"/>
  <c r="B26" i="2"/>
  <c r="B31" i="2"/>
  <c r="B32" i="2"/>
  <c r="B34" i="2"/>
  <c r="F21" i="20"/>
  <c r="F10" i="20"/>
  <c r="F22" i="20"/>
  <c r="F9" i="20"/>
  <c r="F17" i="20"/>
  <c r="F12" i="20"/>
  <c r="F20" i="20"/>
  <c r="F6" i="20"/>
  <c r="F8" i="20"/>
  <c r="F18" i="20"/>
  <c r="C24" i="8"/>
  <c r="B25" i="9"/>
  <c r="F16" i="20"/>
  <c r="F14" i="20"/>
  <c r="F13" i="20"/>
  <c r="F11" i="20"/>
  <c r="F19" i="20"/>
  <c r="F7" i="20"/>
  <c r="F15" i="20"/>
  <c r="D14" i="14"/>
  <c r="E14" i="14"/>
  <c r="F14" i="14"/>
  <c r="G14" i="14"/>
  <c r="H14" i="14"/>
  <c r="I14" i="14"/>
  <c r="J14" i="14"/>
  <c r="K14" i="14"/>
  <c r="L14" i="14"/>
  <c r="M14" i="14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N16" i="11"/>
  <c r="AL16" i="11"/>
  <c r="AB16" i="11"/>
  <c r="O21" i="10" s="1"/>
  <c r="AA21" i="10" s="1"/>
  <c r="AI16" i="11"/>
  <c r="O27" i="10" s="1"/>
  <c r="AH16" i="11"/>
  <c r="O26" i="10" s="1"/>
  <c r="AA26" i="10" s="1"/>
  <c r="T16" i="11"/>
  <c r="O16" i="11"/>
  <c r="W16" i="11"/>
  <c r="E16" i="11"/>
  <c r="O7" i="10" s="1"/>
  <c r="AA7" i="10" s="1"/>
  <c r="R16" i="11"/>
  <c r="O16" i="10" s="1"/>
  <c r="AA16" i="10" s="1"/>
  <c r="M16" i="11"/>
  <c r="AJ16" i="11"/>
  <c r="O28" i="10" s="1"/>
  <c r="AA28" i="10" s="1"/>
  <c r="F16" i="11"/>
  <c r="O8" i="10" s="1"/>
  <c r="AA8" i="10" s="1"/>
  <c r="L16" i="11"/>
  <c r="O14" i="10" s="1"/>
  <c r="AA14" i="10" s="1"/>
  <c r="X16" i="11"/>
  <c r="AC16" i="11"/>
  <c r="Q16" i="11"/>
  <c r="O15" i="10" s="1"/>
  <c r="AA15" i="10" s="1"/>
  <c r="K16" i="11"/>
  <c r="O13" i="10" s="1"/>
  <c r="AA13" i="10" s="1"/>
  <c r="Y16" i="11"/>
  <c r="AF16" i="11"/>
  <c r="O24" i="10" s="1"/>
  <c r="AA24" i="10" s="1"/>
  <c r="H16" i="11"/>
  <c r="O10" i="10" s="1"/>
  <c r="AA10" i="10" s="1"/>
  <c r="AK16" i="11"/>
  <c r="O29" i="10" s="1"/>
  <c r="AA29" i="10" s="1"/>
  <c r="AA16" i="11"/>
  <c r="O20" i="10" s="1"/>
  <c r="AA20" i="10" s="1"/>
  <c r="AD16" i="11"/>
  <c r="G16" i="11"/>
  <c r="O9" i="10" s="1"/>
  <c r="AG16" i="11"/>
  <c r="O25" i="10" s="1"/>
  <c r="AA25" i="10" s="1"/>
  <c r="P16" i="11"/>
  <c r="U16" i="11"/>
  <c r="D16" i="11"/>
  <c r="O6" i="10" s="1"/>
  <c r="AA6" i="10" s="1"/>
  <c r="J16" i="11"/>
  <c r="O12" i="10" s="1"/>
  <c r="O5" i="10"/>
  <c r="V16" i="11"/>
  <c r="O18" i="10" s="1"/>
  <c r="S16" i="11"/>
  <c r="Z16" i="11"/>
  <c r="O19" i="10" s="1"/>
  <c r="AA19" i="10" s="1"/>
  <c r="AE16" i="11"/>
  <c r="O23" i="10" s="1"/>
  <c r="AT15" i="12"/>
  <c r="BA15" i="12"/>
  <c r="F15" i="12"/>
  <c r="V15" i="12"/>
  <c r="Y15" i="12"/>
  <c r="S15" i="12"/>
  <c r="AH15" i="12"/>
  <c r="P15" i="12"/>
  <c r="AD15" i="12"/>
  <c r="X15" i="12"/>
  <c r="U15" i="12"/>
  <c r="AN15" i="12"/>
  <c r="O15" i="12"/>
  <c r="AU15" i="12"/>
  <c r="I15" i="12"/>
  <c r="AF15" i="12"/>
  <c r="AV15" i="12"/>
  <c r="J15" i="12"/>
  <c r="H15" i="12"/>
  <c r="AP15" i="12"/>
  <c r="M15" i="12"/>
  <c r="AK15" i="12"/>
  <c r="AI15" i="12"/>
  <c r="AC15" i="12"/>
  <c r="AS15" i="12"/>
  <c r="AE15" i="12"/>
  <c r="K15" i="12"/>
  <c r="AB15" i="12"/>
  <c r="AW15" i="12"/>
  <c r="AO15" i="12"/>
  <c r="AZ15" i="12"/>
  <c r="L15" i="12"/>
  <c r="AJ15" i="12"/>
  <c r="E15" i="12"/>
  <c r="AY15" i="12"/>
  <c r="Z15" i="12"/>
  <c r="R15" i="12"/>
  <c r="W15" i="12"/>
  <c r="Q15" i="12"/>
  <c r="AM15" i="12"/>
  <c r="AQ15" i="12"/>
  <c r="G15" i="12"/>
  <c r="X23" i="8"/>
  <c r="V25" i="9"/>
  <c r="AR15" i="12"/>
  <c r="W12" i="10"/>
  <c r="W5" i="10"/>
  <c r="G11" i="20" l="1"/>
  <c r="K17" i="10"/>
  <c r="S20" i="10"/>
  <c r="S24" i="10"/>
  <c r="AW41" i="11"/>
  <c r="W20" i="10"/>
  <c r="C15" i="14"/>
  <c r="C14" i="14"/>
  <c r="C15" i="13"/>
  <c r="AX16" i="12"/>
  <c r="AR16" i="12"/>
  <c r="AA16" i="12"/>
  <c r="N16" i="12"/>
  <c r="AG16" i="12"/>
  <c r="AL16" i="12"/>
  <c r="T16" i="12"/>
  <c r="D16" i="12"/>
  <c r="W7" i="7"/>
  <c r="AA5" i="10"/>
  <c r="O4" i="10"/>
  <c r="AA4" i="10" s="1"/>
  <c r="G17" i="20"/>
  <c r="AW36" i="11"/>
  <c r="AW37" i="11"/>
  <c r="AW40" i="11"/>
  <c r="S8" i="10"/>
  <c r="W8" i="10"/>
  <c r="G12" i="20"/>
  <c r="W14" i="10"/>
  <c r="AW34" i="11"/>
  <c r="AW38" i="11"/>
  <c r="G10" i="20"/>
  <c r="Y6" i="19"/>
  <c r="U6" i="19"/>
  <c r="P6" i="19"/>
  <c r="AD6" i="19"/>
  <c r="L6" i="19"/>
  <c r="H6" i="19"/>
  <c r="C17" i="15"/>
  <c r="K16" i="15"/>
  <c r="K17" i="15"/>
  <c r="C16" i="15"/>
  <c r="AE17" i="11"/>
  <c r="AN16" i="11" s="1"/>
  <c r="Q17" i="11"/>
  <c r="M17" i="11"/>
  <c r="I17" i="11"/>
  <c r="AH23" i="8"/>
  <c r="AK8" i="19"/>
  <c r="AK6" i="19" s="1"/>
  <c r="C20" i="12"/>
  <c r="C18" i="12"/>
  <c r="C19" i="12"/>
  <c r="C22" i="12"/>
  <c r="C21" i="12"/>
  <c r="C6" i="12"/>
  <c r="C5" i="12"/>
  <c r="N15" i="12"/>
  <c r="C7" i="12"/>
  <c r="C8" i="12"/>
  <c r="C9" i="12"/>
  <c r="C10" i="12"/>
  <c r="C11" i="12"/>
  <c r="C12" i="12"/>
  <c r="C13" i="12"/>
  <c r="D15" i="12"/>
  <c r="C14" i="12"/>
  <c r="C14" i="13"/>
  <c r="V17" i="11"/>
  <c r="Z17" i="11"/>
  <c r="AW43" i="11"/>
  <c r="G13" i="20"/>
  <c r="AW35" i="11"/>
  <c r="W28" i="10"/>
  <c r="S19" i="10"/>
  <c r="AW39" i="11"/>
  <c r="S7" i="10"/>
  <c r="S17" i="10"/>
  <c r="W17" i="10"/>
  <c r="K22" i="10"/>
  <c r="W22" i="10" s="1"/>
  <c r="K11" i="10"/>
  <c r="S11" i="10" s="1"/>
  <c r="W18" i="10"/>
  <c r="S12" i="10"/>
  <c r="G14" i="20"/>
  <c r="W25" i="10"/>
  <c r="S23" i="10"/>
  <c r="S18" i="10"/>
  <c r="W15" i="10"/>
  <c r="S10" i="10"/>
  <c r="W6" i="10"/>
  <c r="G21" i="20"/>
  <c r="S13" i="10"/>
  <c r="G18" i="20"/>
  <c r="S16" i="10"/>
  <c r="K4" i="10"/>
  <c r="G20" i="20"/>
  <c r="G16" i="20"/>
  <c r="G19" i="20"/>
  <c r="S26" i="10"/>
  <c r="W21" i="10"/>
  <c r="G22" i="20"/>
  <c r="AA18" i="10"/>
  <c r="O17" i="10"/>
  <c r="AA17" i="10" s="1"/>
  <c r="O22" i="10"/>
  <c r="AA22" i="10" s="1"/>
  <c r="AA23" i="10"/>
  <c r="AA12" i="10"/>
  <c r="O11" i="10"/>
  <c r="AA11" i="10" s="1"/>
  <c r="W15" i="7"/>
  <c r="W12" i="7"/>
  <c r="W11" i="7"/>
  <c r="X8" i="7"/>
  <c r="S19" i="7"/>
  <c r="W14" i="7"/>
  <c r="R19" i="7"/>
  <c r="W19" i="7" s="1"/>
  <c r="X9" i="7"/>
  <c r="X15" i="7"/>
  <c r="X11" i="7"/>
  <c r="Y10" i="7"/>
  <c r="Y9" i="7"/>
  <c r="W8" i="7"/>
  <c r="X7" i="7"/>
  <c r="X16" i="7"/>
  <c r="W18" i="7"/>
  <c r="X10" i="7"/>
  <c r="Y18" i="7"/>
  <c r="W13" i="7"/>
  <c r="Y11" i="7"/>
  <c r="W10" i="7"/>
  <c r="X17" i="7"/>
  <c r="W16" i="7"/>
  <c r="V19" i="7"/>
  <c r="W17" i="7"/>
  <c r="S22" i="10" l="1"/>
  <c r="AL17" i="11"/>
  <c r="C15" i="12"/>
  <c r="G15" i="20"/>
  <c r="G7" i="20"/>
  <c r="W11" i="10"/>
  <c r="G8" i="20"/>
  <c r="G6" i="20"/>
  <c r="W4" i="10"/>
  <c r="S4" i="10"/>
  <c r="X19" i="7"/>
</calcChain>
</file>

<file path=xl/comments1.xml><?xml version="1.0" encoding="utf-8"?>
<comments xmlns="http://schemas.openxmlformats.org/spreadsheetml/2006/main">
  <authors>
    <author>山村　清</author>
  </authors>
  <commentList>
    <comment ref="U3" authorId="0">
      <text>
        <r>
          <rPr>
            <sz val="11"/>
            <color indexed="81"/>
            <rFont val="ＭＳ Ｐゴシック"/>
            <family val="3"/>
            <charset val="128"/>
          </rPr>
          <t>死者の発生経緯が｢放火自殺｣の場合は放火自殺と記載。以外は不明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山村　清</author>
  </authors>
  <commentList>
    <comment ref="A21" authorId="0">
      <text>
        <r>
          <rPr>
            <sz val="9"/>
            <color indexed="81"/>
            <rFont val="ＭＳ Ｐゴシック"/>
            <family val="3"/>
            <charset val="128"/>
          </rPr>
          <t>①火災種別で１（建物）を選択
②火元：用途コードで「一般住宅」「共同住宅」「併用住宅」を抽出
③上記データから、出火原因:発火源コード（ＡＳ）から振り分け</t>
        </r>
      </text>
    </comment>
  </commentList>
</comments>
</file>

<file path=xl/sharedStrings.xml><?xml version="1.0" encoding="utf-8"?>
<sst xmlns="http://schemas.openxmlformats.org/spreadsheetml/2006/main" count="4170" uniqueCount="783">
  <si>
    <t>火災件数の推移（１０年間）</t>
    <rPh sb="0" eb="2">
      <t>カサイ</t>
    </rPh>
    <rPh sb="2" eb="4">
      <t>ケンスウ</t>
    </rPh>
    <rPh sb="5" eb="7">
      <t>スイイ</t>
    </rPh>
    <rPh sb="10" eb="12">
      <t>ネンカン</t>
    </rPh>
    <phoneticPr fontId="4"/>
  </si>
  <si>
    <t>○</t>
    <phoneticPr fontId="4"/>
  </si>
  <si>
    <t>○</t>
    <phoneticPr fontId="4"/>
  </si>
  <si>
    <t>火災種別出火構成割合の推移（１０年間）</t>
    <rPh sb="0" eb="2">
      <t>カサイ</t>
    </rPh>
    <rPh sb="2" eb="4">
      <t>シュベツ</t>
    </rPh>
    <rPh sb="4" eb="6">
      <t>シュッカ</t>
    </rPh>
    <rPh sb="6" eb="8">
      <t>コウセイ</t>
    </rPh>
    <rPh sb="8" eb="10">
      <t>ワリアイ</t>
    </rPh>
    <rPh sb="11" eb="13">
      <t>スイイ</t>
    </rPh>
    <rPh sb="16" eb="18">
      <t>ネンカン</t>
    </rPh>
    <phoneticPr fontId="4"/>
  </si>
  <si>
    <t>死者・負傷者の推移（１０年間）</t>
    <rPh sb="0" eb="2">
      <t>シシャ</t>
    </rPh>
    <rPh sb="3" eb="6">
      <t>フショウシャ</t>
    </rPh>
    <rPh sb="7" eb="9">
      <t>スイイ</t>
    </rPh>
    <rPh sb="12" eb="14">
      <t>ネンカン</t>
    </rPh>
    <phoneticPr fontId="4"/>
  </si>
  <si>
    <t>林野火災発生件数及び焼損面積の推移（１０年間）</t>
    <rPh sb="0" eb="2">
      <t>リンヤ</t>
    </rPh>
    <rPh sb="2" eb="4">
      <t>カサイ</t>
    </rPh>
    <rPh sb="4" eb="6">
      <t>ハッセイ</t>
    </rPh>
    <rPh sb="6" eb="8">
      <t>ケンスウ</t>
    </rPh>
    <rPh sb="8" eb="9">
      <t>オヨ</t>
    </rPh>
    <rPh sb="10" eb="12">
      <t>ショウソン</t>
    </rPh>
    <rPh sb="12" eb="14">
      <t>メンセキ</t>
    </rPh>
    <rPh sb="15" eb="17">
      <t>スイイ</t>
    </rPh>
    <rPh sb="20" eb="22">
      <t>ネンカン</t>
    </rPh>
    <phoneticPr fontId="4"/>
  </si>
  <si>
    <t>月別林野火災発生件数（３年間）</t>
    <rPh sb="0" eb="1">
      <t>ツキ</t>
    </rPh>
    <rPh sb="1" eb="2">
      <t>ツキベツ</t>
    </rPh>
    <rPh sb="2" eb="4">
      <t>リンヤ</t>
    </rPh>
    <rPh sb="4" eb="6">
      <t>カサイ</t>
    </rPh>
    <rPh sb="6" eb="8">
      <t>ハッセイ</t>
    </rPh>
    <rPh sb="8" eb="10">
      <t>ケンスウ</t>
    </rPh>
    <rPh sb="12" eb="14">
      <t>ネンカン</t>
    </rPh>
    <phoneticPr fontId="4"/>
  </si>
  <si>
    <t>損　害　額（千円）</t>
    <rPh sb="0" eb="5">
      <t>ソンガイガク</t>
    </rPh>
    <rPh sb="6" eb="8">
      <t>センエン</t>
    </rPh>
    <phoneticPr fontId="4"/>
  </si>
  <si>
    <t>乾燥注意報発令日数</t>
    <rPh sb="0" eb="2">
      <t>カンソウ</t>
    </rPh>
    <rPh sb="2" eb="5">
      <t>チュウイホウ</t>
    </rPh>
    <rPh sb="5" eb="7">
      <t>ハツレイ</t>
    </rPh>
    <rPh sb="7" eb="9">
      <t>ニッスウ</t>
    </rPh>
    <phoneticPr fontId="4"/>
  </si>
  <si>
    <t>乾燥注意報発令中の火災件数</t>
    <rPh sb="0" eb="2">
      <t>カンソウ</t>
    </rPh>
    <rPh sb="2" eb="5">
      <t>チュウイホウ</t>
    </rPh>
    <rPh sb="5" eb="8">
      <t>ハツレイチュウ</t>
    </rPh>
    <rPh sb="9" eb="11">
      <t>カサイ</t>
    </rPh>
    <rPh sb="11" eb="13">
      <t>ケンスウ</t>
    </rPh>
    <phoneticPr fontId="4"/>
  </si>
  <si>
    <t>火災気象通報発令中の火災件数</t>
    <rPh sb="0" eb="2">
      <t>カサイ</t>
    </rPh>
    <rPh sb="2" eb="4">
      <t>キショウ</t>
    </rPh>
    <rPh sb="4" eb="6">
      <t>ツウホウ</t>
    </rPh>
    <rPh sb="6" eb="9">
      <t>ハツレイチュウ</t>
    </rPh>
    <rPh sb="10" eb="12">
      <t>カサイ</t>
    </rPh>
    <rPh sb="12" eb="14">
      <t>ケンスウ</t>
    </rPh>
    <phoneticPr fontId="4"/>
  </si>
  <si>
    <t>　　全火災</t>
    <rPh sb="2" eb="3">
      <t>ゼン</t>
    </rPh>
    <rPh sb="3" eb="5">
      <t>カサイ</t>
    </rPh>
    <phoneticPr fontId="4"/>
  </si>
  <si>
    <t>乾燥注意報発令中の一日当たりの火災件数</t>
    <rPh sb="0" eb="2">
      <t>カンソウ</t>
    </rPh>
    <rPh sb="2" eb="5">
      <t>チュウイホウ</t>
    </rPh>
    <rPh sb="5" eb="8">
      <t>ハツレイチュウ</t>
    </rPh>
    <rPh sb="9" eb="11">
      <t>イチニチ</t>
    </rPh>
    <rPh sb="11" eb="12">
      <t>ア</t>
    </rPh>
    <rPh sb="15" eb="17">
      <t>カサイ</t>
    </rPh>
    <rPh sb="17" eb="19">
      <t>ケンスウ</t>
    </rPh>
    <phoneticPr fontId="4"/>
  </si>
  <si>
    <t>火災気象通報発令中の一日当たりの火災件数</t>
    <rPh sb="0" eb="2">
      <t>カサイ</t>
    </rPh>
    <rPh sb="2" eb="4">
      <t>キショウ</t>
    </rPh>
    <rPh sb="4" eb="6">
      <t>ツウホウ</t>
    </rPh>
    <rPh sb="6" eb="9">
      <t>ハツレイチュウ</t>
    </rPh>
    <rPh sb="10" eb="12">
      <t>イチニチ</t>
    </rPh>
    <rPh sb="12" eb="13">
      <t>ア</t>
    </rPh>
    <rPh sb="16" eb="18">
      <t>カサイ</t>
    </rPh>
    <rPh sb="18" eb="20">
      <t>ケンスウ</t>
    </rPh>
    <phoneticPr fontId="4"/>
  </si>
  <si>
    <t>火災気象通報発令日数</t>
    <rPh sb="0" eb="2">
      <t>カサイ</t>
    </rPh>
    <rPh sb="2" eb="4">
      <t>キショウ</t>
    </rPh>
    <rPh sb="4" eb="6">
      <t>ツウホウ</t>
    </rPh>
    <rPh sb="6" eb="8">
      <t>ハツレイ</t>
    </rPh>
    <rPh sb="8" eb="10">
      <t>ニッスウ</t>
    </rPh>
    <phoneticPr fontId="4"/>
  </si>
  <si>
    <t>火災気象通報発令日数</t>
    <rPh sb="0" eb="2">
      <t>カサイ</t>
    </rPh>
    <rPh sb="2" eb="4">
      <t>キショウ</t>
    </rPh>
    <rPh sb="4" eb="6">
      <t>ツウホウ</t>
    </rPh>
    <rPh sb="6" eb="8">
      <t>ハツレイ</t>
    </rPh>
    <rPh sb="8" eb="10">
      <t>ニッスウ</t>
    </rPh>
    <phoneticPr fontId="4"/>
  </si>
  <si>
    <t>発令の無い日一日当たりの火災件数</t>
    <rPh sb="0" eb="2">
      <t>ハツレイ</t>
    </rPh>
    <rPh sb="3" eb="4">
      <t>ナ</t>
    </rPh>
    <rPh sb="5" eb="6">
      <t>ニチ</t>
    </rPh>
    <rPh sb="6" eb="8">
      <t>イチニチ</t>
    </rPh>
    <rPh sb="8" eb="9">
      <t>ア</t>
    </rPh>
    <rPh sb="12" eb="14">
      <t>カサイ</t>
    </rPh>
    <rPh sb="14" eb="16">
      <t>ケンスウ</t>
    </rPh>
    <phoneticPr fontId="4"/>
  </si>
  <si>
    <t>平成１3年</t>
    <rPh sb="0" eb="2">
      <t>ヘイセイ</t>
    </rPh>
    <rPh sb="4" eb="5">
      <t>ネン</t>
    </rPh>
    <phoneticPr fontId="4"/>
  </si>
  <si>
    <t>平成１４年</t>
    <rPh sb="0" eb="2">
      <t>ヘイセイ</t>
    </rPh>
    <rPh sb="4" eb="5">
      <t>ネン</t>
    </rPh>
    <phoneticPr fontId="4"/>
  </si>
  <si>
    <t>出火件数</t>
    <rPh sb="0" eb="2">
      <t>シュッカ</t>
    </rPh>
    <rPh sb="2" eb="4">
      <t>ケンスウ</t>
    </rPh>
    <phoneticPr fontId="4"/>
  </si>
  <si>
    <t>東京</t>
    <rPh sb="0" eb="2">
      <t>トウキョウ</t>
    </rPh>
    <phoneticPr fontId="4"/>
  </si>
  <si>
    <t>大阪</t>
    <rPh sb="0" eb="2">
      <t>オオサカ</t>
    </rPh>
    <phoneticPr fontId="4"/>
  </si>
  <si>
    <t>愛知</t>
    <rPh sb="0" eb="2">
      <t>アイチ</t>
    </rPh>
    <phoneticPr fontId="4"/>
  </si>
  <si>
    <t>神奈川</t>
    <rPh sb="0" eb="3">
      <t>カナガワ</t>
    </rPh>
    <phoneticPr fontId="4"/>
  </si>
  <si>
    <t>千葉</t>
    <rPh sb="0" eb="2">
      <t>チバ</t>
    </rPh>
    <phoneticPr fontId="4"/>
  </si>
  <si>
    <t>埼玉</t>
    <rPh sb="0" eb="2">
      <t>サイタマ</t>
    </rPh>
    <phoneticPr fontId="4"/>
  </si>
  <si>
    <t>兵庫</t>
    <rPh sb="0" eb="2">
      <t>ヒョウゴ</t>
    </rPh>
    <phoneticPr fontId="4"/>
  </si>
  <si>
    <t>北海道</t>
    <rPh sb="0" eb="3">
      <t>ホッカイドウ</t>
    </rPh>
    <phoneticPr fontId="4"/>
  </si>
  <si>
    <t>福岡</t>
    <rPh sb="0" eb="2">
      <t>フクオカ</t>
    </rPh>
    <phoneticPr fontId="4"/>
  </si>
  <si>
    <t>静岡</t>
    <rPh sb="0" eb="2">
      <t>シズオカ</t>
    </rPh>
    <phoneticPr fontId="4"/>
  </si>
  <si>
    <t>茨城</t>
    <rPh sb="0" eb="2">
      <t>イバラギ</t>
    </rPh>
    <phoneticPr fontId="4"/>
  </si>
  <si>
    <t>広島</t>
    <rPh sb="0" eb="2">
      <t>ヒロシマ</t>
    </rPh>
    <phoneticPr fontId="4"/>
  </si>
  <si>
    <t>宮城</t>
    <rPh sb="0" eb="2">
      <t>ミヤギ</t>
    </rPh>
    <phoneticPr fontId="4"/>
  </si>
  <si>
    <t>栃木</t>
    <rPh sb="0" eb="2">
      <t>トチギ</t>
    </rPh>
    <phoneticPr fontId="4"/>
  </si>
  <si>
    <t>福島</t>
    <rPh sb="0" eb="2">
      <t>フクシマ</t>
    </rPh>
    <phoneticPr fontId="4"/>
  </si>
  <si>
    <t>岐阜</t>
    <rPh sb="0" eb="2">
      <t>ギフ</t>
    </rPh>
    <phoneticPr fontId="4"/>
  </si>
  <si>
    <t>長野</t>
    <rPh sb="0" eb="2">
      <t>ナガノ</t>
    </rPh>
    <phoneticPr fontId="4"/>
  </si>
  <si>
    <t>鹿児島</t>
    <rPh sb="0" eb="3">
      <t>カゴシマ</t>
    </rPh>
    <phoneticPr fontId="4"/>
  </si>
  <si>
    <t>三重</t>
    <rPh sb="0" eb="2">
      <t>ミエ</t>
    </rPh>
    <phoneticPr fontId="4"/>
  </si>
  <si>
    <t>岡山</t>
    <rPh sb="0" eb="2">
      <t>オカヤマ</t>
    </rPh>
    <phoneticPr fontId="4"/>
  </si>
  <si>
    <t>群馬</t>
    <rPh sb="0" eb="2">
      <t>グンマ</t>
    </rPh>
    <phoneticPr fontId="4"/>
  </si>
  <si>
    <t>新潟</t>
    <rPh sb="0" eb="2">
      <t>ニイガタ</t>
    </rPh>
    <phoneticPr fontId="4"/>
  </si>
  <si>
    <t>山口</t>
    <rPh sb="0" eb="2">
      <t>ヤマグチ</t>
    </rPh>
    <phoneticPr fontId="4"/>
  </si>
  <si>
    <t>熊本</t>
    <rPh sb="0" eb="2">
      <t>クマモト</t>
    </rPh>
    <phoneticPr fontId="4"/>
  </si>
  <si>
    <t>京都</t>
    <rPh sb="0" eb="2">
      <t>キョウト</t>
    </rPh>
    <phoneticPr fontId="4"/>
  </si>
  <si>
    <t>青森</t>
    <rPh sb="0" eb="2">
      <t>アオモリ</t>
    </rPh>
    <phoneticPr fontId="4"/>
  </si>
  <si>
    <t>長崎</t>
    <rPh sb="0" eb="2">
      <t>ナガサキ</t>
    </rPh>
    <phoneticPr fontId="4"/>
  </si>
  <si>
    <t>愛媛</t>
    <rPh sb="0" eb="2">
      <t>エヒメ</t>
    </rPh>
    <phoneticPr fontId="4"/>
  </si>
  <si>
    <t>奈良</t>
    <rPh sb="0" eb="2">
      <t>ナラ</t>
    </rPh>
    <phoneticPr fontId="4"/>
  </si>
  <si>
    <t>滋賀</t>
    <rPh sb="0" eb="2">
      <t>シガケン</t>
    </rPh>
    <phoneticPr fontId="4"/>
  </si>
  <si>
    <t>岩手</t>
    <rPh sb="0" eb="2">
      <t>イワテ</t>
    </rPh>
    <phoneticPr fontId="4"/>
  </si>
  <si>
    <t>大分</t>
    <rPh sb="0" eb="2">
      <t>オオイタ</t>
    </rPh>
    <phoneticPr fontId="4"/>
  </si>
  <si>
    <t>山梨</t>
    <rPh sb="0" eb="2">
      <t>ヤマナシ</t>
    </rPh>
    <phoneticPr fontId="4"/>
  </si>
  <si>
    <t>宮崎</t>
    <rPh sb="0" eb="1">
      <t>ミヤギ</t>
    </rPh>
    <rPh sb="1" eb="2">
      <t>サキ</t>
    </rPh>
    <phoneticPr fontId="4"/>
  </si>
  <si>
    <t>山形</t>
    <rPh sb="0" eb="2">
      <t>ヤマガタ</t>
    </rPh>
    <phoneticPr fontId="4"/>
  </si>
  <si>
    <t>秋田</t>
    <rPh sb="0" eb="2">
      <t>アキタ</t>
    </rPh>
    <phoneticPr fontId="4"/>
  </si>
  <si>
    <t>和歌山</t>
    <rPh sb="0" eb="3">
      <t>ワカヤマ</t>
    </rPh>
    <phoneticPr fontId="4"/>
  </si>
  <si>
    <t>香川</t>
    <rPh sb="0" eb="2">
      <t>カガワ</t>
    </rPh>
    <phoneticPr fontId="4"/>
  </si>
  <si>
    <t>島根</t>
    <rPh sb="0" eb="2">
      <t>シマネ</t>
    </rPh>
    <phoneticPr fontId="4"/>
  </si>
  <si>
    <t>沖縄</t>
    <rPh sb="0" eb="2">
      <t>オキナワ</t>
    </rPh>
    <phoneticPr fontId="4"/>
  </si>
  <si>
    <t>佐賀</t>
    <rPh sb="0" eb="2">
      <t>サガ</t>
    </rPh>
    <phoneticPr fontId="4"/>
  </si>
  <si>
    <t>高知</t>
    <rPh sb="0" eb="2">
      <t>コウチ</t>
    </rPh>
    <phoneticPr fontId="4"/>
  </si>
  <si>
    <t>石川</t>
    <rPh sb="0" eb="2">
      <t>イシカワ</t>
    </rPh>
    <phoneticPr fontId="4"/>
  </si>
  <si>
    <t>徳島</t>
    <rPh sb="0" eb="2">
      <t>トクシマ</t>
    </rPh>
    <phoneticPr fontId="4"/>
  </si>
  <si>
    <t>鳥取</t>
    <rPh sb="0" eb="2">
      <t>トットリ</t>
    </rPh>
    <phoneticPr fontId="4"/>
  </si>
  <si>
    <t>福井</t>
    <rPh sb="0" eb="2">
      <t>フクイ</t>
    </rPh>
    <phoneticPr fontId="4"/>
  </si>
  <si>
    <t>富山</t>
    <rPh sb="0" eb="2">
      <t>トヤマ</t>
    </rPh>
    <phoneticPr fontId="4"/>
  </si>
  <si>
    <t>出火率</t>
    <rPh sb="0" eb="2">
      <t>シュッカ</t>
    </rPh>
    <rPh sb="2" eb="3">
      <t>リツ</t>
    </rPh>
    <phoneticPr fontId="4"/>
  </si>
  <si>
    <t>出火率</t>
    <rPh sb="0" eb="3">
      <t>シュッカリツ</t>
    </rPh>
    <phoneticPr fontId="4"/>
  </si>
  <si>
    <t>死者数</t>
    <rPh sb="0" eb="3">
      <t>シシャスウ</t>
    </rPh>
    <phoneticPr fontId="4"/>
  </si>
  <si>
    <t>発生率</t>
    <rPh sb="0" eb="3">
      <t>ハッセイリツ</t>
    </rPh>
    <phoneticPr fontId="4"/>
  </si>
  <si>
    <t>不明</t>
    <rPh sb="0" eb="2">
      <t>フメイ</t>
    </rPh>
    <phoneticPr fontId="4"/>
  </si>
  <si>
    <t>下関市</t>
    <rPh sb="0" eb="3">
      <t>シモノセキシ</t>
    </rPh>
    <phoneticPr fontId="4"/>
  </si>
  <si>
    <t>宇部市</t>
    <rPh sb="0" eb="3">
      <t>ウベシ</t>
    </rPh>
    <phoneticPr fontId="4"/>
  </si>
  <si>
    <t>山口市</t>
    <rPh sb="0" eb="3">
      <t>ヤマグチシ</t>
    </rPh>
    <phoneticPr fontId="4"/>
  </si>
  <si>
    <t>萩市</t>
    <rPh sb="0" eb="2">
      <t>ハギシ</t>
    </rPh>
    <phoneticPr fontId="4"/>
  </si>
  <si>
    <t>防府市</t>
    <rPh sb="0" eb="3">
      <t>ホウフシ</t>
    </rPh>
    <phoneticPr fontId="4"/>
  </si>
  <si>
    <t>下松市</t>
    <rPh sb="0" eb="3">
      <t>クダマツシ</t>
    </rPh>
    <phoneticPr fontId="4"/>
  </si>
  <si>
    <t>岩国市</t>
    <rPh sb="0" eb="3">
      <t>イワクニシ</t>
    </rPh>
    <phoneticPr fontId="4"/>
  </si>
  <si>
    <t>光市</t>
    <rPh sb="0" eb="2">
      <t>ヒカリシ</t>
    </rPh>
    <phoneticPr fontId="4"/>
  </si>
  <si>
    <t>長門市</t>
    <rPh sb="0" eb="3">
      <t>ナガトシ</t>
    </rPh>
    <phoneticPr fontId="4"/>
  </si>
  <si>
    <t>柳井市</t>
    <rPh sb="0" eb="3">
      <t>ヤナイシ</t>
    </rPh>
    <phoneticPr fontId="4"/>
  </si>
  <si>
    <t>美祢市</t>
    <rPh sb="0" eb="3">
      <t>ミネシ</t>
    </rPh>
    <phoneticPr fontId="4"/>
  </si>
  <si>
    <t>和木町</t>
    <rPh sb="0" eb="3">
      <t>ワキチョウ</t>
    </rPh>
    <phoneticPr fontId="4"/>
  </si>
  <si>
    <t>上関町</t>
    <rPh sb="0" eb="3">
      <t>カミノセキチョウ</t>
    </rPh>
    <phoneticPr fontId="4"/>
  </si>
  <si>
    <t>田布施町</t>
    <rPh sb="0" eb="4">
      <t>タブセチョウ</t>
    </rPh>
    <phoneticPr fontId="4"/>
  </si>
  <si>
    <t>平生町</t>
    <rPh sb="0" eb="3">
      <t>ヒラオチョウ</t>
    </rPh>
    <phoneticPr fontId="4"/>
  </si>
  <si>
    <t>阿武町</t>
    <rPh sb="0" eb="3">
      <t>アブチョウ</t>
    </rPh>
    <phoneticPr fontId="4"/>
  </si>
  <si>
    <t>阿東町</t>
    <rPh sb="0" eb="3">
      <t>アトウチョウ</t>
    </rPh>
    <phoneticPr fontId="4"/>
  </si>
  <si>
    <t>平均</t>
    <rPh sb="0" eb="2">
      <t>ヘイキン</t>
    </rPh>
    <phoneticPr fontId="4"/>
  </si>
  <si>
    <t>区分</t>
    <rPh sb="0" eb="2">
      <t>クブン</t>
    </rPh>
    <phoneticPr fontId="4"/>
  </si>
  <si>
    <t>単位</t>
    <rPh sb="0" eb="2">
      <t>タンイ</t>
    </rPh>
    <phoneticPr fontId="4"/>
  </si>
  <si>
    <t>前年増減
Ａ－Ｂ</t>
    <rPh sb="0" eb="2">
      <t>ゼンネン</t>
    </rPh>
    <rPh sb="2" eb="4">
      <t>ゾウゲン</t>
    </rPh>
    <phoneticPr fontId="4"/>
  </si>
  <si>
    <t>比率
（Ａ－Ｂ）／Ｂ
（％）</t>
    <rPh sb="0" eb="2">
      <t>ヒリツ</t>
    </rPh>
    <phoneticPr fontId="4"/>
  </si>
  <si>
    <t>比率
（Ａ－Ｃ）／Ｃ
（％）</t>
    <rPh sb="0" eb="2">
      <t>ヒリツ</t>
    </rPh>
    <phoneticPr fontId="4"/>
  </si>
  <si>
    <t>総数</t>
    <rPh sb="0" eb="2">
      <t>ソウスウ</t>
    </rPh>
    <phoneticPr fontId="4"/>
  </si>
  <si>
    <t>件</t>
    <rPh sb="0" eb="1">
      <t>ケン</t>
    </rPh>
    <phoneticPr fontId="4"/>
  </si>
  <si>
    <t>建物</t>
    <rPh sb="0" eb="2">
      <t>タテモノ</t>
    </rPh>
    <phoneticPr fontId="4"/>
  </si>
  <si>
    <t>林野</t>
    <rPh sb="0" eb="2">
      <t>リンヤ</t>
    </rPh>
    <phoneticPr fontId="4"/>
  </si>
  <si>
    <t>車両</t>
    <rPh sb="0" eb="2">
      <t>シャリョウ</t>
    </rPh>
    <phoneticPr fontId="4"/>
  </si>
  <si>
    <t>船舶</t>
    <rPh sb="0" eb="2">
      <t>センパク</t>
    </rPh>
    <phoneticPr fontId="4"/>
  </si>
  <si>
    <t>航空機</t>
    <rPh sb="0" eb="3">
      <t>コウクウキ</t>
    </rPh>
    <phoneticPr fontId="4"/>
  </si>
  <si>
    <t>その他</t>
    <rPh sb="2" eb="3">
      <t>タ</t>
    </rPh>
    <phoneticPr fontId="4"/>
  </si>
  <si>
    <t>焼損棟数</t>
    <rPh sb="0" eb="2">
      <t>ショウソン</t>
    </rPh>
    <rPh sb="2" eb="4">
      <t>ムネスウ</t>
    </rPh>
    <phoneticPr fontId="4"/>
  </si>
  <si>
    <t>棟</t>
    <rPh sb="0" eb="1">
      <t>ムネ</t>
    </rPh>
    <phoneticPr fontId="4"/>
  </si>
  <si>
    <t>全焼</t>
    <rPh sb="0" eb="2">
      <t>ゼンショウ</t>
    </rPh>
    <phoneticPr fontId="4"/>
  </si>
  <si>
    <t>半焼</t>
    <rPh sb="0" eb="2">
      <t>ハンショウ</t>
    </rPh>
    <phoneticPr fontId="4"/>
  </si>
  <si>
    <t>部分焼・ぼや</t>
    <rPh sb="0" eb="2">
      <t>ブブン</t>
    </rPh>
    <rPh sb="2" eb="3">
      <t>ヤ</t>
    </rPh>
    <phoneticPr fontId="4"/>
  </si>
  <si>
    <t>り災世帯</t>
    <rPh sb="1" eb="2">
      <t>ワザワ</t>
    </rPh>
    <rPh sb="2" eb="4">
      <t>セタイ</t>
    </rPh>
    <phoneticPr fontId="4"/>
  </si>
  <si>
    <t>世帯</t>
    <rPh sb="0" eb="2">
      <t>セタイ</t>
    </rPh>
    <phoneticPr fontId="4"/>
  </si>
  <si>
    <t>り災人員</t>
    <rPh sb="1" eb="2">
      <t>ワザワ</t>
    </rPh>
    <rPh sb="2" eb="4">
      <t>ジンイン</t>
    </rPh>
    <phoneticPr fontId="4"/>
  </si>
  <si>
    <t>人</t>
    <rPh sb="0" eb="1">
      <t>ジン</t>
    </rPh>
    <phoneticPr fontId="4"/>
  </si>
  <si>
    <t>死傷者</t>
    <rPh sb="0" eb="3">
      <t>シショウシャ</t>
    </rPh>
    <phoneticPr fontId="4"/>
  </si>
  <si>
    <t>死者</t>
    <rPh sb="0" eb="2">
      <t>シシャ</t>
    </rPh>
    <phoneticPr fontId="4"/>
  </si>
  <si>
    <t>負傷者</t>
    <rPh sb="0" eb="3">
      <t>フショウシャ</t>
    </rPh>
    <phoneticPr fontId="4"/>
  </si>
  <si>
    <t>焼損面積</t>
    <rPh sb="0" eb="2">
      <t>ショウソン</t>
    </rPh>
    <rPh sb="2" eb="4">
      <t>メンセキ</t>
    </rPh>
    <phoneticPr fontId="4"/>
  </si>
  <si>
    <t>ａ</t>
    <phoneticPr fontId="4"/>
  </si>
  <si>
    <t>損害額</t>
    <rPh sb="0" eb="3">
      <t>ソンガイガク</t>
    </rPh>
    <phoneticPr fontId="4"/>
  </si>
  <si>
    <t>千円</t>
    <rPh sb="0" eb="2">
      <t>センエン</t>
    </rPh>
    <phoneticPr fontId="4"/>
  </si>
  <si>
    <t>状　況　の　推　移</t>
    <rPh sb="0" eb="3">
      <t>ジョウキョウ</t>
    </rPh>
    <rPh sb="6" eb="9">
      <t>スイイ</t>
    </rPh>
    <phoneticPr fontId="4"/>
  </si>
  <si>
    <t>火　災　件　数</t>
    <rPh sb="0" eb="3">
      <t>カサイ</t>
    </rPh>
    <rPh sb="4" eb="7">
      <t>ケンスウ</t>
    </rPh>
    <phoneticPr fontId="4"/>
  </si>
  <si>
    <t>焼　損　棟　数</t>
    <rPh sb="0" eb="3">
      <t>ショウソン</t>
    </rPh>
    <rPh sb="4" eb="7">
      <t>トウスウ</t>
    </rPh>
    <phoneticPr fontId="4"/>
  </si>
  <si>
    <t>り災世帯数</t>
    <rPh sb="1" eb="2">
      <t>ワザワ</t>
    </rPh>
    <rPh sb="2" eb="4">
      <t>セタイ</t>
    </rPh>
    <rPh sb="4" eb="5">
      <t>スウ</t>
    </rPh>
    <phoneticPr fontId="4"/>
  </si>
  <si>
    <t>死　　者</t>
    <rPh sb="0" eb="4">
      <t>シシャ</t>
    </rPh>
    <phoneticPr fontId="4"/>
  </si>
  <si>
    <t>負　傷　者</t>
    <rPh sb="0" eb="5">
      <t>フショウシャ</t>
    </rPh>
    <phoneticPr fontId="4"/>
  </si>
  <si>
    <t>焼　損　面　積</t>
    <rPh sb="0" eb="3">
      <t>ショウソン</t>
    </rPh>
    <rPh sb="4" eb="7">
      <t>メンセキ</t>
    </rPh>
    <phoneticPr fontId="4"/>
  </si>
  <si>
    <t>損　害　額（千円）</t>
    <rPh sb="0" eb="5">
      <t>ソンガイガク</t>
    </rPh>
    <rPh sb="6" eb="8">
      <t>センエン</t>
    </rPh>
    <phoneticPr fontId="4"/>
  </si>
  <si>
    <t>計</t>
    <rPh sb="0" eb="1">
      <t>ケイ</t>
    </rPh>
    <phoneticPr fontId="4"/>
  </si>
  <si>
    <t>部分焼・ぼや</t>
    <rPh sb="0" eb="2">
      <t>ブブン</t>
    </rPh>
    <rPh sb="2" eb="3">
      <t>ショウソン</t>
    </rPh>
    <phoneticPr fontId="4"/>
  </si>
  <si>
    <t>全損</t>
    <rPh sb="0" eb="2">
      <t>ゼンソン</t>
    </rPh>
    <phoneticPr fontId="4"/>
  </si>
  <si>
    <t>半損</t>
    <rPh sb="0" eb="1">
      <t>ハン</t>
    </rPh>
    <rPh sb="1" eb="2">
      <t>ソン</t>
    </rPh>
    <phoneticPr fontId="4"/>
  </si>
  <si>
    <t>小損</t>
    <rPh sb="0" eb="1">
      <t>ショウ</t>
    </rPh>
    <rPh sb="1" eb="2">
      <t>ソン</t>
    </rPh>
    <phoneticPr fontId="4"/>
  </si>
  <si>
    <t>消防吏員</t>
    <rPh sb="0" eb="2">
      <t>ショウボウ</t>
    </rPh>
    <rPh sb="2" eb="4">
      <t>リイン</t>
    </rPh>
    <phoneticPr fontId="4"/>
  </si>
  <si>
    <t>消防団員</t>
    <rPh sb="0" eb="4">
      <t>ショウボウダンイン</t>
    </rPh>
    <phoneticPr fontId="4"/>
  </si>
  <si>
    <t>建物（㎡）</t>
    <rPh sb="0" eb="2">
      <t>タテモノ</t>
    </rPh>
    <phoneticPr fontId="4"/>
  </si>
  <si>
    <t>林野（ａ）</t>
    <rPh sb="0" eb="2">
      <t>リンヤ</t>
    </rPh>
    <phoneticPr fontId="4"/>
  </si>
  <si>
    <t>建物火災</t>
    <rPh sb="0" eb="2">
      <t>タテモノ</t>
    </rPh>
    <rPh sb="2" eb="4">
      <t>カサイ</t>
    </rPh>
    <phoneticPr fontId="4"/>
  </si>
  <si>
    <t>林野火災</t>
    <rPh sb="0" eb="2">
      <t>リンヤ</t>
    </rPh>
    <rPh sb="2" eb="4">
      <t>カサイ</t>
    </rPh>
    <phoneticPr fontId="4"/>
  </si>
  <si>
    <t>車両火災</t>
    <rPh sb="0" eb="2">
      <t>シャリョウ</t>
    </rPh>
    <rPh sb="2" eb="4">
      <t>カサイ</t>
    </rPh>
    <phoneticPr fontId="4"/>
  </si>
  <si>
    <t>船舶火災</t>
    <rPh sb="0" eb="2">
      <t>センパク</t>
    </rPh>
    <rPh sb="2" eb="4">
      <t>カサイ</t>
    </rPh>
    <phoneticPr fontId="4"/>
  </si>
  <si>
    <t>航空機火災</t>
    <rPh sb="0" eb="3">
      <t>コウクウキ</t>
    </rPh>
    <rPh sb="3" eb="5">
      <t>カサイ</t>
    </rPh>
    <phoneticPr fontId="4"/>
  </si>
  <si>
    <t>その他火災</t>
    <rPh sb="2" eb="3">
      <t>タ</t>
    </rPh>
    <rPh sb="3" eb="5">
      <t>カサイ</t>
    </rPh>
    <phoneticPr fontId="4"/>
  </si>
  <si>
    <t>内容物</t>
    <rPh sb="0" eb="3">
      <t>ナイヨウブツ</t>
    </rPh>
    <phoneticPr fontId="4"/>
  </si>
  <si>
    <t>過去10年平均</t>
    <rPh sb="0" eb="2">
      <t>カコ</t>
    </rPh>
    <rPh sb="4" eb="7">
      <t>ネンヘイキン</t>
    </rPh>
    <phoneticPr fontId="4"/>
  </si>
  <si>
    <t>１月</t>
    <rPh sb="1" eb="2">
      <t>ガツ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</si>
  <si>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</si>
  <si>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</si>
  <si>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</si>
  <si>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</si>
  <si>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</si>
  <si>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</si>
  <si>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</si>
  <si>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</si>
  <si>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</si>
  <si>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</si>
  <si>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</si>
  <si>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㎡</t>
    <phoneticPr fontId="4"/>
  </si>
  <si>
    <t>火　災　件　数　の　推　移</t>
    <rPh sb="0" eb="3">
      <t>カサイ</t>
    </rPh>
    <rPh sb="4" eb="7">
      <t>ケンスウ</t>
    </rPh>
    <rPh sb="10" eb="13">
      <t>スイイ</t>
    </rPh>
    <phoneticPr fontId="4"/>
  </si>
  <si>
    <t>電気による発熱体</t>
    <rPh sb="0" eb="2">
      <t>デンキ</t>
    </rPh>
    <rPh sb="5" eb="8">
      <t>ハツネツタイ</t>
    </rPh>
    <phoneticPr fontId="4"/>
  </si>
  <si>
    <t>ガス、油類を燃料とする道具装置</t>
    <rPh sb="3" eb="5">
      <t>アブラルイ</t>
    </rPh>
    <rPh sb="6" eb="8">
      <t>ネンリョウ</t>
    </rPh>
    <rPh sb="11" eb="13">
      <t>ドウグ</t>
    </rPh>
    <rPh sb="13" eb="15">
      <t>ソウチ</t>
    </rPh>
    <phoneticPr fontId="4"/>
  </si>
  <si>
    <t>まき、炭、石炭（コークス）を
燃料とする道具装置</t>
    <rPh sb="3" eb="4">
      <t>スミ</t>
    </rPh>
    <rPh sb="5" eb="7">
      <t>セキタン</t>
    </rPh>
    <rPh sb="15" eb="17">
      <t>ネンリョウ</t>
    </rPh>
    <rPh sb="20" eb="22">
      <t>ドウグ</t>
    </rPh>
    <rPh sb="22" eb="24">
      <t>ソウチ</t>
    </rPh>
    <phoneticPr fontId="4"/>
  </si>
  <si>
    <r>
      <t xml:space="preserve">火　　　種
</t>
    </r>
    <r>
      <rPr>
        <sz val="9"/>
        <rFont val="ＭＳ Ｐゴシック"/>
        <family val="3"/>
        <charset val="128"/>
      </rPr>
      <t>（それ自体が発火しているもの）</t>
    </r>
    <rPh sb="0" eb="5">
      <t>ヒダネ</t>
    </rPh>
    <rPh sb="9" eb="11">
      <t>ジタイ</t>
    </rPh>
    <rPh sb="12" eb="14">
      <t>ハッカ</t>
    </rPh>
    <phoneticPr fontId="4"/>
  </si>
  <si>
    <t>高温の個体</t>
    <rPh sb="0" eb="2">
      <t>コウオン</t>
    </rPh>
    <rPh sb="3" eb="5">
      <t>コタイ</t>
    </rPh>
    <phoneticPr fontId="4"/>
  </si>
  <si>
    <t>自然発火あるいは再燃を
起こしやすいもの</t>
    <rPh sb="0" eb="2">
      <t>シゼン</t>
    </rPh>
    <rPh sb="2" eb="4">
      <t>ハッカ</t>
    </rPh>
    <rPh sb="8" eb="10">
      <t>サイネン</t>
    </rPh>
    <rPh sb="12" eb="13">
      <t>オ</t>
    </rPh>
    <phoneticPr fontId="4"/>
  </si>
  <si>
    <t>危険物品</t>
    <rPh sb="0" eb="2">
      <t>キケン</t>
    </rPh>
    <rPh sb="2" eb="4">
      <t>ブッピン</t>
    </rPh>
    <phoneticPr fontId="4"/>
  </si>
  <si>
    <t>天　　災</t>
    <rPh sb="0" eb="4">
      <t>テンサイ</t>
    </rPh>
    <phoneticPr fontId="4"/>
  </si>
  <si>
    <t>移動可能な電熱器</t>
    <rPh sb="0" eb="2">
      <t>イドウ</t>
    </rPh>
    <rPh sb="2" eb="4">
      <t>カノウ</t>
    </rPh>
    <rPh sb="5" eb="8">
      <t>デンネツキ</t>
    </rPh>
    <phoneticPr fontId="4"/>
  </si>
  <si>
    <t>固定の電熱器</t>
    <rPh sb="0" eb="2">
      <t>コテイ</t>
    </rPh>
    <rPh sb="3" eb="6">
      <t>デンネツキ</t>
    </rPh>
    <phoneticPr fontId="4"/>
  </si>
  <si>
    <t>電気機器</t>
    <rPh sb="0" eb="2">
      <t>デンキ</t>
    </rPh>
    <rPh sb="2" eb="4">
      <t>キキ</t>
    </rPh>
    <phoneticPr fontId="4"/>
  </si>
  <si>
    <t>電気装置</t>
    <rPh sb="0" eb="2">
      <t>デンキ</t>
    </rPh>
    <rPh sb="2" eb="4">
      <t>ソウチ</t>
    </rPh>
    <phoneticPr fontId="4"/>
  </si>
  <si>
    <t>電灯電話等の配線</t>
    <rPh sb="0" eb="2">
      <t>デントウ</t>
    </rPh>
    <rPh sb="2" eb="4">
      <t>デンワ</t>
    </rPh>
    <rPh sb="4" eb="5">
      <t>トウ</t>
    </rPh>
    <rPh sb="6" eb="8">
      <t>ハイセン</t>
    </rPh>
    <phoneticPr fontId="4"/>
  </si>
  <si>
    <t>配線器具</t>
    <rPh sb="0" eb="2">
      <t>ハイセン</t>
    </rPh>
    <rPh sb="2" eb="4">
      <t>キグ</t>
    </rPh>
    <phoneticPr fontId="4"/>
  </si>
  <si>
    <t>漏電により発熱しやすい部分</t>
    <rPh sb="0" eb="2">
      <t>ロウデン</t>
    </rPh>
    <rPh sb="5" eb="7">
      <t>ハツネツ</t>
    </rPh>
    <rPh sb="11" eb="13">
      <t>ブブン</t>
    </rPh>
    <phoneticPr fontId="4"/>
  </si>
  <si>
    <t>静電気スパーク</t>
    <rPh sb="0" eb="3">
      <t>セイデンキ</t>
    </rPh>
    <phoneticPr fontId="4"/>
  </si>
  <si>
    <t>移動可能なガス道具</t>
    <rPh sb="0" eb="2">
      <t>イドウ</t>
    </rPh>
    <rPh sb="2" eb="4">
      <t>カノウ</t>
    </rPh>
    <rPh sb="7" eb="9">
      <t>ドウグ</t>
    </rPh>
    <phoneticPr fontId="4"/>
  </si>
  <si>
    <t>固定したガス道具</t>
    <rPh sb="0" eb="2">
      <t>コテイ</t>
    </rPh>
    <rPh sb="6" eb="8">
      <t>ドウグ</t>
    </rPh>
    <phoneticPr fontId="4"/>
  </si>
  <si>
    <t>油を燃料とする移動可能な道具</t>
    <rPh sb="0" eb="1">
      <t>アブラ</t>
    </rPh>
    <rPh sb="2" eb="4">
      <t>ネンリョウ</t>
    </rPh>
    <rPh sb="7" eb="9">
      <t>イドウ</t>
    </rPh>
    <rPh sb="9" eb="11">
      <t>カノウ</t>
    </rPh>
    <rPh sb="12" eb="14">
      <t>ドウグ</t>
    </rPh>
    <phoneticPr fontId="4"/>
  </si>
  <si>
    <t>明かり</t>
    <rPh sb="0" eb="1">
      <t>ア</t>
    </rPh>
    <phoneticPr fontId="4"/>
  </si>
  <si>
    <t>炭・たどん（練炭）を燃料とするもの</t>
    <rPh sb="0" eb="1">
      <t>スミ</t>
    </rPh>
    <rPh sb="6" eb="8">
      <t>レンタン</t>
    </rPh>
    <rPh sb="10" eb="12">
      <t>ネンリョウ</t>
    </rPh>
    <phoneticPr fontId="4"/>
  </si>
  <si>
    <t>まき（鉄くず・わら紙）を燃料とするもの</t>
    <rPh sb="3" eb="4">
      <t>テツ</t>
    </rPh>
    <rPh sb="9" eb="10">
      <t>カミ</t>
    </rPh>
    <rPh sb="12" eb="14">
      <t>ネンリョウ</t>
    </rPh>
    <phoneticPr fontId="4"/>
  </si>
  <si>
    <t>石炭燃料の移動可能な装置</t>
    <rPh sb="0" eb="2">
      <t>セキタン</t>
    </rPh>
    <rPh sb="2" eb="4">
      <t>ネンリョウ</t>
    </rPh>
    <rPh sb="5" eb="7">
      <t>イドウ</t>
    </rPh>
    <rPh sb="7" eb="9">
      <t>カノウ</t>
    </rPh>
    <rPh sb="10" eb="12">
      <t>ソウチ</t>
    </rPh>
    <phoneticPr fontId="4"/>
  </si>
  <si>
    <t>石炭燃料の固定装置</t>
    <rPh sb="0" eb="2">
      <t>セキタン</t>
    </rPh>
    <rPh sb="2" eb="4">
      <t>ネンリョウ</t>
    </rPh>
    <rPh sb="5" eb="7">
      <t>コテイ</t>
    </rPh>
    <rPh sb="7" eb="9">
      <t>ソウチ</t>
    </rPh>
    <phoneticPr fontId="4"/>
  </si>
  <si>
    <t>火を消すための器</t>
    <rPh sb="0" eb="1">
      <t>ヒ</t>
    </rPh>
    <rPh sb="2" eb="3">
      <t>ケ</t>
    </rPh>
    <rPh sb="7" eb="8">
      <t>ウツワ</t>
    </rPh>
    <phoneticPr fontId="4"/>
  </si>
  <si>
    <t>裸火（器に入っていないもの）</t>
    <rPh sb="0" eb="1">
      <t>ハダカ</t>
    </rPh>
    <rPh sb="1" eb="2">
      <t>ビ</t>
    </rPh>
    <rPh sb="3" eb="4">
      <t>ウツワ</t>
    </rPh>
    <rPh sb="5" eb="6">
      <t>ハイ</t>
    </rPh>
    <phoneticPr fontId="4"/>
  </si>
  <si>
    <t>たばこ・マッチ</t>
    <phoneticPr fontId="4"/>
  </si>
  <si>
    <t>火の粉</t>
    <rPh sb="0" eb="1">
      <t>ヒ</t>
    </rPh>
    <rPh sb="2" eb="3">
      <t>コ</t>
    </rPh>
    <phoneticPr fontId="4"/>
  </si>
  <si>
    <t>火花（個体の衝撃・摩擦によるもの）</t>
    <rPh sb="0" eb="2">
      <t>ヒバナ</t>
    </rPh>
    <rPh sb="3" eb="5">
      <t>コタイ</t>
    </rPh>
    <rPh sb="6" eb="8">
      <t>ショウゲキ</t>
    </rPh>
    <rPh sb="9" eb="11">
      <t>マサツ</t>
    </rPh>
    <phoneticPr fontId="4"/>
  </si>
  <si>
    <t>高温気体で熱せられたもの</t>
    <rPh sb="0" eb="2">
      <t>コウオン</t>
    </rPh>
    <rPh sb="2" eb="4">
      <t>キタイ</t>
    </rPh>
    <rPh sb="5" eb="6">
      <t>ネッ</t>
    </rPh>
    <phoneticPr fontId="4"/>
  </si>
  <si>
    <t>摩擦により熱せられたもの</t>
    <rPh sb="0" eb="2">
      <t>マサツ</t>
    </rPh>
    <rPh sb="5" eb="6">
      <t>ネッ</t>
    </rPh>
    <phoneticPr fontId="4"/>
  </si>
  <si>
    <t>高温個体</t>
    <rPh sb="0" eb="2">
      <t>コウオン</t>
    </rPh>
    <rPh sb="2" eb="4">
      <t>コタイ</t>
    </rPh>
    <phoneticPr fontId="4"/>
  </si>
  <si>
    <t>酸化により自然発火しやすいもの</t>
    <rPh sb="0" eb="2">
      <t>サンカ</t>
    </rPh>
    <rPh sb="5" eb="7">
      <t>シゼン</t>
    </rPh>
    <rPh sb="7" eb="9">
      <t>ハッカ</t>
    </rPh>
    <phoneticPr fontId="4"/>
  </si>
  <si>
    <t>湿気により自然発火しやすいもの</t>
    <rPh sb="0" eb="2">
      <t>シッケ</t>
    </rPh>
    <rPh sb="5" eb="7">
      <t>シゼン</t>
    </rPh>
    <rPh sb="7" eb="9">
      <t>ハッカ</t>
    </rPh>
    <phoneticPr fontId="4"/>
  </si>
  <si>
    <t>自然発火しやすい油類</t>
    <rPh sb="0" eb="2">
      <t>シゼン</t>
    </rPh>
    <rPh sb="2" eb="4">
      <t>ハッカ</t>
    </rPh>
    <rPh sb="8" eb="10">
      <t>アブラルイ</t>
    </rPh>
    <phoneticPr fontId="4"/>
  </si>
  <si>
    <t>再燃により出火原因となりやすいもの</t>
    <rPh sb="0" eb="2">
      <t>サイネン</t>
    </rPh>
    <rPh sb="5" eb="7">
      <t>シュッカ</t>
    </rPh>
    <rPh sb="7" eb="9">
      <t>ゲンイン</t>
    </rPh>
    <phoneticPr fontId="4"/>
  </si>
  <si>
    <t>火薬類</t>
    <rPh sb="0" eb="3">
      <t>カヤクルイ</t>
    </rPh>
    <phoneticPr fontId="4"/>
  </si>
  <si>
    <t>酸化性気体</t>
    <rPh sb="0" eb="2">
      <t>サンカ</t>
    </rPh>
    <rPh sb="2" eb="3">
      <t>セイ</t>
    </rPh>
    <rPh sb="3" eb="5">
      <t>キタイ</t>
    </rPh>
    <phoneticPr fontId="4"/>
  </si>
  <si>
    <t>酸化性液体</t>
    <rPh sb="0" eb="3">
      <t>サンカセイ</t>
    </rPh>
    <rPh sb="3" eb="5">
      <t>エキタイ</t>
    </rPh>
    <phoneticPr fontId="4"/>
  </si>
  <si>
    <t>酸化性固体</t>
    <rPh sb="0" eb="3">
      <t>サンカセイ</t>
    </rPh>
    <rPh sb="3" eb="5">
      <t>コタイ</t>
    </rPh>
    <phoneticPr fontId="4"/>
  </si>
  <si>
    <t>雷</t>
    <rPh sb="0" eb="1">
      <t>カミナリ</t>
    </rPh>
    <phoneticPr fontId="4"/>
  </si>
  <si>
    <t>たばこ</t>
    <phoneticPr fontId="4"/>
  </si>
  <si>
    <t>たき火</t>
    <rPh sb="2" eb="3">
      <t>ビ</t>
    </rPh>
    <phoneticPr fontId="4"/>
  </si>
  <si>
    <t>火遊び</t>
    <rPh sb="0" eb="2">
      <t>ヒアソ</t>
    </rPh>
    <phoneticPr fontId="4"/>
  </si>
  <si>
    <t>放火</t>
    <rPh sb="0" eb="2">
      <t>ホウカ</t>
    </rPh>
    <phoneticPr fontId="4"/>
  </si>
  <si>
    <t>放火の疑い</t>
    <rPh sb="0" eb="2">
      <t>ホウカ</t>
    </rPh>
    <rPh sb="3" eb="4">
      <t>ウタガ</t>
    </rPh>
    <phoneticPr fontId="4"/>
  </si>
  <si>
    <t>風呂かまど</t>
    <rPh sb="0" eb="2">
      <t>フロ</t>
    </rPh>
    <phoneticPr fontId="4"/>
  </si>
  <si>
    <t>ストーブ</t>
    <phoneticPr fontId="4"/>
  </si>
  <si>
    <t>マッチ・
ライター</t>
    <phoneticPr fontId="4"/>
  </si>
  <si>
    <t>煙突・煙道</t>
    <rPh sb="0" eb="2">
      <t>エントツ</t>
    </rPh>
    <rPh sb="3" eb="4">
      <t>エン</t>
    </rPh>
    <rPh sb="4" eb="5">
      <t>ドウ</t>
    </rPh>
    <phoneticPr fontId="4"/>
  </si>
  <si>
    <t>電灯電話等の
配線</t>
    <rPh sb="0" eb="2">
      <t>デントウ</t>
    </rPh>
    <rPh sb="2" eb="4">
      <t>デンワ</t>
    </rPh>
    <rPh sb="4" eb="5">
      <t>トウ</t>
    </rPh>
    <rPh sb="7" eb="9">
      <t>ハイセン</t>
    </rPh>
    <phoneticPr fontId="4"/>
  </si>
  <si>
    <t>調査中・不明</t>
    <rPh sb="0" eb="3">
      <t>チョウサチュウ</t>
    </rPh>
    <rPh sb="4" eb="6">
      <t>フメイ</t>
    </rPh>
    <phoneticPr fontId="4"/>
  </si>
  <si>
    <t>住宅</t>
    <rPh sb="0" eb="2">
      <t>ジュウタク</t>
    </rPh>
    <phoneticPr fontId="4"/>
  </si>
  <si>
    <t>共同住宅</t>
    <rPh sb="0" eb="2">
      <t>キョウドウ</t>
    </rPh>
    <rPh sb="2" eb="4">
      <t>ジュウタク</t>
    </rPh>
    <phoneticPr fontId="4"/>
  </si>
  <si>
    <t>劇場・
映画館等</t>
    <rPh sb="0" eb="2">
      <t>ゲキジョウ</t>
    </rPh>
    <rPh sb="4" eb="7">
      <t>エイガカン</t>
    </rPh>
    <rPh sb="7" eb="8">
      <t>トウ</t>
    </rPh>
    <phoneticPr fontId="4"/>
  </si>
  <si>
    <t>百貨店・
小売店等</t>
    <rPh sb="0" eb="3">
      <t>ヒャッカテン</t>
    </rPh>
    <rPh sb="5" eb="8">
      <t>コウリテン</t>
    </rPh>
    <rPh sb="8" eb="9">
      <t>トウ</t>
    </rPh>
    <phoneticPr fontId="4"/>
  </si>
  <si>
    <t>旅館・
ホテル等</t>
    <rPh sb="0" eb="2">
      <t>リョカン</t>
    </rPh>
    <rPh sb="7" eb="8">
      <t>トウ</t>
    </rPh>
    <phoneticPr fontId="4"/>
  </si>
  <si>
    <t>病院・
診療所等</t>
    <rPh sb="0" eb="2">
      <t>ビョウイン</t>
    </rPh>
    <rPh sb="4" eb="7">
      <t>シンリョウショ</t>
    </rPh>
    <rPh sb="7" eb="8">
      <t>トウ</t>
    </rPh>
    <phoneticPr fontId="4"/>
  </si>
  <si>
    <t>福祉施設</t>
    <rPh sb="0" eb="2">
      <t>フクシ</t>
    </rPh>
    <rPh sb="2" eb="4">
      <t>シセツ</t>
    </rPh>
    <phoneticPr fontId="4"/>
  </si>
  <si>
    <t>学校</t>
    <rPh sb="0" eb="2">
      <t>ガッコウ</t>
    </rPh>
    <phoneticPr fontId="4"/>
  </si>
  <si>
    <t>文化財</t>
    <rPh sb="0" eb="3">
      <t>ブンカザイ</t>
    </rPh>
    <phoneticPr fontId="4"/>
  </si>
  <si>
    <t>死　　　者　　　数</t>
    <rPh sb="0" eb="9">
      <t>シシャスウ</t>
    </rPh>
    <phoneticPr fontId="4"/>
  </si>
  <si>
    <t>負　　傷　　者　　数</t>
    <rPh sb="0" eb="7">
      <t>フショウシャ</t>
    </rPh>
    <rPh sb="9" eb="10">
      <t>スウ</t>
    </rPh>
    <phoneticPr fontId="4"/>
  </si>
  <si>
    <t>うち住宅</t>
    <rPh sb="2" eb="4">
      <t>ジュウタク</t>
    </rPh>
    <phoneticPr fontId="4"/>
  </si>
  <si>
    <t>火災
種別</t>
    <rPh sb="0" eb="2">
      <t>カサイ</t>
    </rPh>
    <rPh sb="3" eb="5">
      <t>シュベツ</t>
    </rPh>
    <phoneticPr fontId="4"/>
  </si>
  <si>
    <t>出火
時刻</t>
    <rPh sb="0" eb="5">
      <t>シュッカジコク</t>
    </rPh>
    <phoneticPr fontId="4"/>
  </si>
  <si>
    <t>出火場所</t>
    <rPh sb="0" eb="2">
      <t>シュッカ</t>
    </rPh>
    <rPh sb="2" eb="4">
      <t>バショ</t>
    </rPh>
    <phoneticPr fontId="4"/>
  </si>
  <si>
    <t>用　途</t>
    <rPh sb="0" eb="3">
      <t>ヨウト</t>
    </rPh>
    <phoneticPr fontId="4"/>
  </si>
  <si>
    <t>損害額
（千円）</t>
    <rPh sb="0" eb="3">
      <t>ソンガイガク</t>
    </rPh>
    <rPh sb="5" eb="7">
      <t>センエン</t>
    </rPh>
    <phoneticPr fontId="4"/>
  </si>
  <si>
    <t>負傷者</t>
    <rPh sb="0" eb="2">
      <t>フショウシャ</t>
    </rPh>
    <rPh sb="2" eb="3">
      <t>シャ</t>
    </rPh>
    <phoneticPr fontId="4"/>
  </si>
  <si>
    <t>出火原因</t>
    <rPh sb="0" eb="2">
      <t>シュッカ</t>
    </rPh>
    <rPh sb="2" eb="4">
      <t>ゲンイン</t>
    </rPh>
    <phoneticPr fontId="4"/>
  </si>
  <si>
    <t>焼損
棟数</t>
    <rPh sb="0" eb="2">
      <t>ショウソン</t>
    </rPh>
    <rPh sb="3" eb="4">
      <t>トウ</t>
    </rPh>
    <rPh sb="4" eb="5">
      <t>スウ</t>
    </rPh>
    <phoneticPr fontId="4"/>
  </si>
  <si>
    <t>出火
時刻</t>
    <rPh sb="0" eb="2">
      <t>シュッカジコク</t>
    </rPh>
    <rPh sb="3" eb="5">
      <t>ジコク</t>
    </rPh>
    <phoneticPr fontId="4"/>
  </si>
  <si>
    <t>死　者　の　出　た　建　物</t>
    <rPh sb="0" eb="3">
      <t>シシャ</t>
    </rPh>
    <rPh sb="6" eb="7">
      <t>デ</t>
    </rPh>
    <rPh sb="10" eb="13">
      <t>タテモノ</t>
    </rPh>
    <phoneticPr fontId="4"/>
  </si>
  <si>
    <t>死者の年齢</t>
    <rPh sb="0" eb="2">
      <t>シシャ</t>
    </rPh>
    <rPh sb="3" eb="5">
      <t>ネンレイ</t>
    </rPh>
    <phoneticPr fontId="4"/>
  </si>
  <si>
    <t>死者の性別</t>
    <rPh sb="0" eb="2">
      <t>シシャ</t>
    </rPh>
    <rPh sb="3" eb="5">
      <t>セイベツ</t>
    </rPh>
    <phoneticPr fontId="4"/>
  </si>
  <si>
    <t>死因</t>
    <rPh sb="0" eb="2">
      <t>シイン</t>
    </rPh>
    <phoneticPr fontId="4"/>
  </si>
  <si>
    <t>左の経緯
の概要</t>
    <rPh sb="0" eb="1">
      <t>ヒダリ</t>
    </rPh>
    <rPh sb="2" eb="4">
      <t>ケイイ</t>
    </rPh>
    <rPh sb="6" eb="8">
      <t>ガイヨウ</t>
    </rPh>
    <phoneticPr fontId="4"/>
  </si>
  <si>
    <t>用途別</t>
    <rPh sb="0" eb="3">
      <t>ヨウトベツ</t>
    </rPh>
    <phoneticPr fontId="4"/>
  </si>
  <si>
    <t>延べ
面積
（㎡）</t>
    <rPh sb="0" eb="1">
      <t>ノ</t>
    </rPh>
    <rPh sb="3" eb="5">
      <t>メンセキ</t>
    </rPh>
    <phoneticPr fontId="4"/>
  </si>
  <si>
    <t>出火
箇所</t>
    <rPh sb="0" eb="2">
      <t>シュッカ</t>
    </rPh>
    <rPh sb="3" eb="5">
      <t>カショ</t>
    </rPh>
    <phoneticPr fontId="4"/>
  </si>
  <si>
    <t>焼損
程度</t>
    <rPh sb="0" eb="2">
      <t>ショウソン</t>
    </rPh>
    <rPh sb="3" eb="5">
      <t>テイド</t>
    </rPh>
    <phoneticPr fontId="4"/>
  </si>
  <si>
    <t>焼損
延べ
面積
（㎡）</t>
    <rPh sb="0" eb="2">
      <t>ショウソン</t>
    </rPh>
    <rPh sb="3" eb="4">
      <t>ノ</t>
    </rPh>
    <rPh sb="6" eb="8">
      <t>メンセキ</t>
    </rPh>
    <phoneticPr fontId="4"/>
  </si>
  <si>
    <t>火　　災　　種　　別</t>
    <rPh sb="0" eb="4">
      <t>カサイ</t>
    </rPh>
    <rPh sb="6" eb="10">
      <t>シュベツ</t>
    </rPh>
    <phoneticPr fontId="4"/>
  </si>
  <si>
    <t>出　　火　　原　　因　　別</t>
    <rPh sb="0" eb="4">
      <t>シュッカ</t>
    </rPh>
    <rPh sb="6" eb="13">
      <t>ゲンインベツ</t>
    </rPh>
    <phoneticPr fontId="4"/>
  </si>
  <si>
    <t>死者の発生した経過別</t>
    <rPh sb="0" eb="2">
      <t>シシャ</t>
    </rPh>
    <rPh sb="3" eb="5">
      <t>ハッセイ</t>
    </rPh>
    <rPh sb="7" eb="9">
      <t>ケイカ</t>
    </rPh>
    <rPh sb="9" eb="10">
      <t>ベツ</t>
    </rPh>
    <phoneticPr fontId="4"/>
  </si>
  <si>
    <t>逃げ遅れ</t>
    <rPh sb="0" eb="1">
      <t>ニ</t>
    </rPh>
    <rPh sb="2" eb="3">
      <t>オク</t>
    </rPh>
    <phoneticPr fontId="4"/>
  </si>
  <si>
    <t>出火後再進入</t>
    <rPh sb="0" eb="3">
      <t>シュッカゴ</t>
    </rPh>
    <rPh sb="3" eb="6">
      <t>サイシンニュウ</t>
    </rPh>
    <phoneticPr fontId="4"/>
  </si>
  <si>
    <t>着衣着火</t>
    <rPh sb="0" eb="2">
      <t>チャクイ</t>
    </rPh>
    <rPh sb="2" eb="4">
      <t>チャッカ</t>
    </rPh>
    <phoneticPr fontId="4"/>
  </si>
  <si>
    <t>放火自殺</t>
    <rPh sb="0" eb="2">
      <t>ホウカ</t>
    </rPh>
    <rPh sb="2" eb="4">
      <t>ジサツ</t>
    </rPh>
    <phoneticPr fontId="4"/>
  </si>
  <si>
    <t>県計</t>
    <rPh sb="0" eb="2">
      <t>ケンケイ</t>
    </rPh>
    <phoneticPr fontId="4"/>
  </si>
  <si>
    <t>火　災　に　よ　る　死　者</t>
    <rPh sb="0" eb="3">
      <t>カサイ</t>
    </rPh>
    <rPh sb="10" eb="13">
      <t>シシャ</t>
    </rPh>
    <phoneticPr fontId="4"/>
  </si>
  <si>
    <t>火災による年齢別死者数（自殺者を除く）</t>
    <rPh sb="0" eb="2">
      <t>カサイ</t>
    </rPh>
    <rPh sb="5" eb="8">
      <t>ネンレイベツ</t>
    </rPh>
    <rPh sb="8" eb="10">
      <t>シシャ</t>
    </rPh>
    <rPh sb="10" eb="11">
      <t>スウ</t>
    </rPh>
    <rPh sb="12" eb="15">
      <t>ジサツシャ</t>
    </rPh>
    <rPh sb="16" eb="17">
      <t>ノゾ</t>
    </rPh>
    <phoneticPr fontId="4"/>
  </si>
  <si>
    <t>自殺者</t>
    <rPh sb="0" eb="3">
      <t>ジサツシャ</t>
    </rPh>
    <phoneticPr fontId="4"/>
  </si>
  <si>
    <t>自殺者を除く死者</t>
    <rPh sb="0" eb="3">
      <t>ジサツシャ</t>
    </rPh>
    <rPh sb="4" eb="5">
      <t>ノゾ</t>
    </rPh>
    <rPh sb="6" eb="8">
      <t>シシャ</t>
    </rPh>
    <phoneticPr fontId="4"/>
  </si>
  <si>
    <t>６５歳未満</t>
    <rPh sb="2" eb="3">
      <t>サイ</t>
    </rPh>
    <rPh sb="3" eb="5">
      <t>ミマン</t>
    </rPh>
    <phoneticPr fontId="4"/>
  </si>
  <si>
    <t>６５歳以上</t>
    <rPh sb="2" eb="5">
      <t>サイイジョウ</t>
    </rPh>
    <phoneticPr fontId="4"/>
  </si>
  <si>
    <t>うち建物火災</t>
    <rPh sb="2" eb="4">
      <t>タテモノ</t>
    </rPh>
    <rPh sb="4" eb="6">
      <t>カサイ</t>
    </rPh>
    <phoneticPr fontId="4"/>
  </si>
  <si>
    <t>うち
住宅火災</t>
    <rPh sb="3" eb="5">
      <t>ジュウタク</t>
    </rPh>
    <rPh sb="5" eb="7">
      <t>カサイ</t>
    </rPh>
    <phoneticPr fontId="4"/>
  </si>
  <si>
    <t>住　宅　火　災　の　出　火　原　因</t>
    <rPh sb="0" eb="3">
      <t>ジュウタク</t>
    </rPh>
    <rPh sb="4" eb="7">
      <t>カサイ</t>
    </rPh>
    <rPh sb="10" eb="13">
      <t>シュッカ</t>
    </rPh>
    <rPh sb="14" eb="17">
      <t>ゲンイン</t>
    </rPh>
    <phoneticPr fontId="4"/>
  </si>
  <si>
    <t>ストーブ</t>
    <phoneticPr fontId="4"/>
  </si>
  <si>
    <t>たばこ</t>
    <phoneticPr fontId="4"/>
  </si>
  <si>
    <t>風呂
かまど</t>
    <rPh sb="0" eb="2">
      <t>フロ</t>
    </rPh>
    <phoneticPr fontId="4"/>
  </si>
  <si>
    <t>煙突
煙道</t>
    <rPh sb="0" eb="2">
      <t>エントツ</t>
    </rPh>
    <rPh sb="3" eb="4">
      <t>エン</t>
    </rPh>
    <rPh sb="4" eb="5">
      <t>ドウ</t>
    </rPh>
    <phoneticPr fontId="4"/>
  </si>
  <si>
    <t>放火
疑い含む</t>
    <rPh sb="0" eb="2">
      <t>ホウカ</t>
    </rPh>
    <rPh sb="3" eb="4">
      <t>ウタガ</t>
    </rPh>
    <rPh sb="5" eb="6">
      <t>フク</t>
    </rPh>
    <phoneticPr fontId="4"/>
  </si>
  <si>
    <t>区　　　　　　　　分</t>
    <rPh sb="0" eb="10">
      <t>クブン</t>
    </rPh>
    <phoneticPr fontId="4"/>
  </si>
  <si>
    <t>全火災１日当たり</t>
    <rPh sb="0" eb="1">
      <t>ゼン</t>
    </rPh>
    <rPh sb="1" eb="3">
      <t>カサイ</t>
    </rPh>
    <rPh sb="4" eb="5">
      <t>ニチ</t>
    </rPh>
    <rPh sb="5" eb="6">
      <t>ア</t>
    </rPh>
    <phoneticPr fontId="4"/>
  </si>
  <si>
    <t>焼損棟数</t>
    <rPh sb="0" eb="2">
      <t>ショウソン</t>
    </rPh>
    <rPh sb="2" eb="4">
      <t>トウスウ</t>
    </rPh>
    <phoneticPr fontId="4"/>
  </si>
  <si>
    <t>棟</t>
    <rPh sb="0" eb="1">
      <t>トウ</t>
    </rPh>
    <phoneticPr fontId="4"/>
  </si>
  <si>
    <t>建物焼損面積</t>
    <rPh sb="0" eb="2">
      <t>タテモノ</t>
    </rPh>
    <rPh sb="2" eb="4">
      <t>ショウソン</t>
    </rPh>
    <rPh sb="4" eb="6">
      <t>メンセキ</t>
    </rPh>
    <phoneticPr fontId="4"/>
  </si>
  <si>
    <t>㎡</t>
    <phoneticPr fontId="4"/>
  </si>
  <si>
    <t>林野焼損面積</t>
    <rPh sb="0" eb="2">
      <t>リンヤ</t>
    </rPh>
    <rPh sb="2" eb="4">
      <t>ショウソン</t>
    </rPh>
    <rPh sb="4" eb="6">
      <t>メンセキ</t>
    </rPh>
    <phoneticPr fontId="4"/>
  </si>
  <si>
    <t>ａ</t>
    <phoneticPr fontId="4"/>
  </si>
  <si>
    <t>り災世帯数</t>
    <rPh sb="1" eb="2">
      <t>リサイ</t>
    </rPh>
    <rPh sb="2" eb="5">
      <t>セタイスウ</t>
    </rPh>
    <phoneticPr fontId="4"/>
  </si>
  <si>
    <t>り災人員</t>
    <rPh sb="1" eb="2">
      <t>リサイ</t>
    </rPh>
    <rPh sb="2" eb="4">
      <t>ジンイン</t>
    </rPh>
    <phoneticPr fontId="4"/>
  </si>
  <si>
    <t>人</t>
    <rPh sb="0" eb="1">
      <t>ヒト</t>
    </rPh>
    <phoneticPr fontId="4"/>
  </si>
  <si>
    <t>全火災１件当たり</t>
    <rPh sb="0" eb="1">
      <t>ゼン</t>
    </rPh>
    <rPh sb="1" eb="3">
      <t>カサイ</t>
    </rPh>
    <rPh sb="4" eb="5">
      <t>ケン</t>
    </rPh>
    <rPh sb="5" eb="6">
      <t>ア</t>
    </rPh>
    <phoneticPr fontId="4"/>
  </si>
  <si>
    <t>建物火災１件当たり</t>
    <rPh sb="0" eb="2">
      <t>タテモノ</t>
    </rPh>
    <rPh sb="2" eb="4">
      <t>カサイ</t>
    </rPh>
    <rPh sb="5" eb="6">
      <t>ケン</t>
    </rPh>
    <rPh sb="6" eb="7">
      <t>ア</t>
    </rPh>
    <phoneticPr fontId="4"/>
  </si>
  <si>
    <t>林野火災１件当たり</t>
    <rPh sb="0" eb="2">
      <t>リンヤ</t>
    </rPh>
    <rPh sb="2" eb="4">
      <t>カサイ</t>
    </rPh>
    <rPh sb="5" eb="6">
      <t>ケン</t>
    </rPh>
    <rPh sb="6" eb="7">
      <t>ア</t>
    </rPh>
    <phoneticPr fontId="4"/>
  </si>
  <si>
    <t>平成１５年</t>
    <rPh sb="0" eb="2">
      <t>ヘイセイ</t>
    </rPh>
    <rPh sb="4" eb="5">
      <t>ネン</t>
    </rPh>
    <phoneticPr fontId="4"/>
  </si>
  <si>
    <t>２月</t>
  </si>
  <si>
    <t>３月</t>
  </si>
  <si>
    <t>件数</t>
    <rPh sb="0" eb="2">
      <t>ケンスウ</t>
    </rPh>
    <phoneticPr fontId="4"/>
  </si>
  <si>
    <t>シートNo.</t>
    <phoneticPr fontId="4"/>
  </si>
  <si>
    <t>出火原因別火災件数の推移（１０年間）</t>
    <rPh sb="0" eb="2">
      <t>シュッカ</t>
    </rPh>
    <rPh sb="2" eb="5">
      <t>ゲンインベツ</t>
    </rPh>
    <rPh sb="5" eb="7">
      <t>カサイ</t>
    </rPh>
    <rPh sb="7" eb="9">
      <t>ケンスウ</t>
    </rPh>
    <rPh sb="10" eb="12">
      <t>スイイ</t>
    </rPh>
    <rPh sb="15" eb="17">
      <t>ネンカン</t>
    </rPh>
    <phoneticPr fontId="4"/>
  </si>
  <si>
    <t>表</t>
    <rPh sb="0" eb="1">
      <t>ヒョウ</t>
    </rPh>
    <phoneticPr fontId="4"/>
  </si>
  <si>
    <t>図</t>
    <rPh sb="0" eb="1">
      <t>ズ</t>
    </rPh>
    <phoneticPr fontId="4"/>
  </si>
  <si>
    <t>目　　次</t>
    <rPh sb="0" eb="1">
      <t>メ</t>
    </rPh>
    <rPh sb="3" eb="4">
      <t>ツギ</t>
    </rPh>
    <phoneticPr fontId="4"/>
  </si>
  <si>
    <t>項　　目</t>
    <rPh sb="0" eb="1">
      <t>コウ</t>
    </rPh>
    <rPh sb="3" eb="4">
      <t>メ</t>
    </rPh>
    <phoneticPr fontId="4"/>
  </si>
  <si>
    <t>○</t>
    <phoneticPr fontId="4"/>
  </si>
  <si>
    <t>月 別 火 災 種 別 死 傷 者 数 の 推 移</t>
    <rPh sb="0" eb="3">
      <t>ツキベツ</t>
    </rPh>
    <rPh sb="4" eb="7">
      <t>カサイ</t>
    </rPh>
    <rPh sb="8" eb="11">
      <t>シュベツ</t>
    </rPh>
    <rPh sb="12" eb="19">
      <t>シショウシャスウ</t>
    </rPh>
    <rPh sb="22" eb="25">
      <t>スイイ</t>
    </rPh>
    <phoneticPr fontId="4"/>
  </si>
  <si>
    <t>火 元 建 物 の 用 途 別 火 災 件 数 の 推 移</t>
    <rPh sb="0" eb="3">
      <t>ヒモト</t>
    </rPh>
    <rPh sb="4" eb="7">
      <t>タテモノ</t>
    </rPh>
    <rPh sb="10" eb="15">
      <t>ヨウトベツ</t>
    </rPh>
    <rPh sb="16" eb="19">
      <t>カサイ</t>
    </rPh>
    <rPh sb="20" eb="23">
      <t>ケンスウ</t>
    </rPh>
    <rPh sb="26" eb="29">
      <t>スイイ</t>
    </rPh>
    <phoneticPr fontId="4"/>
  </si>
  <si>
    <t>火　災　発　生</t>
    <rPh sb="0" eb="3">
      <t>カサイ</t>
    </rPh>
    <rPh sb="4" eb="7">
      <t>ハッセイ</t>
    </rPh>
    <phoneticPr fontId="4"/>
  </si>
  <si>
    <t>住 宅 火 災 に お け る 死 者 の 推 移</t>
    <rPh sb="0" eb="3">
      <t>ジュウタク</t>
    </rPh>
    <rPh sb="4" eb="7">
      <t>カサイ</t>
    </rPh>
    <rPh sb="16" eb="19">
      <t>シシャ</t>
    </rPh>
    <rPh sb="22" eb="25">
      <t>スイイ</t>
    </rPh>
    <phoneticPr fontId="4"/>
  </si>
  <si>
    <t>住 宅 火 災 の出 火 原 因 の 推 移</t>
    <rPh sb="0" eb="3">
      <t>ジュウタク</t>
    </rPh>
    <rPh sb="4" eb="7">
      <t>カサイ</t>
    </rPh>
    <rPh sb="9" eb="12">
      <t>シュッカ</t>
    </rPh>
    <rPh sb="13" eb="16">
      <t>ゲンイン</t>
    </rPh>
    <rPh sb="19" eb="22">
      <t>スイイ</t>
    </rPh>
    <phoneticPr fontId="4"/>
  </si>
  <si>
    <t>うち
65歳以上</t>
    <rPh sb="6" eb="8">
      <t>イジョウ</t>
    </rPh>
    <phoneticPr fontId="4"/>
  </si>
  <si>
    <t>80歳以上</t>
    <rPh sb="2" eb="3">
      <t>サイ</t>
    </rPh>
    <rPh sb="3" eb="5">
      <t>イジョウ</t>
    </rPh>
    <phoneticPr fontId="4"/>
  </si>
  <si>
    <t>爆発</t>
    <rPh sb="0" eb="2">
      <t>バクハツ</t>
    </rPh>
    <phoneticPr fontId="4"/>
  </si>
  <si>
    <t>発　火　源　別</t>
    <rPh sb="0" eb="1">
      <t>ハツ</t>
    </rPh>
    <rPh sb="2" eb="3">
      <t>ヒ</t>
    </rPh>
    <rPh sb="4" eb="5">
      <t>ミナモト</t>
    </rPh>
    <rPh sb="6" eb="7">
      <t>ベツ</t>
    </rPh>
    <phoneticPr fontId="4"/>
  </si>
  <si>
    <t>発火源別火災件数の推移（１０年間）</t>
    <rPh sb="0" eb="2">
      <t>ハッカ</t>
    </rPh>
    <rPh sb="2" eb="3">
      <t>ゲン</t>
    </rPh>
    <rPh sb="3" eb="4">
      <t>ベツ</t>
    </rPh>
    <rPh sb="4" eb="6">
      <t>カサイ</t>
    </rPh>
    <rPh sb="6" eb="8">
      <t>ケンスウ</t>
    </rPh>
    <rPh sb="9" eb="11">
      <t>スイイ</t>
    </rPh>
    <rPh sb="14" eb="16">
      <t>ネンカン</t>
    </rPh>
    <phoneticPr fontId="4"/>
  </si>
  <si>
    <t xml:space="preserve"> 出 火 原 因 別 火 災 件 数 の 推 移</t>
    <rPh sb="1" eb="4">
      <t>シュッカ</t>
    </rPh>
    <rPh sb="5" eb="10">
      <t>ゲンインベツ</t>
    </rPh>
    <rPh sb="11" eb="14">
      <t>カサイ</t>
    </rPh>
    <rPh sb="15" eb="18">
      <t>ケンスウ</t>
    </rPh>
    <rPh sb="21" eb="24">
      <t>スイイ</t>
    </rPh>
    <phoneticPr fontId="4"/>
  </si>
  <si>
    <t>10歳未満</t>
    <rPh sb="3" eb="5">
      <t>ミマン</t>
    </rPh>
    <phoneticPr fontId="4"/>
  </si>
  <si>
    <t>林野火災発生件数</t>
    <rPh sb="0" eb="2">
      <t>リンヤ</t>
    </rPh>
    <rPh sb="2" eb="4">
      <t>カサイ</t>
    </rPh>
    <rPh sb="4" eb="6">
      <t>ハッセイ</t>
    </rPh>
    <rPh sb="6" eb="8">
      <t>ケンスウ</t>
    </rPh>
    <phoneticPr fontId="4"/>
  </si>
  <si>
    <t>放火火災件数の推移</t>
    <rPh sb="0" eb="4">
      <t>ホウカカサイ</t>
    </rPh>
    <rPh sb="4" eb="6">
      <t>ケンスウ</t>
    </rPh>
    <rPh sb="7" eb="9">
      <t>スイイ</t>
    </rPh>
    <phoneticPr fontId="4"/>
  </si>
  <si>
    <t>年</t>
    <rPh sb="0" eb="1">
      <t>トシ</t>
    </rPh>
    <phoneticPr fontId="4"/>
  </si>
  <si>
    <t>全火災件数</t>
    <rPh sb="0" eb="3">
      <t>ゼンカサイ</t>
    </rPh>
    <rPh sb="3" eb="5">
      <t>ケンスウ</t>
    </rPh>
    <phoneticPr fontId="4"/>
  </si>
  <si>
    <t>放火火災件数</t>
    <rPh sb="0" eb="4">
      <t>ホウカカサイ</t>
    </rPh>
    <rPh sb="4" eb="6">
      <t>ケンスウ</t>
    </rPh>
    <phoneticPr fontId="4"/>
  </si>
  <si>
    <t>放火火災割合(%)</t>
    <rPh sb="0" eb="4">
      <t>ホウカカサイ</t>
    </rPh>
    <rPh sb="4" eb="6">
      <t>ワリアイ</t>
    </rPh>
    <phoneticPr fontId="4"/>
  </si>
  <si>
    <t>時間帯(時)</t>
    <rPh sb="0" eb="3">
      <t>ジカンタイ</t>
    </rPh>
    <rPh sb="4" eb="5">
      <t>ジ</t>
    </rPh>
    <phoneticPr fontId="4"/>
  </si>
  <si>
    <t>0～3</t>
    <phoneticPr fontId="4"/>
  </si>
  <si>
    <t>3～6</t>
    <phoneticPr fontId="4"/>
  </si>
  <si>
    <t>6～9</t>
    <phoneticPr fontId="4"/>
  </si>
  <si>
    <t>9～12</t>
    <phoneticPr fontId="4"/>
  </si>
  <si>
    <t>12～15</t>
    <phoneticPr fontId="4"/>
  </si>
  <si>
    <t>15～18</t>
    <phoneticPr fontId="4"/>
  </si>
  <si>
    <t>18～21</t>
    <phoneticPr fontId="4"/>
  </si>
  <si>
    <t>21～24</t>
    <phoneticPr fontId="4"/>
  </si>
  <si>
    <t>飲酒</t>
    <rPh sb="0" eb="2">
      <t>インシュ</t>
    </rPh>
    <phoneticPr fontId="4"/>
  </si>
  <si>
    <t>死者の発生した階</t>
    <rPh sb="0" eb="2">
      <t>シシャ</t>
    </rPh>
    <rPh sb="3" eb="5">
      <t>ハッセイ</t>
    </rPh>
    <rPh sb="7" eb="8">
      <t>カイ</t>
    </rPh>
    <phoneticPr fontId="4"/>
  </si>
  <si>
    <t>計</t>
    <rPh sb="0" eb="1">
      <t>ケイ</t>
    </rPh>
    <phoneticPr fontId="4"/>
  </si>
  <si>
    <t>１月</t>
    <rPh sb="1" eb="2">
      <t>ガツ</t>
    </rPh>
    <phoneticPr fontId="4"/>
  </si>
  <si>
    <t>計</t>
    <rPh sb="0" eb="1">
      <t>ケイ</t>
    </rPh>
    <phoneticPr fontId="4"/>
  </si>
  <si>
    <t>火元建物の用途別火災件数の推移（１０年間）</t>
    <rPh sb="0" eb="2">
      <t>ヒモト</t>
    </rPh>
    <rPh sb="2" eb="4">
      <t>タテモノ</t>
    </rPh>
    <rPh sb="5" eb="8">
      <t>ヨウトベツ</t>
    </rPh>
    <rPh sb="8" eb="10">
      <t>カサイ</t>
    </rPh>
    <rPh sb="10" eb="12">
      <t>ケンスウ</t>
    </rPh>
    <rPh sb="13" eb="15">
      <t>スイイ</t>
    </rPh>
    <rPh sb="18" eb="20">
      <t>ネンカン</t>
    </rPh>
    <phoneticPr fontId="4"/>
  </si>
  <si>
    <t>月別火災種別死傷者数の推移（１０年間）</t>
    <rPh sb="0" eb="2">
      <t>ツキベツ</t>
    </rPh>
    <rPh sb="2" eb="4">
      <t>カサイ</t>
    </rPh>
    <rPh sb="4" eb="6">
      <t>シュベツ</t>
    </rPh>
    <rPh sb="6" eb="10">
      <t>シショウシャスウ</t>
    </rPh>
    <rPh sb="11" eb="13">
      <t>スイイ</t>
    </rPh>
    <rPh sb="16" eb="18">
      <t>ネンカン</t>
    </rPh>
    <phoneticPr fontId="4"/>
  </si>
  <si>
    <t>１日、１件当たりの火災の概況</t>
    <rPh sb="1" eb="2">
      <t>ニチ</t>
    </rPh>
    <rPh sb="4" eb="5">
      <t>ケン</t>
    </rPh>
    <rPh sb="5" eb="6">
      <t>ア</t>
    </rPh>
    <rPh sb="9" eb="11">
      <t>カサイ</t>
    </rPh>
    <rPh sb="12" eb="14">
      <t>ガイキョウ</t>
    </rPh>
    <phoneticPr fontId="4"/>
  </si>
  <si>
    <t>月別乾燥注意報等発令日数状況（３年間）</t>
    <rPh sb="0" eb="2">
      <t>ツキベツ</t>
    </rPh>
    <rPh sb="2" eb="4">
      <t>カンソウ</t>
    </rPh>
    <rPh sb="4" eb="6">
      <t>チュウイ</t>
    </rPh>
    <rPh sb="6" eb="7">
      <t>ホウ</t>
    </rPh>
    <rPh sb="7" eb="8">
      <t>トウ</t>
    </rPh>
    <rPh sb="8" eb="10">
      <t>ハツレイ</t>
    </rPh>
    <rPh sb="10" eb="12">
      <t>ニッスウ</t>
    </rPh>
    <rPh sb="12" eb="14">
      <t>ジョウキョウ</t>
    </rPh>
    <rPh sb="16" eb="18">
      <t>ネンカン</t>
    </rPh>
    <phoneticPr fontId="4"/>
  </si>
  <si>
    <t>放火火災件数の推移（１０年間）</t>
    <rPh sb="0" eb="2">
      <t>ホウカ</t>
    </rPh>
    <rPh sb="2" eb="4">
      <t>カサイ</t>
    </rPh>
    <rPh sb="4" eb="6">
      <t>ケンスウ</t>
    </rPh>
    <rPh sb="7" eb="9">
      <t>スイイ</t>
    </rPh>
    <rPh sb="12" eb="14">
      <t>ネンカン</t>
    </rPh>
    <phoneticPr fontId="4"/>
  </si>
  <si>
    <t>火災発生状況の推移（１０年間）</t>
    <rPh sb="0" eb="2">
      <t>カサイ</t>
    </rPh>
    <rPh sb="2" eb="4">
      <t>ハッセイ</t>
    </rPh>
    <rPh sb="4" eb="6">
      <t>ジョウキョウ</t>
    </rPh>
    <rPh sb="7" eb="9">
      <t>スイイ</t>
    </rPh>
    <rPh sb="12" eb="13">
      <t>ネン</t>
    </rPh>
    <rPh sb="13" eb="14">
      <t>カン</t>
    </rPh>
    <phoneticPr fontId="4"/>
  </si>
  <si>
    <t>平成１６年</t>
    <rPh sb="0" eb="2">
      <t>ヘイセイ</t>
    </rPh>
    <rPh sb="4" eb="5">
      <t>ネン</t>
    </rPh>
    <phoneticPr fontId="4"/>
  </si>
  <si>
    <t>東京都</t>
  </si>
  <si>
    <t>愛知県</t>
  </si>
  <si>
    <t>大阪府</t>
  </si>
  <si>
    <t>神奈川県</t>
  </si>
  <si>
    <t>埼玉県</t>
  </si>
  <si>
    <t>千葉県</t>
  </si>
  <si>
    <t>兵庫県</t>
  </si>
  <si>
    <t>北海道</t>
  </si>
  <si>
    <t>福岡県</t>
  </si>
  <si>
    <t>茨城県</t>
  </si>
  <si>
    <t>静岡県</t>
  </si>
  <si>
    <t>広島県</t>
  </si>
  <si>
    <t>宮城県</t>
  </si>
  <si>
    <t>鹿児島県</t>
  </si>
  <si>
    <t>福島県</t>
  </si>
  <si>
    <t>栃木県</t>
  </si>
  <si>
    <t>群馬県</t>
  </si>
  <si>
    <t>岐阜県</t>
  </si>
  <si>
    <t>三重県</t>
  </si>
  <si>
    <t>長野県</t>
  </si>
  <si>
    <t>岡山県</t>
  </si>
  <si>
    <t>熊本県</t>
  </si>
  <si>
    <t>新潟県</t>
  </si>
  <si>
    <t>長崎県</t>
  </si>
  <si>
    <t>青森県</t>
  </si>
  <si>
    <t>京都府</t>
  </si>
  <si>
    <t>山口県</t>
  </si>
  <si>
    <t>宮崎県</t>
  </si>
  <si>
    <t>愛媛県</t>
  </si>
  <si>
    <t>岩手県</t>
  </si>
  <si>
    <t>大分県</t>
  </si>
  <si>
    <t>山梨県</t>
  </si>
  <si>
    <t>奈良県</t>
  </si>
  <si>
    <t>滋賀県</t>
  </si>
  <si>
    <t>和歌山県</t>
  </si>
  <si>
    <t>山形県</t>
  </si>
  <si>
    <t>秋田県</t>
  </si>
  <si>
    <t>高知県</t>
  </si>
  <si>
    <t>沖縄県</t>
  </si>
  <si>
    <t>香川県</t>
  </si>
  <si>
    <t>佐賀県</t>
  </si>
  <si>
    <t>島根県</t>
  </si>
  <si>
    <t>石川県</t>
  </si>
  <si>
    <t>徳島県</t>
  </si>
  <si>
    <t>富山県</t>
  </si>
  <si>
    <t>福井県</t>
  </si>
  <si>
    <t>鳥取県</t>
  </si>
  <si>
    <t>周防大島町</t>
    <rPh sb="0" eb="2">
      <t>スオウ</t>
    </rPh>
    <rPh sb="2" eb="5">
      <t>オオジマチョウ</t>
    </rPh>
    <phoneticPr fontId="4"/>
  </si>
  <si>
    <t>周南市</t>
    <rPh sb="0" eb="3">
      <t>シュウナンシ</t>
    </rPh>
    <phoneticPr fontId="4"/>
  </si>
  <si>
    <t>階層
（地上/
地下）</t>
    <rPh sb="0" eb="2">
      <t>カイソウ</t>
    </rPh>
    <rPh sb="4" eb="6">
      <t>チジョウ</t>
    </rPh>
    <rPh sb="8" eb="10">
      <t>チカ</t>
    </rPh>
    <phoneticPr fontId="4"/>
  </si>
  <si>
    <t>死 者 の 発 生 状 況</t>
    <rPh sb="0" eb="3">
      <t>シシャ</t>
    </rPh>
    <rPh sb="6" eb="9">
      <t>ハッセイ</t>
    </rPh>
    <rPh sb="10" eb="13">
      <t>ジョウキョウ</t>
    </rPh>
    <phoneticPr fontId="4"/>
  </si>
  <si>
    <t>死者の状況</t>
    <rPh sb="0" eb="2">
      <t>シシャ</t>
    </rPh>
    <rPh sb="3" eb="5">
      <t>ジョウキョウ</t>
    </rPh>
    <phoneticPr fontId="4"/>
  </si>
  <si>
    <t>構造</t>
    <rPh sb="0" eb="2">
      <t>コウゾウ</t>
    </rPh>
    <phoneticPr fontId="4"/>
  </si>
  <si>
    <t xml:space="preserve"> 火災発生件数</t>
    <rPh sb="1" eb="3">
      <t>カサイ</t>
    </rPh>
    <rPh sb="3" eb="5">
      <t>ハッセイ</t>
    </rPh>
    <rPh sb="5" eb="7">
      <t>ケンスウ</t>
    </rPh>
    <phoneticPr fontId="4"/>
  </si>
  <si>
    <t xml:space="preserve"> 死者数</t>
    <rPh sb="1" eb="4">
      <t>シシャスウ</t>
    </rPh>
    <phoneticPr fontId="4"/>
  </si>
  <si>
    <t xml:space="preserve"> 負傷者数</t>
    <rPh sb="1" eb="4">
      <t>フショウシャ</t>
    </rPh>
    <rPh sb="4" eb="5">
      <t>スウ</t>
    </rPh>
    <phoneticPr fontId="4"/>
  </si>
  <si>
    <t xml:space="preserve"> うち消防吏員・団員</t>
    <rPh sb="3" eb="5">
      <t>ショウボウ</t>
    </rPh>
    <rPh sb="5" eb="7">
      <t>リイン</t>
    </rPh>
    <rPh sb="8" eb="10">
      <t>ダンイン</t>
    </rPh>
    <phoneticPr fontId="4"/>
  </si>
  <si>
    <t xml:space="preserve"> 損害額（千円）</t>
    <rPh sb="1" eb="4">
      <t>ソンガイガク</t>
    </rPh>
    <rPh sb="5" eb="7">
      <t>センエン</t>
    </rPh>
    <phoneticPr fontId="4"/>
  </si>
  <si>
    <t xml:space="preserve"> １件当たりの損害額（千円）</t>
    <rPh sb="2" eb="3">
      <t>ケン</t>
    </rPh>
    <rPh sb="3" eb="4">
      <t>ア</t>
    </rPh>
    <rPh sb="7" eb="10">
      <t>ソンガイガク</t>
    </rPh>
    <rPh sb="11" eb="13">
      <t>センエン</t>
    </rPh>
    <phoneticPr fontId="4"/>
  </si>
  <si>
    <t>こんろ</t>
    <phoneticPr fontId="4"/>
  </si>
  <si>
    <t>こんろ</t>
    <phoneticPr fontId="4"/>
  </si>
  <si>
    <t>平成１７年</t>
    <rPh sb="0" eb="2">
      <t>ヘイセイ</t>
    </rPh>
    <rPh sb="4" eb="5">
      <t>ネン</t>
    </rPh>
    <phoneticPr fontId="4"/>
  </si>
  <si>
    <t>周南市</t>
    <rPh sb="0" eb="2">
      <t>シュウナン</t>
    </rPh>
    <rPh sb="2" eb="3">
      <t>シ</t>
    </rPh>
    <phoneticPr fontId="4"/>
  </si>
  <si>
    <t>山陽小野田市</t>
    <rPh sb="0" eb="2">
      <t>サンヨウ</t>
    </rPh>
    <rPh sb="2" eb="5">
      <t>オノダ</t>
    </rPh>
    <rPh sb="5" eb="6">
      <t>シ</t>
    </rPh>
    <phoneticPr fontId="4"/>
  </si>
  <si>
    <t>平成１８年</t>
    <rPh sb="0" eb="2">
      <t>ヘイセイ</t>
    </rPh>
    <rPh sb="4" eb="5">
      <t>ネン</t>
    </rPh>
    <phoneticPr fontId="4"/>
  </si>
  <si>
    <t>-</t>
    <phoneticPr fontId="4"/>
  </si>
  <si>
    <t>宇部市</t>
    <rPh sb="0" eb="2">
      <t>ウベ</t>
    </rPh>
    <rPh sb="2" eb="3">
      <t>シ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</si>
  <si>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</si>
  <si>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</si>
  <si>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</si>
  <si>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</si>
  <si>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</si>
  <si>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</si>
  <si>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イバラキケン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</si>
  <si>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</si>
  <si>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</si>
  <si>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</si>
  <si>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</si>
  <si>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</si>
  <si>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</si>
  <si>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</si>
  <si>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</si>
  <si>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</si>
  <si>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</si>
  <si>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</si>
  <si>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</si>
  <si>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</si>
  <si>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</si>
  <si>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</si>
  <si>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</si>
  <si>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</si>
  <si>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</si>
  <si>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</si>
  <si>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</si>
  <si>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</si>
  <si>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</si>
  <si>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鳥取県</t>
    <rPh sb="0" eb="3">
      <t>トットリケン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</si>
  <si>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</si>
  <si>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</si>
  <si>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</si>
  <si>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</si>
  <si>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</si>
  <si>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</si>
  <si>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</si>
  <si>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</si>
  <si>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</si>
  <si>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</si>
  <si>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</si>
  <si>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</si>
  <si>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</si>
  <si>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</si>
  <si>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</si>
  <si>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</si>
  <si>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岩手県</t>
    <rPh sb="0" eb="2">
      <t>イワテ</t>
    </rPh>
    <rPh sb="2" eb="3">
      <t>ケン</t>
    </rPh>
    <phoneticPr fontId="4"/>
  </si>
  <si>
    <t>－</t>
    <phoneticPr fontId="4"/>
  </si>
  <si>
    <t>防府市</t>
    <rPh sb="0" eb="2">
      <t>ホウフ</t>
    </rPh>
    <rPh sb="2" eb="3">
      <t>シ</t>
    </rPh>
    <phoneticPr fontId="4"/>
  </si>
  <si>
    <t>山陽小野田市</t>
    <rPh sb="0" eb="6">
      <t>サンヨウオノダシ</t>
    </rPh>
    <phoneticPr fontId="4"/>
  </si>
  <si>
    <t>周防大島町</t>
    <rPh sb="0" eb="4">
      <t>スオウオオシマ</t>
    </rPh>
    <rPh sb="4" eb="5">
      <t>マチ</t>
    </rPh>
    <phoneticPr fontId="4"/>
  </si>
  <si>
    <t>市町名</t>
    <rPh sb="0" eb="2">
      <t>シチョウ</t>
    </rPh>
    <rPh sb="2" eb="3">
      <t>メイ</t>
    </rPh>
    <phoneticPr fontId="4"/>
  </si>
  <si>
    <t>市町人口</t>
    <rPh sb="0" eb="2">
      <t>シチョウ</t>
    </rPh>
    <rPh sb="2" eb="4">
      <t>ジンコウ</t>
    </rPh>
    <phoneticPr fontId="4"/>
  </si>
  <si>
    <t>火災件数</t>
    <rPh sb="0" eb="2">
      <t>カサイ</t>
    </rPh>
    <rPh sb="2" eb="4">
      <t>ケンスウ</t>
    </rPh>
    <phoneticPr fontId="4"/>
  </si>
  <si>
    <t>損害額（一件）</t>
    <rPh sb="0" eb="2">
      <t>ソンガイ</t>
    </rPh>
    <rPh sb="2" eb="3">
      <t>ガク</t>
    </rPh>
    <rPh sb="4" eb="6">
      <t>イッケン</t>
    </rPh>
    <phoneticPr fontId="4"/>
  </si>
  <si>
    <t>住宅火災における死者・出火原因の推移（１０年間）</t>
    <rPh sb="0" eb="2">
      <t>ジュウタク</t>
    </rPh>
    <rPh sb="2" eb="4">
      <t>カサイ</t>
    </rPh>
    <rPh sb="8" eb="10">
      <t>シシャ</t>
    </rPh>
    <rPh sb="11" eb="13">
      <t>シュッカ</t>
    </rPh>
    <rPh sb="13" eb="15">
      <t>ゲンイン</t>
    </rPh>
    <rPh sb="16" eb="18">
      <t>スイイ</t>
    </rPh>
    <rPh sb="21" eb="23">
      <t>ネンカン</t>
    </rPh>
    <phoneticPr fontId="4"/>
  </si>
  <si>
    <t>放火火災件数の推移（１０年間）・被害状況</t>
    <rPh sb="0" eb="2">
      <t>ホウカ</t>
    </rPh>
    <rPh sb="2" eb="4">
      <t>カサイ</t>
    </rPh>
    <rPh sb="4" eb="6">
      <t>ケンスウ</t>
    </rPh>
    <rPh sb="7" eb="9">
      <t>スイイ</t>
    </rPh>
    <rPh sb="12" eb="14">
      <t>ネンカン</t>
    </rPh>
    <rPh sb="16" eb="18">
      <t>ヒガイ</t>
    </rPh>
    <rPh sb="18" eb="20">
      <t>ジョウキョウ</t>
    </rPh>
    <phoneticPr fontId="4"/>
  </si>
  <si>
    <t>平成１９年</t>
    <rPh sb="0" eb="2">
      <t>ヘイセイ</t>
    </rPh>
    <rPh sb="4" eb="5">
      <t>ネン</t>
    </rPh>
    <phoneticPr fontId="4"/>
  </si>
  <si>
    <t>青森県</t>
    <rPh sb="0" eb="2">
      <t>アオモリ</t>
    </rPh>
    <rPh sb="2" eb="3">
      <t>ケン</t>
    </rPh>
    <phoneticPr fontId="4"/>
  </si>
  <si>
    <t>宮城県</t>
    <rPh sb="0" eb="2">
      <t>ミヤギ</t>
    </rPh>
    <rPh sb="2" eb="3">
      <t>ケン</t>
    </rPh>
    <phoneticPr fontId="4"/>
  </si>
  <si>
    <t>福島県</t>
    <rPh sb="0" eb="2">
      <t>フクシマ</t>
    </rPh>
    <rPh sb="2" eb="3">
      <t>ケン</t>
    </rPh>
    <phoneticPr fontId="4"/>
  </si>
  <si>
    <t>茨城県</t>
    <rPh sb="0" eb="3">
      <t>イバラギケン</t>
    </rPh>
    <phoneticPr fontId="4"/>
  </si>
  <si>
    <t>福井県</t>
    <rPh sb="0" eb="2">
      <t>フクイ</t>
    </rPh>
    <rPh sb="2" eb="3">
      <t>ケン</t>
    </rPh>
    <phoneticPr fontId="4"/>
  </si>
  <si>
    <t>平成１8年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</si>
  <si>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</si>
  <si>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r>
      <t>火災
種</t>
    </r>
    <r>
      <rPr>
        <sz val="11"/>
        <rFont val="ＭＳ Ｐゴシック"/>
        <family val="3"/>
        <charset val="128"/>
      </rPr>
      <t>別</t>
    </r>
    <rPh sb="0" eb="2">
      <t>カサイ</t>
    </rPh>
    <rPh sb="3" eb="5">
      <t>シュベツ</t>
    </rPh>
    <phoneticPr fontId="4"/>
  </si>
  <si>
    <t>　火　災  発　生　被　害　状　況</t>
    <rPh sb="6" eb="9">
      <t>ハッセイ</t>
    </rPh>
    <rPh sb="10" eb="13">
      <t>ヒガイ</t>
    </rPh>
    <rPh sb="14" eb="17">
      <t>ジョウキョウ</t>
    </rPh>
    <phoneticPr fontId="4"/>
  </si>
  <si>
    <t>平成２０年</t>
    <rPh sb="0" eb="2">
      <t>ヘイセイ</t>
    </rPh>
    <rPh sb="4" eb="5">
      <t>ネン</t>
    </rPh>
    <phoneticPr fontId="4"/>
  </si>
  <si>
    <t xml:space="preserve"> 都道府県別出火件数</t>
    <phoneticPr fontId="4"/>
  </si>
  <si>
    <t xml:space="preserve"> 都道府県別出火率</t>
    <rPh sb="1" eb="5">
      <t>トドウフケン</t>
    </rPh>
    <rPh sb="5" eb="6">
      <t>ベツ</t>
    </rPh>
    <rPh sb="6" eb="8">
      <t>シュッカ</t>
    </rPh>
    <rPh sb="8" eb="9">
      <t>リツ</t>
    </rPh>
    <phoneticPr fontId="4"/>
  </si>
  <si>
    <t xml:space="preserve"> 都道府県別死者数</t>
    <rPh sb="1" eb="5">
      <t>トドウフケン</t>
    </rPh>
    <rPh sb="5" eb="6">
      <t>ベツ</t>
    </rPh>
    <rPh sb="6" eb="9">
      <t>シシャスウ</t>
    </rPh>
    <phoneticPr fontId="4"/>
  </si>
  <si>
    <t xml:space="preserve"> 都道府県別死者発生率</t>
    <rPh sb="1" eb="5">
      <t>トドウフケン</t>
    </rPh>
    <rPh sb="5" eb="6">
      <t>ベツ</t>
    </rPh>
    <rPh sb="6" eb="8">
      <t>シシャ</t>
    </rPh>
    <rPh sb="8" eb="11">
      <t>ハッセイリツ</t>
    </rPh>
    <phoneticPr fontId="4"/>
  </si>
  <si>
    <t xml:space="preserve"> 市町別出火率</t>
    <rPh sb="1" eb="3">
      <t>シチョウ</t>
    </rPh>
    <rPh sb="3" eb="4">
      <t>ベツ</t>
    </rPh>
    <rPh sb="4" eb="6">
      <t>シュッカ</t>
    </rPh>
    <rPh sb="6" eb="7">
      <t>リツ</t>
    </rPh>
    <phoneticPr fontId="4"/>
  </si>
  <si>
    <t xml:space="preserve"> 市町別１件当たり損害額</t>
    <rPh sb="1" eb="3">
      <t>シチョウ</t>
    </rPh>
    <rPh sb="3" eb="4">
      <t>ベツ</t>
    </rPh>
    <rPh sb="5" eb="6">
      <t>ケン</t>
    </rPh>
    <rPh sb="6" eb="7">
      <t>ア</t>
    </rPh>
    <rPh sb="9" eb="12">
      <t>ソンガイガク</t>
    </rPh>
    <phoneticPr fontId="4"/>
  </si>
  <si>
    <t xml:space="preserve"> 火災概況</t>
    <rPh sb="1" eb="3">
      <t>カサイ</t>
    </rPh>
    <rPh sb="3" eb="5">
      <t>ガイキョウ</t>
    </rPh>
    <phoneticPr fontId="4"/>
  </si>
  <si>
    <t xml:space="preserve"> 主な火災（１０００万以上）</t>
    <rPh sb="1" eb="2">
      <t>オモ</t>
    </rPh>
    <rPh sb="3" eb="5">
      <t>カサイ</t>
    </rPh>
    <rPh sb="10" eb="11">
      <t>マン</t>
    </rPh>
    <rPh sb="11" eb="13">
      <t>イジョウ</t>
    </rPh>
    <phoneticPr fontId="4"/>
  </si>
  <si>
    <t xml:space="preserve"> 火災による死者の発生状況</t>
    <rPh sb="1" eb="3">
      <t>カサイ</t>
    </rPh>
    <rPh sb="6" eb="8">
      <t>シシャ</t>
    </rPh>
    <rPh sb="9" eb="11">
      <t>ハッセイ</t>
    </rPh>
    <rPh sb="11" eb="13">
      <t>ジョウキョウ</t>
    </rPh>
    <phoneticPr fontId="4"/>
  </si>
  <si>
    <t xml:space="preserve"> 火災による死者の状況</t>
    <rPh sb="1" eb="3">
      <t>カサイ</t>
    </rPh>
    <rPh sb="6" eb="8">
      <t>シシャ</t>
    </rPh>
    <rPh sb="9" eb="11">
      <t>ジョウキョウ</t>
    </rPh>
    <phoneticPr fontId="4"/>
  </si>
  <si>
    <t xml:space="preserve"> 市町村別火災発生被害状況</t>
    <rPh sb="1" eb="4">
      <t>シチョウソン</t>
    </rPh>
    <rPh sb="4" eb="5">
      <t>ベツ</t>
    </rPh>
    <rPh sb="5" eb="7">
      <t>カサイ</t>
    </rPh>
    <rPh sb="7" eb="9">
      <t>ハッセイ</t>
    </rPh>
    <rPh sb="9" eb="11">
      <t>ヒガイ</t>
    </rPh>
    <rPh sb="11" eb="13">
      <t>ジョウキョウ</t>
    </rPh>
    <phoneticPr fontId="4"/>
  </si>
  <si>
    <t xml:space="preserve"> 火災種別火災発生割合</t>
    <rPh sb="1" eb="3">
      <t>カサイ</t>
    </rPh>
    <rPh sb="3" eb="5">
      <t>シュベツ</t>
    </rPh>
    <rPh sb="5" eb="7">
      <t>カサイ</t>
    </rPh>
    <rPh sb="7" eb="9">
      <t>ハッセイ</t>
    </rPh>
    <rPh sb="9" eb="11">
      <t>ワリアイ</t>
    </rPh>
    <phoneticPr fontId="4"/>
  </si>
  <si>
    <t xml:space="preserve"> 火災種別火災損害割合</t>
    <rPh sb="1" eb="3">
      <t>カサイ</t>
    </rPh>
    <rPh sb="3" eb="5">
      <t>シュベツ</t>
    </rPh>
    <rPh sb="5" eb="7">
      <t>カサイ</t>
    </rPh>
    <rPh sb="7" eb="9">
      <t>ソンガイ</t>
    </rPh>
    <rPh sb="9" eb="11">
      <t>ワリアイ</t>
    </rPh>
    <phoneticPr fontId="4"/>
  </si>
  <si>
    <t xml:space="preserve"> 建物火災の主な発火源別構成割合</t>
    <rPh sb="1" eb="3">
      <t>タテモノ</t>
    </rPh>
    <rPh sb="3" eb="5">
      <t>カサイ</t>
    </rPh>
    <rPh sb="6" eb="7">
      <t>オモ</t>
    </rPh>
    <rPh sb="8" eb="10">
      <t>ハッカ</t>
    </rPh>
    <rPh sb="10" eb="11">
      <t>ハッカゲン</t>
    </rPh>
    <rPh sb="11" eb="12">
      <t>ベツ</t>
    </rPh>
    <rPh sb="12" eb="14">
      <t>コウセイ</t>
    </rPh>
    <rPh sb="14" eb="16">
      <t>ワリアイ</t>
    </rPh>
    <phoneticPr fontId="4"/>
  </si>
  <si>
    <t xml:space="preserve"> 全火災の主な出火原因</t>
    <rPh sb="1" eb="4">
      <t>ゼンカサイ</t>
    </rPh>
    <rPh sb="5" eb="6">
      <t>オモ</t>
    </rPh>
    <rPh sb="7" eb="9">
      <t>シュッカ</t>
    </rPh>
    <rPh sb="9" eb="11">
      <t>ゲンイン</t>
    </rPh>
    <phoneticPr fontId="4"/>
  </si>
  <si>
    <t xml:space="preserve"> 時間帯別放火火災件数</t>
    <rPh sb="1" eb="4">
      <t>ジカンタイ</t>
    </rPh>
    <rPh sb="4" eb="5">
      <t>ベツ</t>
    </rPh>
    <rPh sb="5" eb="9">
      <t>ホウカカサイ</t>
    </rPh>
    <rPh sb="9" eb="11">
      <t>ケンスウ</t>
    </rPh>
    <phoneticPr fontId="4"/>
  </si>
  <si>
    <t>平成20年</t>
    <rPh sb="0" eb="2">
      <t>ヘイセイ</t>
    </rPh>
    <rPh sb="4" eb="5">
      <t>ネン</t>
    </rPh>
    <phoneticPr fontId="4"/>
  </si>
  <si>
    <t>平成２０年３月３１日住民基本台帳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</si>
  <si>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</si>
  <si>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</si>
  <si>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</si>
  <si>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不明・その他</t>
    <rPh sb="0" eb="2">
      <t>フメイ</t>
    </rPh>
    <rPh sb="5" eb="6">
      <t>ホカ</t>
    </rPh>
    <phoneticPr fontId="4"/>
  </si>
  <si>
    <t>月別出火火災件数（全火災・建物火災）</t>
    <rPh sb="0" eb="2">
      <t>ツキベツ</t>
    </rPh>
    <rPh sb="2" eb="4">
      <t>シュッカ</t>
    </rPh>
    <rPh sb="4" eb="6">
      <t>カサイ</t>
    </rPh>
    <rPh sb="6" eb="8">
      <t>ケンスウ</t>
    </rPh>
    <rPh sb="9" eb="12">
      <t>ゼンカサイ</t>
    </rPh>
    <rPh sb="13" eb="15">
      <t>タテモノ</t>
    </rPh>
    <rPh sb="15" eb="17">
      <t>カサイ</t>
    </rPh>
    <phoneticPr fontId="4"/>
  </si>
  <si>
    <t>焼損
面積
（㎡）</t>
    <rPh sb="0" eb="2">
      <t>ショウソン</t>
    </rPh>
    <rPh sb="3" eb="5">
      <t>メンセキ</t>
    </rPh>
    <phoneticPr fontId="4"/>
  </si>
  <si>
    <t>起床</t>
    <phoneticPr fontId="4"/>
  </si>
  <si>
    <t>死者の発生
した経緯</t>
    <rPh sb="0" eb="2">
      <t>シシャ</t>
    </rPh>
    <rPh sb="3" eb="5">
      <t>ハッセイ</t>
    </rPh>
    <rPh sb="8" eb="10">
      <t>ケイイ</t>
    </rPh>
    <phoneticPr fontId="4"/>
  </si>
  <si>
    <t>ストーブ</t>
    <phoneticPr fontId="4"/>
  </si>
  <si>
    <t>たばこ</t>
    <phoneticPr fontId="4"/>
  </si>
  <si>
    <t>こんろ</t>
    <phoneticPr fontId="4"/>
  </si>
  <si>
    <t>マッチ・ライター</t>
    <phoneticPr fontId="4"/>
  </si>
  <si>
    <t>10歳代</t>
    <phoneticPr fontId="4"/>
  </si>
  <si>
    <t>30歳代</t>
    <phoneticPr fontId="4"/>
  </si>
  <si>
    <t>40歳代</t>
    <phoneticPr fontId="4"/>
  </si>
  <si>
    <t>50歳代</t>
    <phoneticPr fontId="4"/>
  </si>
  <si>
    <t>60歳代</t>
    <phoneticPr fontId="4"/>
  </si>
  <si>
    <t>70歳代</t>
    <phoneticPr fontId="4"/>
  </si>
  <si>
    <t>-</t>
    <phoneticPr fontId="4"/>
  </si>
  <si>
    <t>１日又は１件当たりの火災の概況</t>
    <rPh sb="1" eb="2">
      <t>ニチ</t>
    </rPh>
    <rPh sb="2" eb="3">
      <t>マタ</t>
    </rPh>
    <rPh sb="5" eb="6">
      <t>ケン</t>
    </rPh>
    <rPh sb="6" eb="7">
      <t>ア</t>
    </rPh>
    <rPh sb="10" eb="12">
      <t>カサイ</t>
    </rPh>
    <rPh sb="13" eb="15">
      <t>ガイキョウ</t>
    </rPh>
    <phoneticPr fontId="4"/>
  </si>
  <si>
    <t>出火月</t>
    <rPh sb="0" eb="2">
      <t>シュッカ</t>
    </rPh>
    <rPh sb="2" eb="3">
      <t>ヅキ</t>
    </rPh>
    <phoneticPr fontId="4"/>
  </si>
  <si>
    <t>７月</t>
    <rPh sb="1" eb="2">
      <t>ガツ</t>
    </rPh>
    <phoneticPr fontId="4"/>
  </si>
  <si>
    <t>り災人員</t>
    <rPh sb="1" eb="2">
      <t>サイ</t>
    </rPh>
    <rPh sb="2" eb="4">
      <t>ジンイン</t>
    </rPh>
    <phoneticPr fontId="4"/>
  </si>
  <si>
    <t>平成２1年</t>
  </si>
  <si>
    <t>出火件数</t>
  </si>
  <si>
    <t>平成２１年</t>
  </si>
  <si>
    <t>出火率</t>
  </si>
  <si>
    <t>死者数</t>
  </si>
  <si>
    <t>発生率</t>
  </si>
  <si>
    <t>市町名</t>
  </si>
  <si>
    <t>市町人口</t>
  </si>
  <si>
    <t>火災件数</t>
  </si>
  <si>
    <t>平均</t>
  </si>
  <si>
    <t>平成２１年３月３１日住民基本台帳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4"/>
  </si>
  <si>
    <t>周防大島町</t>
    <phoneticPr fontId="4"/>
  </si>
  <si>
    <t>阿武町</t>
    <phoneticPr fontId="4"/>
  </si>
  <si>
    <t>田布施町</t>
    <rPh sb="0" eb="1">
      <t>タ</t>
    </rPh>
    <rPh sb="1" eb="2">
      <t>ヌノ</t>
    </rPh>
    <rPh sb="2" eb="3">
      <t>シ</t>
    </rPh>
    <rPh sb="3" eb="4">
      <t>マチ</t>
    </rPh>
    <phoneticPr fontId="4"/>
  </si>
  <si>
    <t>平生町</t>
    <phoneticPr fontId="4"/>
  </si>
  <si>
    <t>和木町</t>
    <phoneticPr fontId="4"/>
  </si>
  <si>
    <t>柳井市</t>
    <phoneticPr fontId="4"/>
  </si>
  <si>
    <t>美祢市</t>
    <phoneticPr fontId="4"/>
  </si>
  <si>
    <t>光市</t>
    <phoneticPr fontId="4"/>
  </si>
  <si>
    <t>阿東町</t>
    <phoneticPr fontId="4"/>
  </si>
  <si>
    <t>長門市</t>
    <phoneticPr fontId="4"/>
  </si>
  <si>
    <t>宇部市</t>
    <phoneticPr fontId="4"/>
  </si>
  <si>
    <t>防府市</t>
    <phoneticPr fontId="4"/>
  </si>
  <si>
    <t>岩国市</t>
    <phoneticPr fontId="4"/>
  </si>
  <si>
    <t>下関市</t>
    <phoneticPr fontId="4"/>
  </si>
  <si>
    <t>萩市</t>
    <phoneticPr fontId="4"/>
  </si>
  <si>
    <t>周南市</t>
    <phoneticPr fontId="4"/>
  </si>
  <si>
    <t>下松市</t>
    <phoneticPr fontId="4"/>
  </si>
  <si>
    <t>山口市</t>
    <phoneticPr fontId="4"/>
  </si>
  <si>
    <t>上関町</t>
    <phoneticPr fontId="4"/>
  </si>
  <si>
    <t>防府市</t>
  </si>
  <si>
    <t>長門市</t>
  </si>
  <si>
    <t>平生町</t>
  </si>
  <si>
    <t>山口市</t>
  </si>
  <si>
    <t>周防大島町</t>
  </si>
  <si>
    <t>周南市</t>
  </si>
  <si>
    <t>下関市</t>
  </si>
  <si>
    <t>光市</t>
  </si>
  <si>
    <t>宇部市</t>
  </si>
  <si>
    <t>萩市</t>
  </si>
  <si>
    <t>柳井市</t>
  </si>
  <si>
    <t>岩国市</t>
  </si>
  <si>
    <t>美祢市</t>
  </si>
  <si>
    <t>阿東町</t>
  </si>
  <si>
    <t>山陽小野田市</t>
  </si>
  <si>
    <t>田布施町</t>
  </si>
  <si>
    <t>下松市</t>
  </si>
  <si>
    <t>和木町</t>
  </si>
  <si>
    <t>阿武町</t>
  </si>
  <si>
    <t>上関町</t>
  </si>
  <si>
    <t>平成21年</t>
    <rPh sb="0" eb="2">
      <t>ヘイセイ</t>
    </rPh>
    <rPh sb="4" eb="5">
      <t>ネン</t>
    </rPh>
    <phoneticPr fontId="4"/>
  </si>
  <si>
    <t>平成２２年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</si>
  <si>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</si>
  <si>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r>
      <t>平成1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4"/>
  </si>
  <si>
    <r>
      <t>平成1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4"/>
  </si>
  <si>
    <r>
      <t>平成1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4"/>
  </si>
  <si>
    <t>平成２２年</t>
    <phoneticPr fontId="4"/>
  </si>
  <si>
    <t>平成２２年</t>
    <phoneticPr fontId="4"/>
  </si>
  <si>
    <t>平成２１年</t>
    <rPh sb="0" eb="2">
      <t>ヘイセイ</t>
    </rPh>
    <rPh sb="4" eb="5">
      <t>ネン</t>
    </rPh>
    <phoneticPr fontId="4"/>
  </si>
  <si>
    <t>平成２２年</t>
    <phoneticPr fontId="4"/>
  </si>
  <si>
    <t>平成２２年３月３１日住民基本台帳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4"/>
  </si>
  <si>
    <t>H22年</t>
    <rPh sb="3" eb="4">
      <t>ネン</t>
    </rPh>
    <phoneticPr fontId="4"/>
  </si>
  <si>
    <t>H21年</t>
    <rPh sb="3" eb="4">
      <t>ネン</t>
    </rPh>
    <phoneticPr fontId="4"/>
  </si>
  <si>
    <t>平　成</t>
    <rPh sb="0" eb="3">
      <t>ヘイセイ</t>
    </rPh>
    <phoneticPr fontId="4"/>
  </si>
  <si>
    <t>20歳代</t>
    <rPh sb="2" eb="3">
      <t>サイ</t>
    </rPh>
    <rPh sb="3" eb="4">
      <t>ダイ</t>
    </rPh>
    <phoneticPr fontId="4"/>
  </si>
  <si>
    <t>　年齢別</t>
    <rPh sb="1" eb="4">
      <t>ネンレイベツ</t>
    </rPh>
    <phoneticPr fontId="4"/>
  </si>
  <si>
    <r>
      <t xml:space="preserve">全火災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件数</t>
    </r>
    <rPh sb="0" eb="1">
      <t>ゼン</t>
    </rPh>
    <rPh sb="1" eb="3">
      <t>カサイ</t>
    </rPh>
    <rPh sb="6" eb="8">
      <t>ケンスウ</t>
    </rPh>
    <phoneticPr fontId="4"/>
  </si>
  <si>
    <t>出火月</t>
    <rPh sb="0" eb="2">
      <t>シュッカ</t>
    </rPh>
    <rPh sb="2" eb="3">
      <t>ツキ</t>
    </rPh>
    <phoneticPr fontId="4"/>
  </si>
  <si>
    <t>平成２３年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</si>
  <si>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</si>
  <si>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H17</t>
  </si>
  <si>
    <t>H18</t>
  </si>
  <si>
    <t>H19</t>
  </si>
  <si>
    <t>H20</t>
  </si>
  <si>
    <t>H21</t>
  </si>
  <si>
    <t>H22</t>
  </si>
  <si>
    <t>平成２３年</t>
    <phoneticPr fontId="4"/>
  </si>
  <si>
    <t>平成２３年</t>
    <phoneticPr fontId="4"/>
  </si>
  <si>
    <t>平成２３年３月３１日住民基本台帳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4"/>
  </si>
  <si>
    <t>H23年</t>
    <rPh sb="3" eb="4">
      <t>ネン</t>
    </rPh>
    <phoneticPr fontId="4"/>
  </si>
  <si>
    <t>平成２４年</t>
    <rPh sb="0" eb="2">
      <t>ヘイセイ</t>
    </rPh>
    <rPh sb="4" eb="5">
      <t>ネン</t>
    </rPh>
    <phoneticPr fontId="4"/>
  </si>
  <si>
    <t>平成２４年</t>
    <phoneticPr fontId="4"/>
  </si>
  <si>
    <t>秋田県</t>
    <rPh sb="0" eb="2">
      <t>アキタ</t>
    </rPh>
    <phoneticPr fontId="4"/>
  </si>
  <si>
    <t>平成24年</t>
    <rPh sb="0" eb="2">
      <t>ヘイセイ</t>
    </rPh>
    <rPh sb="4" eb="5">
      <t>ネン</t>
    </rPh>
    <phoneticPr fontId="4"/>
  </si>
  <si>
    <t>平成２４年３月３１日住民基本台帳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4"/>
  </si>
  <si>
    <t>H24年</t>
    <rPh sb="3" eb="4">
      <t>ネン</t>
    </rPh>
    <phoneticPr fontId="4"/>
  </si>
  <si>
    <t>山陽小野田市</t>
    <phoneticPr fontId="4"/>
  </si>
  <si>
    <t>山口市</t>
    <phoneticPr fontId="4"/>
  </si>
  <si>
    <t>田布施町</t>
    <phoneticPr fontId="4"/>
  </si>
  <si>
    <t>一酸化炭素中毒・窒息</t>
    <rPh sb="0" eb="3">
      <t>イッサンカ</t>
    </rPh>
    <rPh sb="3" eb="5">
      <t>タンソ</t>
    </rPh>
    <rPh sb="5" eb="7">
      <t>チュウドク</t>
    </rPh>
    <rPh sb="8" eb="10">
      <t>チッソク</t>
    </rPh>
    <phoneticPr fontId="4"/>
  </si>
  <si>
    <t>　　</t>
    <phoneticPr fontId="4"/>
  </si>
  <si>
    <t xml:space="preserve"> </t>
    <phoneticPr fontId="4"/>
  </si>
  <si>
    <t xml:space="preserve"> </t>
    <phoneticPr fontId="4"/>
  </si>
  <si>
    <t>　</t>
    <phoneticPr fontId="4"/>
  </si>
  <si>
    <t>　</t>
    <phoneticPr fontId="4"/>
  </si>
  <si>
    <t>平成２５年</t>
    <rPh sb="0" eb="2">
      <t>ヘイセイ</t>
    </rPh>
    <rPh sb="4" eb="5">
      <t>ネン</t>
    </rPh>
    <phoneticPr fontId="4"/>
  </si>
  <si>
    <t>平成２５年３月３１日住民基本台帳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4"/>
  </si>
  <si>
    <t>平成２５年</t>
    <phoneticPr fontId="4"/>
  </si>
  <si>
    <t>H25年</t>
    <rPh sb="3" eb="4">
      <t>ネン</t>
    </rPh>
    <phoneticPr fontId="4"/>
  </si>
  <si>
    <t>平成25年</t>
    <rPh sb="0" eb="2">
      <t>ヘイセイ</t>
    </rPh>
    <rPh sb="4" eb="5">
      <t>ネン</t>
    </rPh>
    <phoneticPr fontId="4"/>
  </si>
  <si>
    <t>京都府</t>
    <rPh sb="0" eb="3">
      <t>キョウトフ</t>
    </rPh>
    <phoneticPr fontId="4"/>
  </si>
  <si>
    <t>新潟県</t>
    <rPh sb="0" eb="3">
      <t>ニイガタケン</t>
    </rPh>
    <phoneticPr fontId="4"/>
  </si>
  <si>
    <t>山梨県</t>
    <phoneticPr fontId="4"/>
  </si>
  <si>
    <t>沖縄県</t>
    <rPh sb="0" eb="3">
      <t>オキナワケン</t>
    </rPh>
    <phoneticPr fontId="4"/>
  </si>
  <si>
    <t>山口県</t>
    <rPh sb="0" eb="3">
      <t>ヤマグチケン</t>
    </rPh>
    <phoneticPr fontId="4"/>
  </si>
  <si>
    <t>岐阜県</t>
    <rPh sb="0" eb="3">
      <t>ギフケン</t>
    </rPh>
    <phoneticPr fontId="4"/>
  </si>
  <si>
    <t>平成２６年</t>
    <rPh sb="0" eb="2">
      <t>ヘイセイ</t>
    </rPh>
    <rPh sb="4" eb="5">
      <t>ネン</t>
    </rPh>
    <phoneticPr fontId="4"/>
  </si>
  <si>
    <t>平成２６年</t>
    <phoneticPr fontId="4"/>
  </si>
  <si>
    <t>愛知県</t>
    <phoneticPr fontId="4"/>
  </si>
  <si>
    <t>平成26年</t>
    <rPh sb="0" eb="2">
      <t>ヘイセイ</t>
    </rPh>
    <rPh sb="4" eb="5">
      <t>ネン</t>
    </rPh>
    <phoneticPr fontId="4"/>
  </si>
  <si>
    <r>
      <t>平成1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4"/>
  </si>
  <si>
    <r>
      <t>平成1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4"/>
  </si>
  <si>
    <r>
      <t>平成18年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4"/>
  </si>
  <si>
    <r>
      <t>平成19年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4"/>
  </si>
  <si>
    <r>
      <t>平成20年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4"/>
  </si>
  <si>
    <r>
      <t>平成21年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4"/>
  </si>
  <si>
    <r>
      <t>平成22年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4"/>
  </si>
  <si>
    <r>
      <t>平成23年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4"/>
  </si>
  <si>
    <r>
      <t>平成24年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4"/>
  </si>
  <si>
    <r>
      <t>平成25年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4"/>
  </si>
  <si>
    <r>
      <t>平成1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4"/>
  </si>
  <si>
    <r>
      <t>平成19年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4"/>
  </si>
  <si>
    <r>
      <t>平成20年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4"/>
  </si>
  <si>
    <r>
      <t>平成21年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4"/>
  </si>
  <si>
    <r>
      <t>平成22年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4"/>
  </si>
  <si>
    <r>
      <t>平成23年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4"/>
  </si>
  <si>
    <r>
      <t>平成24年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4"/>
  </si>
  <si>
    <r>
      <t>平成25年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4"/>
  </si>
  <si>
    <t xml:space="preserve">平 成 ２６ 年 　 火 災 に よ る </t>
    <rPh sb="0" eb="3">
      <t>ヘイセイ</t>
    </rPh>
    <rPh sb="7" eb="8">
      <t>ネン</t>
    </rPh>
    <rPh sb="11" eb="14">
      <t>カサイ</t>
    </rPh>
    <phoneticPr fontId="4"/>
  </si>
  <si>
    <t>平 成 ２６ 年 　 火 災 に よ る 死 者 の 状 況</t>
    <rPh sb="0" eb="3">
      <t>ヘイセイ</t>
    </rPh>
    <rPh sb="7" eb="8">
      <t>ネン</t>
    </rPh>
    <rPh sb="11" eb="14">
      <t>カサイ</t>
    </rPh>
    <rPh sb="21" eb="24">
      <t>シシャ</t>
    </rPh>
    <rPh sb="27" eb="30">
      <t>ジョウキョウ</t>
    </rPh>
    <phoneticPr fontId="4"/>
  </si>
  <si>
    <t>平成２６年　　火　災　の　概　況</t>
    <rPh sb="0" eb="2">
      <t>ヘイセイ</t>
    </rPh>
    <rPh sb="4" eb="5">
      <t>ネン</t>
    </rPh>
    <rPh sb="7" eb="8">
      <t>ヒ</t>
    </rPh>
    <rPh sb="9" eb="10">
      <t>ワザワ</t>
    </rPh>
    <rPh sb="13" eb="14">
      <t>オオムネ</t>
    </rPh>
    <rPh sb="15" eb="16">
      <t>キョウ</t>
    </rPh>
    <phoneticPr fontId="6"/>
  </si>
  <si>
    <t>平成25年
Ｂ</t>
    <rPh sb="0" eb="2">
      <t>ヘイセイ</t>
    </rPh>
    <rPh sb="4" eb="5">
      <t>ネン</t>
    </rPh>
    <phoneticPr fontId="4"/>
  </si>
  <si>
    <t>10年間平均
（Ｈ16～Ｈ25）
Ｃ</t>
    <rPh sb="2" eb="4">
      <t>ネンカン</t>
    </rPh>
    <rPh sb="4" eb="6">
      <t>ヘイキン</t>
    </rPh>
    <phoneticPr fontId="4"/>
  </si>
  <si>
    <t>平成26年
Ａ</t>
    <rPh sb="0" eb="2">
      <t>ヘイセイ</t>
    </rPh>
    <rPh sb="4" eb="5">
      <t>ネン</t>
    </rPh>
    <phoneticPr fontId="4"/>
  </si>
  <si>
    <t>平成２６年　時間帯別放火火災件数</t>
    <rPh sb="0" eb="2">
      <t>ヘイセイ</t>
    </rPh>
    <rPh sb="4" eb="5">
      <t>ネン</t>
    </rPh>
    <rPh sb="6" eb="9">
      <t>ジカンタイ</t>
    </rPh>
    <rPh sb="9" eb="10">
      <t>ベツ</t>
    </rPh>
    <rPh sb="10" eb="14">
      <t>ホウカカサイ</t>
    </rPh>
    <rPh sb="14" eb="16">
      <t>ケンスウ</t>
    </rPh>
    <phoneticPr fontId="4"/>
  </si>
  <si>
    <t>H23</t>
  </si>
  <si>
    <t>H24</t>
  </si>
  <si>
    <t>H25</t>
  </si>
  <si>
    <t>H26</t>
    <phoneticPr fontId="4"/>
  </si>
  <si>
    <t>平成２６年３月３１日住民基本台帳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4"/>
  </si>
  <si>
    <t>－</t>
  </si>
  <si>
    <t>平 成 ２６ 年 　 主 な 火 災 概 況</t>
    <rPh sb="0" eb="3">
      <t>ヘイセイ</t>
    </rPh>
    <rPh sb="7" eb="8">
      <t>ネン</t>
    </rPh>
    <rPh sb="11" eb="12">
      <t>オモ</t>
    </rPh>
    <rPh sb="15" eb="18">
      <t>カサイ</t>
    </rPh>
    <rPh sb="19" eb="20">
      <t>オオムネ</t>
    </rPh>
    <rPh sb="21" eb="22">
      <t>キョウ</t>
    </rPh>
    <phoneticPr fontId="4"/>
  </si>
  <si>
    <t>り災世帯数</t>
    <rPh sb="1" eb="2">
      <t>サイ</t>
    </rPh>
    <rPh sb="2" eb="4">
      <t>セタイ</t>
    </rPh>
    <rPh sb="4" eb="5">
      <t>スウ</t>
    </rPh>
    <phoneticPr fontId="4"/>
  </si>
  <si>
    <t>平
成
26
年
火
災
種
別</t>
    <rPh sb="0" eb="1">
      <t>ヒラ</t>
    </rPh>
    <rPh sb="2" eb="3">
      <t>ナル</t>
    </rPh>
    <rPh sb="7" eb="8">
      <t>ネン</t>
    </rPh>
    <rPh sb="9" eb="10">
      <t>カ</t>
    </rPh>
    <rPh sb="11" eb="12">
      <t>サイ</t>
    </rPh>
    <rPh sb="13" eb="14">
      <t>ジュ</t>
    </rPh>
    <rPh sb="15" eb="16">
      <t>ベツ</t>
    </rPh>
    <phoneticPr fontId="4"/>
  </si>
  <si>
    <t>年　  月　別</t>
    <rPh sb="0" eb="1">
      <t>ネン</t>
    </rPh>
    <rPh sb="4" eb="5">
      <t>ツキ</t>
    </rPh>
    <rPh sb="6" eb="7">
      <t>ベツ</t>
    </rPh>
    <phoneticPr fontId="4"/>
  </si>
  <si>
    <t>３月</t>
    <rPh sb="1" eb="2">
      <t>ガツ</t>
    </rPh>
    <phoneticPr fontId="4"/>
  </si>
  <si>
    <t>４月</t>
    <rPh sb="1" eb="2">
      <t>ガツ</t>
    </rPh>
    <phoneticPr fontId="4"/>
  </si>
  <si>
    <t>５月</t>
    <rPh sb="1" eb="2">
      <t>ガツ</t>
    </rPh>
    <phoneticPr fontId="4"/>
  </si>
  <si>
    <t>６月</t>
    <rPh sb="1" eb="2">
      <t>ガツ</t>
    </rPh>
    <phoneticPr fontId="4"/>
  </si>
  <si>
    <t>７月</t>
    <rPh sb="1" eb="2">
      <t>ガツ</t>
    </rPh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</si>
  <si>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</si>
  <si>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</si>
  <si>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１０月</t>
    <rPh sb="2" eb="3">
      <t>ガツ</t>
    </rPh>
    <phoneticPr fontId="4"/>
  </si>
  <si>
    <t>１１月</t>
    <rPh sb="2" eb="3">
      <t>ガツ</t>
    </rPh>
    <phoneticPr fontId="4"/>
  </si>
  <si>
    <t>１２月</t>
    <rPh sb="2" eb="3">
      <t>ガツ</t>
    </rPh>
    <phoneticPr fontId="4"/>
  </si>
  <si>
    <t>山口市</t>
    <rPh sb="0" eb="3">
      <t>ヤマグチシ</t>
    </rPh>
    <phoneticPr fontId="1"/>
  </si>
  <si>
    <t>下関市</t>
    <rPh sb="0" eb="3">
      <t>シモノセキシ</t>
    </rPh>
    <phoneticPr fontId="1"/>
  </si>
  <si>
    <t>周南市</t>
    <rPh sb="0" eb="3">
      <t>シュウナンシ</t>
    </rPh>
    <phoneticPr fontId="1"/>
  </si>
  <si>
    <t>光市</t>
    <rPh sb="0" eb="2">
      <t>ヒカリシ</t>
    </rPh>
    <phoneticPr fontId="1"/>
  </si>
  <si>
    <t>美祢市</t>
    <rPh sb="0" eb="3">
      <t>ミネシ</t>
    </rPh>
    <phoneticPr fontId="1"/>
  </si>
  <si>
    <t>岩国市</t>
    <rPh sb="0" eb="3">
      <t>イワクニシ</t>
    </rPh>
    <phoneticPr fontId="1"/>
  </si>
  <si>
    <t>防府市</t>
    <rPh sb="0" eb="3">
      <t>ホウフシ</t>
    </rPh>
    <phoneticPr fontId="1"/>
  </si>
  <si>
    <t>周南市</t>
    <rPh sb="0" eb="2">
      <t>シュウナン</t>
    </rPh>
    <rPh sb="2" eb="3">
      <t>シ</t>
    </rPh>
    <phoneticPr fontId="1"/>
  </si>
  <si>
    <t>柳井市</t>
    <rPh sb="0" eb="3">
      <t>ヤナイシ</t>
    </rPh>
    <phoneticPr fontId="1"/>
  </si>
  <si>
    <t>山陽小野田市</t>
    <rPh sb="0" eb="6">
      <t>サンヨウオノダシ</t>
    </rPh>
    <phoneticPr fontId="1"/>
  </si>
  <si>
    <t>その他火災</t>
    <rPh sb="2" eb="3">
      <t>タ</t>
    </rPh>
    <rPh sb="3" eb="5">
      <t>カサイ</t>
    </rPh>
    <phoneticPr fontId="1"/>
  </si>
  <si>
    <t>車両火災</t>
    <rPh sb="0" eb="2">
      <t>シャリョウ</t>
    </rPh>
    <rPh sb="2" eb="4">
      <t>カサイ</t>
    </rPh>
    <phoneticPr fontId="1"/>
  </si>
  <si>
    <t>建物火災</t>
    <rPh sb="0" eb="2">
      <t>タテモノ</t>
    </rPh>
    <rPh sb="2" eb="4">
      <t>カサイ</t>
    </rPh>
    <phoneticPr fontId="1"/>
  </si>
  <si>
    <t>建物火災</t>
    <rPh sb="2" eb="4">
      <t>カサイ</t>
    </rPh>
    <phoneticPr fontId="1"/>
  </si>
  <si>
    <t>共同住宅</t>
    <rPh sb="0" eb="2">
      <t>キョウドウ</t>
    </rPh>
    <rPh sb="2" eb="4">
      <t>ジュウタク</t>
    </rPh>
    <phoneticPr fontId="17"/>
  </si>
  <si>
    <t>住宅</t>
    <phoneticPr fontId="17"/>
  </si>
  <si>
    <t>住宅</t>
    <phoneticPr fontId="17"/>
  </si>
  <si>
    <t>住宅</t>
    <phoneticPr fontId="17"/>
  </si>
  <si>
    <t>女</t>
  </si>
  <si>
    <t>男</t>
  </si>
  <si>
    <t>全焼</t>
  </si>
  <si>
    <t>部分焼</t>
  </si>
  <si>
    <t>木造建築物</t>
  </si>
  <si>
    <t>耐火建築物</t>
  </si>
  <si>
    <t>準耐火建築物
（非木造）</t>
    <phoneticPr fontId="4"/>
  </si>
  <si>
    <t>2/0</t>
    <phoneticPr fontId="4"/>
  </si>
  <si>
    <t>2/0</t>
    <phoneticPr fontId="4"/>
  </si>
  <si>
    <t>1/0</t>
  </si>
  <si>
    <t>1/0</t>
    <phoneticPr fontId="4"/>
  </si>
  <si>
    <t>不明</t>
    <rPh sb="0" eb="2">
      <t>フメイ</t>
    </rPh>
    <phoneticPr fontId="16"/>
  </si>
  <si>
    <t>マッチ・ライター</t>
  </si>
  <si>
    <t>こんろ</t>
  </si>
  <si>
    <t>たばこ</t>
  </si>
  <si>
    <t>その他のたばことマッチ</t>
    <rPh sb="2" eb="3">
      <t>タ</t>
    </rPh>
    <phoneticPr fontId="16"/>
  </si>
  <si>
    <t>ガストーチ
バーナー</t>
    <phoneticPr fontId="4"/>
  </si>
  <si>
    <t>居室</t>
    <rPh sb="0" eb="2">
      <t>キョシツ</t>
    </rPh>
    <phoneticPr fontId="16"/>
  </si>
  <si>
    <t>敷地内</t>
    <rPh sb="0" eb="3">
      <t>シキチナイ</t>
    </rPh>
    <phoneticPr fontId="16"/>
  </si>
  <si>
    <t>その他</t>
    <rPh sb="2" eb="3">
      <t>タ</t>
    </rPh>
    <phoneticPr fontId="16"/>
  </si>
  <si>
    <t>台所</t>
    <rPh sb="0" eb="2">
      <t>ダイドコロ</t>
    </rPh>
    <phoneticPr fontId="16"/>
  </si>
  <si>
    <t>外周部</t>
    <rPh sb="0" eb="3">
      <t>ガイシュウブ</t>
    </rPh>
    <phoneticPr fontId="16"/>
  </si>
  <si>
    <t>店舗部分</t>
    <rPh sb="0" eb="2">
      <t>テンポ</t>
    </rPh>
    <rPh sb="2" eb="4">
      <t>ブブン</t>
    </rPh>
    <phoneticPr fontId="16"/>
  </si>
  <si>
    <t>不明</t>
  </si>
  <si>
    <t>不明</t>
    <rPh sb="0" eb="2">
      <t>フメイ</t>
    </rPh>
    <phoneticPr fontId="4"/>
  </si>
  <si>
    <t>火傷</t>
    <rPh sb="0" eb="2">
      <t>ヤケド</t>
    </rPh>
    <phoneticPr fontId="16"/>
  </si>
  <si>
    <t>自殺</t>
    <rPh sb="0" eb="2">
      <t>ジサツ</t>
    </rPh>
    <phoneticPr fontId="16"/>
  </si>
  <si>
    <t>不明</t>
    <rPh sb="0" eb="2">
      <t>フメイ</t>
    </rPh>
    <phoneticPr fontId="16"/>
  </si>
  <si>
    <t>その他</t>
    <rPh sb="2" eb="3">
      <t>タ</t>
    </rPh>
    <phoneticPr fontId="16"/>
  </si>
  <si>
    <t>逃げ遅れ</t>
    <rPh sb="0" eb="1">
      <t>ニ</t>
    </rPh>
    <rPh sb="2" eb="3">
      <t>オク</t>
    </rPh>
    <phoneticPr fontId="16"/>
  </si>
  <si>
    <t>放火自殺</t>
    <rPh sb="0" eb="2">
      <t>ホウカ</t>
    </rPh>
    <rPh sb="2" eb="4">
      <t>ジサツ</t>
    </rPh>
    <phoneticPr fontId="16"/>
  </si>
  <si>
    <t>着衣着火</t>
    <rPh sb="0" eb="2">
      <t>チャクイ</t>
    </rPh>
    <rPh sb="2" eb="4">
      <t>チャッカ</t>
    </rPh>
    <phoneticPr fontId="16"/>
  </si>
  <si>
    <t>2/0</t>
    <phoneticPr fontId="4"/>
  </si>
  <si>
    <t>1/0</t>
    <phoneticPr fontId="4"/>
  </si>
  <si>
    <t>女</t>
    <rPh sb="0" eb="1">
      <t>オンナ</t>
    </rPh>
    <phoneticPr fontId="4"/>
  </si>
  <si>
    <t>起床中</t>
  </si>
  <si>
    <t>就寝中</t>
    <rPh sb="0" eb="3">
      <t>シュウシンチュウ</t>
    </rPh>
    <phoneticPr fontId="4"/>
  </si>
  <si>
    <t>住宅</t>
    <rPh sb="0" eb="2">
      <t>ジュウタク</t>
    </rPh>
    <phoneticPr fontId="17"/>
  </si>
  <si>
    <t>飲酒有</t>
  </si>
  <si>
    <t>飲酒無</t>
  </si>
  <si>
    <t>その他の
建築物</t>
    <rPh sb="2" eb="3">
      <t>タ</t>
    </rPh>
    <rPh sb="5" eb="8">
      <t>ケンチクブツ</t>
    </rPh>
    <phoneticPr fontId="17"/>
  </si>
  <si>
    <t>放火</t>
    <rPh sb="0" eb="2">
      <t>ホウカ</t>
    </rPh>
    <phoneticPr fontId="4"/>
  </si>
  <si>
    <t>その他
・不明</t>
    <rPh sb="2" eb="3">
      <t>タ</t>
    </rPh>
    <rPh sb="5" eb="7">
      <t>フメイ</t>
    </rPh>
    <phoneticPr fontId="4"/>
  </si>
  <si>
    <t xml:space="preserve"> り災世帯数</t>
    <rPh sb="2" eb="3">
      <t>サイ</t>
    </rPh>
    <rPh sb="3" eb="6">
      <t>セタイスウ</t>
    </rPh>
    <phoneticPr fontId="4"/>
  </si>
  <si>
    <t xml:space="preserve"> り災人員</t>
    <rPh sb="2" eb="3">
      <t>サイ</t>
    </rPh>
    <rPh sb="3" eb="5">
      <t>ジンイン</t>
    </rPh>
    <phoneticPr fontId="4"/>
  </si>
  <si>
    <t>平成２６年　放火火災被害状況</t>
    <rPh sb="0" eb="2">
      <t>ヘイセイ</t>
    </rPh>
    <rPh sb="4" eb="5">
      <t>ネン</t>
    </rPh>
    <rPh sb="6" eb="8">
      <t>ホウカ</t>
    </rPh>
    <rPh sb="8" eb="10">
      <t>カサイ</t>
    </rPh>
    <rPh sb="10" eb="12">
      <t>ヒガイ</t>
    </rPh>
    <rPh sb="12" eb="14">
      <t>ジョウキョウ</t>
    </rPh>
    <phoneticPr fontId="4"/>
  </si>
  <si>
    <t>※ 放火自殺によるものを除く。</t>
    <phoneticPr fontId="4"/>
  </si>
  <si>
    <t>損害額の内訳</t>
    <rPh sb="0" eb="3">
      <t>ソンガイガク</t>
    </rPh>
    <rPh sb="4" eb="6">
      <t>ウチワケ</t>
    </rPh>
    <phoneticPr fontId="4"/>
  </si>
  <si>
    <t>車両</t>
    <rPh sb="0" eb="2">
      <t>シャリョウ</t>
    </rPh>
    <phoneticPr fontId="4"/>
  </si>
  <si>
    <t>その他</t>
    <rPh sb="2" eb="3">
      <t>タ</t>
    </rPh>
    <phoneticPr fontId="4"/>
  </si>
  <si>
    <t>収容物</t>
    <rPh sb="0" eb="2">
      <t>シュウヨウ</t>
    </rPh>
    <rPh sb="2" eb="3">
      <t>ブツ</t>
    </rPh>
    <phoneticPr fontId="4"/>
  </si>
  <si>
    <t>建物</t>
    <rPh sb="0" eb="2">
      <t>タテモノ</t>
    </rPh>
    <phoneticPr fontId="4"/>
  </si>
  <si>
    <t>り災
世帯</t>
    <rPh sb="1" eb="2">
      <t>サイ</t>
    </rPh>
    <rPh sb="3" eb="5">
      <t>セタイ</t>
    </rPh>
    <phoneticPr fontId="4"/>
  </si>
  <si>
    <t>り災
人員</t>
    <rPh sb="1" eb="2">
      <t>サイ</t>
    </rPh>
    <rPh sb="3" eb="5">
      <t>ジンイン</t>
    </rPh>
    <phoneticPr fontId="4"/>
  </si>
  <si>
    <t>下関市</t>
    <rPh sb="0" eb="3">
      <t>シモノセキシ</t>
    </rPh>
    <phoneticPr fontId="16"/>
  </si>
  <si>
    <t>周南市</t>
    <rPh sb="0" eb="3">
      <t>シュウナンシ</t>
    </rPh>
    <phoneticPr fontId="16"/>
  </si>
  <si>
    <t>周防大島町</t>
    <rPh sb="0" eb="5">
      <t>スオウオオシマチョウ</t>
    </rPh>
    <phoneticPr fontId="16"/>
  </si>
  <si>
    <t>田布施町</t>
    <rPh sb="0" eb="4">
      <t>タブセチョウ</t>
    </rPh>
    <phoneticPr fontId="16"/>
  </si>
  <si>
    <t>柳井市</t>
    <rPh sb="0" eb="3">
      <t>ヤナイシ</t>
    </rPh>
    <phoneticPr fontId="16"/>
  </si>
  <si>
    <t>山口市</t>
    <rPh sb="0" eb="3">
      <t>ヤマグチシ</t>
    </rPh>
    <phoneticPr fontId="16"/>
  </si>
  <si>
    <t>長門市</t>
    <rPh sb="0" eb="3">
      <t>ナガトシ</t>
    </rPh>
    <phoneticPr fontId="16"/>
  </si>
  <si>
    <t>光市</t>
    <rPh sb="0" eb="2">
      <t>ヒカリシ</t>
    </rPh>
    <phoneticPr fontId="16"/>
  </si>
  <si>
    <t>美祢市</t>
    <rPh sb="0" eb="3">
      <t>ミネシ</t>
    </rPh>
    <phoneticPr fontId="16"/>
  </si>
  <si>
    <t>宇部市</t>
    <rPh sb="0" eb="3">
      <t>ウベシ</t>
    </rPh>
    <phoneticPr fontId="16"/>
  </si>
  <si>
    <t>防府市</t>
    <rPh sb="0" eb="3">
      <t>ホウフシ</t>
    </rPh>
    <phoneticPr fontId="16"/>
  </si>
  <si>
    <t>山陽小野田市</t>
    <rPh sb="0" eb="6">
      <t>サンヨウオノダシ</t>
    </rPh>
    <phoneticPr fontId="16"/>
  </si>
  <si>
    <t>岩国市</t>
    <rPh sb="0" eb="3">
      <t>イワクニシ</t>
    </rPh>
    <phoneticPr fontId="16"/>
  </si>
  <si>
    <t>１月</t>
    <rPh sb="1" eb="2">
      <t>ガツ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</si>
  <si>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</si>
  <si>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</si>
  <si>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>４月</t>
    <rPh sb="1" eb="2">
      <t>ガツ</t>
    </rPh>
    <phoneticPr fontId="4"/>
  </si>
  <si>
    <t>５月</t>
    <rPh sb="1" eb="2">
      <t>ガツ</t>
    </rPh>
    <phoneticPr fontId="4"/>
  </si>
  <si>
    <t>６月</t>
    <rPh sb="1" eb="2">
      <t>ガツ</t>
    </rPh>
    <phoneticPr fontId="4"/>
  </si>
  <si>
    <t>７月</t>
    <rPh sb="1" eb="2">
      <t>ガツ</t>
    </rPh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</si>
  <si>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</si>
  <si>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</si>
  <si>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１０月</t>
    <rPh sb="2" eb="3">
      <t>ガツ</t>
    </rPh>
    <phoneticPr fontId="4"/>
  </si>
  <si>
    <t>１１月</t>
    <rPh sb="2" eb="3">
      <t>ガツ</t>
    </rPh>
    <phoneticPr fontId="4"/>
  </si>
  <si>
    <t>１２月</t>
    <rPh sb="2" eb="3">
      <t>ガツ</t>
    </rPh>
    <phoneticPr fontId="4"/>
  </si>
  <si>
    <t>建物火災</t>
  </si>
  <si>
    <t>車両火災</t>
  </si>
  <si>
    <t>その他火災</t>
  </si>
  <si>
    <t>（損害額1,000万円以上または死者３名以上の火災）</t>
    <rPh sb="9" eb="10">
      <t>マン</t>
    </rPh>
    <rPh sb="10" eb="13">
      <t>エンイジョウ</t>
    </rPh>
    <rPh sb="16" eb="18">
      <t>シシャ</t>
    </rPh>
    <rPh sb="19" eb="20">
      <t>メイ</t>
    </rPh>
    <rPh sb="20" eb="22">
      <t>イジョウ</t>
    </rPh>
    <rPh sb="23" eb="25">
      <t>カサイ</t>
    </rPh>
    <phoneticPr fontId="4"/>
  </si>
  <si>
    <t>－</t>
    <phoneticPr fontId="4"/>
  </si>
  <si>
    <t>ストーブ</t>
  </si>
  <si>
    <t>煙突・煙道</t>
    <rPh sb="0" eb="2">
      <t>エントツ</t>
    </rPh>
    <rPh sb="3" eb="4">
      <t>エン</t>
    </rPh>
    <rPh sb="4" eb="5">
      <t>ドウ</t>
    </rPh>
    <phoneticPr fontId="16"/>
  </si>
  <si>
    <t>固定の電熱器</t>
    <rPh sb="0" eb="2">
      <t>コテイ</t>
    </rPh>
    <rPh sb="3" eb="6">
      <t>デンネツキ</t>
    </rPh>
    <phoneticPr fontId="16"/>
  </si>
  <si>
    <t>石炭類</t>
    <rPh sb="0" eb="2">
      <t>セキタン</t>
    </rPh>
    <rPh sb="2" eb="3">
      <t>ルイ</t>
    </rPh>
    <phoneticPr fontId="16"/>
  </si>
  <si>
    <t>炭火</t>
    <rPh sb="0" eb="2">
      <t>スミビ</t>
    </rPh>
    <phoneticPr fontId="16"/>
  </si>
  <si>
    <t>ブレーキ
ライニング</t>
    <phoneticPr fontId="4"/>
  </si>
  <si>
    <t>高温気体で熱
せられた固体</t>
    <rPh sb="0" eb="2">
      <t>コウオン</t>
    </rPh>
    <rPh sb="2" eb="4">
      <t>キタイ</t>
    </rPh>
    <rPh sb="5" eb="6">
      <t>ネッ</t>
    </rPh>
    <rPh sb="11" eb="13">
      <t>コタイ</t>
    </rPh>
    <phoneticPr fontId="16"/>
  </si>
  <si>
    <t>工場</t>
    <rPh sb="0" eb="2">
      <t>コウジョウ</t>
    </rPh>
    <phoneticPr fontId="16"/>
  </si>
  <si>
    <t>車両</t>
    <rPh sb="0" eb="2">
      <t>シャリョウ</t>
    </rPh>
    <phoneticPr fontId="16"/>
  </si>
  <si>
    <t>住宅</t>
    <phoneticPr fontId="16"/>
  </si>
  <si>
    <t>住宅</t>
    <phoneticPr fontId="16"/>
  </si>
  <si>
    <t>住宅</t>
    <phoneticPr fontId="16"/>
  </si>
  <si>
    <t>倉庫</t>
    <rPh sb="0" eb="2">
      <t>ソウコ</t>
    </rPh>
    <phoneticPr fontId="16"/>
  </si>
  <si>
    <t>店舗</t>
    <rPh sb="0" eb="2">
      <t>テンポ</t>
    </rPh>
    <phoneticPr fontId="16"/>
  </si>
  <si>
    <t>事務所</t>
    <rPh sb="0" eb="3">
      <t>ジムショ</t>
    </rPh>
    <phoneticPr fontId="16"/>
  </si>
  <si>
    <t>総額</t>
    <rPh sb="0" eb="2">
      <t>ソウガク</t>
    </rPh>
    <phoneticPr fontId="4"/>
  </si>
  <si>
    <t>年　　　月　別</t>
    <rPh sb="0" eb="1">
      <t>ネン</t>
    </rPh>
    <rPh sb="4" eb="5">
      <t>ツキ</t>
    </rPh>
    <rPh sb="6" eb="7">
      <t>ベツ</t>
    </rPh>
    <phoneticPr fontId="4"/>
  </si>
  <si>
    <t>H26年</t>
    <rPh sb="3" eb="4">
      <t>ネン</t>
    </rPh>
    <phoneticPr fontId="4"/>
  </si>
  <si>
    <t>月別乾燥注意報等発令日数及び火災発生状況（平成２４～２６年）</t>
    <rPh sb="0" eb="2">
      <t>ツキベツ</t>
    </rPh>
    <rPh sb="2" eb="4">
      <t>カンソウ</t>
    </rPh>
    <rPh sb="4" eb="7">
      <t>チュウイホウ</t>
    </rPh>
    <rPh sb="7" eb="8">
      <t>トウ</t>
    </rPh>
    <rPh sb="8" eb="10">
      <t>ハツレイ</t>
    </rPh>
    <rPh sb="10" eb="12">
      <t>ニッスウ</t>
    </rPh>
    <rPh sb="12" eb="13">
      <t>オヨ</t>
    </rPh>
    <rPh sb="14" eb="16">
      <t>カサイ</t>
    </rPh>
    <rPh sb="16" eb="18">
      <t>ハッセイ</t>
    </rPh>
    <rPh sb="18" eb="20">
      <t>ジョウキョウ</t>
    </rPh>
    <rPh sb="21" eb="23">
      <t>ヘイセイ</t>
    </rPh>
    <rPh sb="28" eb="29">
      <t>ネンカン</t>
    </rPh>
    <phoneticPr fontId="4"/>
  </si>
  <si>
    <t>住宅        火災
件数</t>
    <rPh sb="0" eb="2">
      <t>ジュウタク</t>
    </rPh>
    <rPh sb="10" eb="12">
      <t>カサイ</t>
    </rPh>
    <rPh sb="13" eb="15">
      <t>ケンスウ</t>
    </rPh>
    <phoneticPr fontId="4"/>
  </si>
  <si>
    <t>-</t>
    <phoneticPr fontId="4"/>
  </si>
  <si>
    <t xml:space="preserve">平  成  ２６ 年　  市　町　別 </t>
    <rPh sb="0" eb="4">
      <t>ヘイセイ</t>
    </rPh>
    <rPh sb="9" eb="10">
      <t>ネン</t>
    </rPh>
    <rPh sb="13" eb="14">
      <t>シ</t>
    </rPh>
    <rPh sb="15" eb="16">
      <t>マチ</t>
    </rPh>
    <rPh sb="17" eb="18">
      <t>ベツ</t>
    </rPh>
    <phoneticPr fontId="4"/>
  </si>
  <si>
    <t>不明</t>
    <rPh sb="0" eb="2">
      <t>フメイ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</si>
</sst>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#,##0_ "/>
    <numFmt numFmtId="177" formatCode="0.0_ "/>
    <numFmt numFmtId="178" formatCode="0.0"/>
    <numFmt numFmtId="179" formatCode="0_ "/>
    <numFmt numFmtId="180" formatCode="0.00_ "/>
    <numFmt numFmtId="181" formatCode="0_);[Red]\(0\)"/>
    <numFmt numFmtId="182" formatCode="0.0%"/>
    <numFmt numFmtId="183" formatCode="#,##0_);[Red]\(#,##0\)"/>
    <numFmt numFmtId="184" formatCode="0.00_);[Red]\(0.00\)"/>
    <numFmt numFmtId="185" formatCode="0_ ;[Red]\-0\ "/>
    <numFmt numFmtId="186" formatCode="0.0_);[Red]\(0.0\)"/>
    <numFmt numFmtId="187" formatCode="m&quot;月&quot;d&quot;日&quot;;@"/>
    <numFmt numFmtId="188" formatCode="h:mm;@"/>
    <numFmt numFmtId="189" formatCode="#,##0_ ;[Red]\-#,##0\ "/>
    <numFmt numFmtId="190" formatCode="#,##0.0;[Red]\-#,##0.0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明朝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明朝"/>
      <family val="1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20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/>
    <xf numFmtId="0" fontId="14" fillId="0" borderId="0"/>
    <xf numFmtId="0" fontId="14" fillId="0" borderId="0"/>
  </cellStyleXfs>
  <cellXfs count="1228">
    <xf numFmtId="0" fontId="0" fillId="0" borderId="0" xfId="0"/>
    <xf numFmtId="0" fontId="7" fillId="0" borderId="0" xfId="0" applyFont="1" applyAlignment="1">
      <alignment horizontal="center" vertical="center"/>
    </xf>
    <xf numFmtId="183" fontId="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6" fillId="0" borderId="0" xfId="0" applyFont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83" fontId="7" fillId="0" borderId="2" xfId="0" applyNumberFormat="1" applyFont="1" applyFill="1" applyBorder="1" applyAlignment="1">
      <alignment horizontal="right" vertical="center"/>
    </xf>
    <xf numFmtId="183" fontId="7" fillId="0" borderId="3" xfId="0" applyNumberFormat="1" applyFont="1" applyFill="1" applyBorder="1" applyAlignment="1">
      <alignment horizontal="right" vertical="center"/>
    </xf>
    <xf numFmtId="183" fontId="7" fillId="0" borderId="4" xfId="0" applyNumberFormat="1" applyFont="1" applyFill="1" applyBorder="1" applyAlignment="1">
      <alignment horizontal="right" vertical="center"/>
    </xf>
    <xf numFmtId="183" fontId="7" fillId="0" borderId="5" xfId="0" applyNumberFormat="1" applyFont="1" applyFill="1" applyBorder="1" applyAlignment="1">
      <alignment horizontal="right" vertical="center"/>
    </xf>
    <xf numFmtId="183" fontId="7" fillId="0" borderId="6" xfId="0" applyNumberFormat="1" applyFont="1" applyFill="1" applyBorder="1" applyAlignment="1">
      <alignment horizontal="right" vertical="center"/>
    </xf>
    <xf numFmtId="183" fontId="7" fillId="0" borderId="7" xfId="0" applyNumberFormat="1" applyFont="1" applyFill="1" applyBorder="1" applyAlignment="1">
      <alignment horizontal="right" vertical="center"/>
    </xf>
    <xf numFmtId="183" fontId="7" fillId="0" borderId="8" xfId="0" applyNumberFormat="1" applyFont="1" applyFill="1" applyBorder="1" applyAlignment="1">
      <alignment horizontal="right" vertical="center"/>
    </xf>
    <xf numFmtId="183" fontId="7" fillId="0" borderId="0" xfId="0" applyNumberFormat="1" applyFont="1" applyFill="1" applyAlignment="1">
      <alignment horizontal="center" vertical="center"/>
    </xf>
    <xf numFmtId="183" fontId="7" fillId="0" borderId="0" xfId="0" applyNumberFormat="1" applyFont="1" applyFill="1" applyBorder="1" applyAlignment="1">
      <alignment horizontal="center" vertical="center"/>
    </xf>
    <xf numFmtId="38" fontId="18" fillId="0" borderId="0" xfId="1" applyFont="1" applyFill="1" applyBorder="1" applyAlignment="1">
      <alignment horizontal="center" vertical="center" wrapText="1"/>
    </xf>
    <xf numFmtId="183" fontId="7" fillId="0" borderId="9" xfId="1" applyNumberFormat="1" applyFont="1" applyFill="1" applyBorder="1" applyAlignment="1">
      <alignment horizontal="right" vertical="center"/>
    </xf>
    <xf numFmtId="183" fontId="7" fillId="0" borderId="10" xfId="1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top" textRotation="255" wrapText="1"/>
    </xf>
    <xf numFmtId="0" fontId="9" fillId="0" borderId="12" xfId="0" applyFont="1" applyFill="1" applyBorder="1" applyAlignment="1">
      <alignment horizontal="center" vertical="top" textRotation="255" wrapText="1"/>
    </xf>
    <xf numFmtId="0" fontId="9" fillId="0" borderId="11" xfId="0" applyFont="1" applyFill="1" applyBorder="1" applyAlignment="1">
      <alignment horizontal="center" vertical="top" textRotation="255" wrapText="1"/>
    </xf>
    <xf numFmtId="0" fontId="9" fillId="0" borderId="13" xfId="0" applyFont="1" applyFill="1" applyBorder="1" applyAlignment="1">
      <alignment horizontal="center" vertical="top" textRotation="255" wrapText="1"/>
    </xf>
    <xf numFmtId="0" fontId="9" fillId="0" borderId="14" xfId="0" applyFont="1" applyFill="1" applyBorder="1" applyAlignment="1">
      <alignment horizontal="center" vertical="top" textRotation="255" wrapText="1"/>
    </xf>
    <xf numFmtId="0" fontId="0" fillId="0" borderId="3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83" fontId="7" fillId="0" borderId="6" xfId="1" applyNumberFormat="1" applyFont="1" applyFill="1" applyBorder="1" applyAlignment="1">
      <alignment horizontal="right" vertical="center"/>
    </xf>
    <xf numFmtId="183" fontId="7" fillId="0" borderId="7" xfId="1" applyNumberFormat="1" applyFont="1" applyFill="1" applyBorder="1" applyAlignment="1">
      <alignment horizontal="right" vertical="center"/>
    </xf>
    <xf numFmtId="183" fontId="7" fillId="0" borderId="8" xfId="1" applyNumberFormat="1" applyFont="1" applyFill="1" applyBorder="1" applyAlignment="1">
      <alignment horizontal="right" vertical="center"/>
    </xf>
    <xf numFmtId="183" fontId="7" fillId="0" borderId="21" xfId="1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183" fontId="7" fillId="0" borderId="21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7" fillId="0" borderId="22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7" fillId="0" borderId="2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top"/>
    </xf>
    <xf numFmtId="49" fontId="11" fillId="0" borderId="0" xfId="0" applyNumberFormat="1" applyFont="1" applyFill="1" applyAlignment="1">
      <alignment horizontal="right" vertical="top"/>
    </xf>
    <xf numFmtId="0" fontId="11" fillId="0" borderId="0" xfId="0" applyFont="1" applyFill="1" applyAlignment="1">
      <alignment vertical="top"/>
    </xf>
    <xf numFmtId="181" fontId="8" fillId="0" borderId="24" xfId="0" applyNumberFormat="1" applyFont="1" applyFill="1" applyBorder="1" applyAlignment="1">
      <alignment horizontal="right" vertical="center" wrapText="1"/>
    </xf>
    <xf numFmtId="181" fontId="8" fillId="0" borderId="25" xfId="0" applyNumberFormat="1" applyFont="1" applyFill="1" applyBorder="1" applyAlignment="1">
      <alignment horizontal="right" vertical="center" wrapText="1"/>
    </xf>
    <xf numFmtId="181" fontId="8" fillId="0" borderId="26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27" xfId="0" applyFont="1" applyFill="1" applyBorder="1" applyAlignment="1">
      <alignment horizontal="center" vertical="center" textRotation="255" wrapText="1"/>
    </xf>
    <xf numFmtId="0" fontId="8" fillId="0" borderId="28" xfId="0" applyFont="1" applyFill="1" applyBorder="1" applyAlignment="1">
      <alignment horizontal="center" vertical="center" textRotation="255" wrapText="1"/>
    </xf>
    <xf numFmtId="0" fontId="8" fillId="0" borderId="22" xfId="0" applyFont="1" applyFill="1" applyBorder="1" applyAlignment="1">
      <alignment horizontal="center" vertical="center" textRotation="255" wrapText="1"/>
    </xf>
    <xf numFmtId="181" fontId="8" fillId="0" borderId="6" xfId="0" applyNumberFormat="1" applyFont="1" applyFill="1" applyBorder="1" applyAlignment="1">
      <alignment vertical="center"/>
    </xf>
    <xf numFmtId="181" fontId="8" fillId="0" borderId="3" xfId="0" applyNumberFormat="1" applyFont="1" applyFill="1" applyBorder="1" applyAlignment="1">
      <alignment vertical="center"/>
    </xf>
    <xf numFmtId="181" fontId="8" fillId="0" borderId="15" xfId="0" applyNumberFormat="1" applyFont="1" applyFill="1" applyBorder="1" applyAlignment="1">
      <alignment vertical="center"/>
    </xf>
    <xf numFmtId="181" fontId="8" fillId="0" borderId="5" xfId="0" applyNumberFormat="1" applyFont="1" applyFill="1" applyBorder="1" applyAlignment="1">
      <alignment vertical="center"/>
    </xf>
    <xf numFmtId="181" fontId="8" fillId="0" borderId="17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29" xfId="0" applyFont="1" applyFill="1" applyBorder="1" applyAlignment="1">
      <alignment horizontal="distributed" vertical="center"/>
    </xf>
    <xf numFmtId="0" fontId="7" fillId="0" borderId="30" xfId="0" applyFont="1" applyFill="1" applyBorder="1" applyAlignment="1">
      <alignment horizontal="distributed" vertical="distributed"/>
    </xf>
    <xf numFmtId="0" fontId="7" fillId="0" borderId="31" xfId="0" applyFont="1" applyFill="1" applyBorder="1" applyAlignment="1">
      <alignment horizontal="distributed" vertical="distributed"/>
    </xf>
    <xf numFmtId="0" fontId="7" fillId="0" borderId="32" xfId="0" applyFont="1" applyFill="1" applyBorder="1" applyAlignment="1">
      <alignment horizontal="distributed" vertical="distributed"/>
    </xf>
    <xf numFmtId="0" fontId="7" fillId="0" borderId="33" xfId="0" applyFont="1" applyFill="1" applyBorder="1" applyAlignment="1">
      <alignment horizontal="distributed" vertical="distributed"/>
    </xf>
    <xf numFmtId="0" fontId="7" fillId="0" borderId="34" xfId="0" applyFont="1" applyFill="1" applyBorder="1" applyAlignment="1">
      <alignment horizontal="distributed" vertical="distributed"/>
    </xf>
    <xf numFmtId="0" fontId="0" fillId="0" borderId="35" xfId="0" applyFill="1" applyBorder="1" applyAlignment="1">
      <alignment horizontal="center" vertical="center"/>
    </xf>
    <xf numFmtId="0" fontId="0" fillId="0" borderId="0" xfId="0" applyFill="1"/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 textRotation="255" wrapText="1"/>
    </xf>
    <xf numFmtId="0" fontId="3" fillId="0" borderId="39" xfId="0" applyFont="1" applyFill="1" applyBorder="1" applyAlignment="1">
      <alignment horizontal="center" vertical="center" textRotation="255" wrapText="1"/>
    </xf>
    <xf numFmtId="0" fontId="3" fillId="0" borderId="40" xfId="0" applyFont="1" applyFill="1" applyBorder="1" applyAlignment="1">
      <alignment horizontal="center" vertical="center" textRotation="255" wrapText="1"/>
    </xf>
    <xf numFmtId="0" fontId="3" fillId="0" borderId="41" xfId="0" applyFont="1" applyFill="1" applyBorder="1" applyAlignment="1">
      <alignment horizontal="center" vertical="center" textRotation="255" wrapText="1"/>
    </xf>
    <xf numFmtId="0" fontId="7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textRotation="255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5" fillId="0" borderId="46" xfId="0" applyFont="1" applyFill="1" applyBorder="1" applyAlignment="1">
      <alignment vertical="center"/>
    </xf>
    <xf numFmtId="0" fontId="15" fillId="0" borderId="47" xfId="0" applyFont="1" applyFill="1" applyBorder="1" applyAlignment="1">
      <alignment vertical="center"/>
    </xf>
    <xf numFmtId="0" fontId="15" fillId="0" borderId="48" xfId="0" applyFont="1" applyFill="1" applyBorder="1" applyAlignment="1">
      <alignment vertical="center"/>
    </xf>
    <xf numFmtId="0" fontId="15" fillId="0" borderId="49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/>
    </xf>
    <xf numFmtId="0" fontId="15" fillId="0" borderId="21" xfId="0" applyFont="1" applyFill="1" applyBorder="1" applyAlignment="1">
      <alignment vertical="center"/>
    </xf>
    <xf numFmtId="0" fontId="15" fillId="0" borderId="50" xfId="0" applyFont="1" applyFill="1" applyBorder="1" applyAlignment="1">
      <alignment vertical="center"/>
    </xf>
    <xf numFmtId="0" fontId="15" fillId="0" borderId="51" xfId="0" applyFont="1" applyFill="1" applyBorder="1" applyAlignment="1">
      <alignment vertical="center"/>
    </xf>
    <xf numFmtId="0" fontId="15" fillId="0" borderId="52" xfId="0" applyFont="1" applyFill="1" applyBorder="1" applyAlignment="1">
      <alignment vertical="center"/>
    </xf>
    <xf numFmtId="0" fontId="15" fillId="0" borderId="53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/>
    </xf>
    <xf numFmtId="0" fontId="15" fillId="0" borderId="15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0" xfId="0" applyFont="1" applyFill="1"/>
    <xf numFmtId="0" fontId="5" fillId="0" borderId="0" xfId="0" applyFont="1" applyFill="1"/>
    <xf numFmtId="0" fontId="0" fillId="0" borderId="0" xfId="0" applyFill="1" applyBorder="1"/>
    <xf numFmtId="176" fontId="0" fillId="0" borderId="0" xfId="0" applyNumberFormat="1" applyFill="1"/>
    <xf numFmtId="0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83" fontId="3" fillId="0" borderId="0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vertical="center"/>
    </xf>
    <xf numFmtId="178" fontId="0" fillId="0" borderId="0" xfId="0" applyNumberFormat="1" applyFill="1"/>
    <xf numFmtId="180" fontId="0" fillId="0" borderId="0" xfId="0" applyNumberFormat="1" applyFill="1"/>
    <xf numFmtId="1" fontId="0" fillId="0" borderId="0" xfId="0" applyNumberFormat="1" applyFill="1"/>
    <xf numFmtId="0" fontId="3" fillId="0" borderId="0" xfId="0" applyNumberFormat="1" applyFont="1" applyFill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0" xfId="1" applyFont="1" applyFill="1" applyBorder="1" applyAlignment="1">
      <alignment vertical="center"/>
    </xf>
    <xf numFmtId="38" fontId="0" fillId="0" borderId="0" xfId="0" applyNumberFormat="1" applyFill="1"/>
    <xf numFmtId="2" fontId="0" fillId="0" borderId="0" xfId="0" applyNumberFormat="1" applyFill="1"/>
    <xf numFmtId="180" fontId="0" fillId="0" borderId="0" xfId="0" applyNumberFormat="1" applyFill="1" applyBorder="1"/>
    <xf numFmtId="38" fontId="18" fillId="0" borderId="1" xfId="1" applyFont="1" applyFill="1" applyBorder="1" applyAlignment="1">
      <alignment wrapText="1"/>
    </xf>
    <xf numFmtId="38" fontId="18" fillId="0" borderId="1" xfId="1" applyFont="1" applyFill="1" applyBorder="1"/>
    <xf numFmtId="38" fontId="0" fillId="0" borderId="0" xfId="1" applyFont="1" applyFill="1"/>
    <xf numFmtId="0" fontId="7" fillId="0" borderId="36" xfId="0" applyFont="1" applyFill="1" applyBorder="1" applyAlignment="1">
      <alignment horizontal="distributed" vertical="distributed"/>
    </xf>
    <xf numFmtId="0" fontId="7" fillId="0" borderId="11" xfId="0" applyFont="1" applyFill="1" applyBorder="1" applyAlignment="1">
      <alignment horizontal="center" vertical="center"/>
    </xf>
    <xf numFmtId="176" fontId="0" fillId="3" borderId="0" xfId="0" applyNumberFormat="1" applyFill="1"/>
    <xf numFmtId="179" fontId="0" fillId="0" borderId="0" xfId="0" applyNumberFormat="1" applyFill="1"/>
    <xf numFmtId="0" fontId="3" fillId="3" borderId="0" xfId="0" applyNumberFormat="1" applyFont="1" applyFill="1" applyBorder="1" applyAlignment="1">
      <alignment vertical="center"/>
    </xf>
    <xf numFmtId="179" fontId="3" fillId="3" borderId="0" xfId="0" applyNumberFormat="1" applyFont="1" applyFill="1" applyBorder="1" applyAlignment="1">
      <alignment vertical="center"/>
    </xf>
    <xf numFmtId="0" fontId="16" fillId="0" borderId="54" xfId="0" applyFont="1" applyFill="1" applyBorder="1" applyAlignment="1">
      <alignment vertical="center"/>
    </xf>
    <xf numFmtId="0" fontId="16" fillId="0" borderId="55" xfId="0" applyFont="1" applyFill="1" applyBorder="1" applyAlignment="1">
      <alignment vertical="center"/>
    </xf>
    <xf numFmtId="0" fontId="16" fillId="0" borderId="2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5" fillId="0" borderId="16" xfId="0" applyFont="1" applyFill="1" applyBorder="1" applyAlignment="1">
      <alignment vertical="center"/>
    </xf>
    <xf numFmtId="0" fontId="15" fillId="0" borderId="56" xfId="0" applyFont="1" applyFill="1" applyBorder="1" applyAlignment="1">
      <alignment vertical="center"/>
    </xf>
    <xf numFmtId="0" fontId="15" fillId="0" borderId="31" xfId="0" applyFont="1" applyFill="1" applyBorder="1" applyAlignment="1">
      <alignment vertical="center"/>
    </xf>
    <xf numFmtId="0" fontId="15" fillId="0" borderId="36" xfId="0" applyFont="1" applyFill="1" applyBorder="1" applyAlignment="1">
      <alignment vertical="center"/>
    </xf>
    <xf numFmtId="181" fontId="8" fillId="0" borderId="57" xfId="0" applyNumberFormat="1" applyFont="1" applyFill="1" applyBorder="1" applyAlignment="1">
      <alignment vertical="center"/>
    </xf>
    <xf numFmtId="181" fontId="8" fillId="0" borderId="58" xfId="0" applyNumberFormat="1" applyFont="1" applyFill="1" applyBorder="1" applyAlignment="1">
      <alignment vertical="center"/>
    </xf>
    <xf numFmtId="181" fontId="8" fillId="0" borderId="3" xfId="0" applyNumberFormat="1" applyFont="1" applyFill="1" applyBorder="1" applyAlignment="1">
      <alignment horizontal="right" vertical="center" wrapText="1"/>
    </xf>
    <xf numFmtId="38" fontId="14" fillId="0" borderId="1" xfId="1" applyFont="1" applyFill="1" applyBorder="1" applyAlignment="1">
      <alignment wrapText="1"/>
    </xf>
    <xf numFmtId="0" fontId="15" fillId="0" borderId="59" xfId="0" applyFont="1" applyFill="1" applyBorder="1" applyAlignment="1">
      <alignment vertical="center"/>
    </xf>
    <xf numFmtId="0" fontId="15" fillId="0" borderId="60" xfId="0" applyFont="1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181" fontId="8" fillId="0" borderId="61" xfId="0" applyNumberFormat="1" applyFont="1" applyFill="1" applyBorder="1" applyAlignment="1">
      <alignment vertical="center"/>
    </xf>
    <xf numFmtId="0" fontId="15" fillId="0" borderId="6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84" fontId="0" fillId="0" borderId="0" xfId="0" applyNumberFormat="1" applyFill="1"/>
    <xf numFmtId="186" fontId="0" fillId="0" borderId="0" xfId="0" applyNumberFormat="1" applyFill="1"/>
    <xf numFmtId="177" fontId="0" fillId="0" borderId="0" xfId="0" applyNumberFormat="1" applyFill="1"/>
    <xf numFmtId="184" fontId="14" fillId="0" borderId="0" xfId="1" applyNumberFormat="1" applyFont="1" applyFill="1" applyBorder="1" applyAlignment="1">
      <alignment horizontal="right" wrapText="1"/>
    </xf>
    <xf numFmtId="0" fontId="7" fillId="0" borderId="12" xfId="0" applyFont="1" applyFill="1" applyBorder="1" applyAlignment="1">
      <alignment horizontal="center" vertical="center"/>
    </xf>
    <xf numFmtId="0" fontId="0" fillId="3" borderId="0" xfId="0" applyFill="1"/>
    <xf numFmtId="0" fontId="7" fillId="0" borderId="17" xfId="0" applyFont="1" applyFill="1" applyBorder="1" applyAlignment="1">
      <alignment horizontal="center" vertical="center"/>
    </xf>
    <xf numFmtId="0" fontId="16" fillId="0" borderId="0" xfId="0" applyFont="1" applyFill="1"/>
    <xf numFmtId="0" fontId="16" fillId="0" borderId="9" xfId="0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9" xfId="0" applyFont="1" applyFill="1" applyBorder="1"/>
    <xf numFmtId="0" fontId="16" fillId="0" borderId="16" xfId="0" applyFont="1" applyFill="1" applyBorder="1"/>
    <xf numFmtId="0" fontId="16" fillId="0" borderId="64" xfId="0" applyFont="1" applyFill="1" applyBorder="1" applyAlignment="1">
      <alignment horizontal="center" vertical="top" textRotation="255" wrapText="1"/>
    </xf>
    <xf numFmtId="0" fontId="16" fillId="0" borderId="65" xfId="0" applyFont="1" applyFill="1" applyBorder="1" applyAlignment="1">
      <alignment horizontal="center" vertical="top" textRotation="255" wrapText="1"/>
    </xf>
    <xf numFmtId="0" fontId="16" fillId="0" borderId="66" xfId="0" applyFont="1" applyFill="1" applyBorder="1" applyAlignment="1">
      <alignment horizontal="center" vertical="top" textRotation="255" wrapText="1"/>
    </xf>
    <xf numFmtId="0" fontId="16" fillId="0" borderId="67" xfId="0" applyFont="1" applyFill="1" applyBorder="1" applyAlignment="1">
      <alignment horizontal="center" vertical="top" textRotation="255" wrapText="1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178" fontId="16" fillId="0" borderId="54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178" fontId="16" fillId="0" borderId="3" xfId="0" applyNumberFormat="1" applyFont="1" applyFill="1" applyBorder="1" applyAlignment="1">
      <alignment vertical="center"/>
    </xf>
    <xf numFmtId="178" fontId="16" fillId="0" borderId="15" xfId="0" applyNumberFormat="1" applyFont="1" applyFill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6" fillId="0" borderId="13" xfId="0" applyFont="1" applyFill="1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0" fontId="16" fillId="0" borderId="70" xfId="0" applyFont="1" applyFill="1" applyBorder="1" applyAlignment="1">
      <alignment vertical="center"/>
    </xf>
    <xf numFmtId="178" fontId="16" fillId="0" borderId="11" xfId="0" applyNumberFormat="1" applyFont="1" applyFill="1" applyBorder="1" applyAlignment="1">
      <alignment vertical="center"/>
    </xf>
    <xf numFmtId="183" fontId="7" fillId="0" borderId="15" xfId="0" applyNumberFormat="1" applyFont="1" applyFill="1" applyBorder="1" applyAlignment="1">
      <alignment horizontal="right" vertical="center"/>
    </xf>
    <xf numFmtId="183" fontId="7" fillId="0" borderId="71" xfId="0" applyNumberFormat="1" applyFont="1" applyFill="1" applyBorder="1" applyAlignment="1">
      <alignment horizontal="right" vertical="center"/>
    </xf>
    <xf numFmtId="183" fontId="7" fillId="0" borderId="72" xfId="0" applyNumberFormat="1" applyFont="1" applyFill="1" applyBorder="1" applyAlignment="1">
      <alignment horizontal="right" vertical="center"/>
    </xf>
    <xf numFmtId="183" fontId="7" fillId="0" borderId="73" xfId="0" applyNumberFormat="1" applyFont="1" applyFill="1" applyBorder="1" applyAlignment="1">
      <alignment horizontal="right" vertical="center"/>
    </xf>
    <xf numFmtId="183" fontId="7" fillId="0" borderId="24" xfId="0" applyNumberFormat="1" applyFont="1" applyFill="1" applyBorder="1" applyAlignment="1">
      <alignment horizontal="right" vertical="center"/>
    </xf>
    <xf numFmtId="183" fontId="7" fillId="0" borderId="74" xfId="0" applyNumberFormat="1" applyFont="1" applyFill="1" applyBorder="1" applyAlignment="1">
      <alignment horizontal="right" vertical="center"/>
    </xf>
    <xf numFmtId="183" fontId="7" fillId="0" borderId="75" xfId="1" applyNumberFormat="1" applyFont="1" applyFill="1" applyBorder="1" applyAlignment="1">
      <alignment horizontal="right" vertical="center"/>
    </xf>
    <xf numFmtId="183" fontId="7" fillId="0" borderId="24" xfId="1" applyNumberFormat="1" applyFont="1" applyFill="1" applyBorder="1" applyAlignment="1">
      <alignment horizontal="right" vertical="center"/>
    </xf>
    <xf numFmtId="183" fontId="7" fillId="0" borderId="74" xfId="1" applyNumberFormat="1" applyFont="1" applyFill="1" applyBorder="1" applyAlignment="1">
      <alignment horizontal="right" vertical="center"/>
    </xf>
    <xf numFmtId="183" fontId="7" fillId="0" borderId="71" xfId="1" applyNumberFormat="1" applyFont="1" applyFill="1" applyBorder="1" applyAlignment="1">
      <alignment horizontal="right" vertical="center"/>
    </xf>
    <xf numFmtId="183" fontId="7" fillId="0" borderId="72" xfId="1" applyNumberFormat="1" applyFont="1" applyFill="1" applyBorder="1" applyAlignment="1">
      <alignment horizontal="right" vertical="center"/>
    </xf>
    <xf numFmtId="0" fontId="9" fillId="0" borderId="76" xfId="0" applyFont="1" applyFill="1" applyBorder="1" applyAlignment="1">
      <alignment horizontal="center" vertical="top" textRotation="255" wrapText="1"/>
    </xf>
    <xf numFmtId="0" fontId="0" fillId="0" borderId="6" xfId="0" applyFill="1" applyBorder="1" applyAlignment="1">
      <alignment vertical="center"/>
    </xf>
    <xf numFmtId="0" fontId="3" fillId="0" borderId="7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textRotation="255" wrapText="1"/>
    </xf>
    <xf numFmtId="0" fontId="3" fillId="0" borderId="28" xfId="0" applyFont="1" applyFill="1" applyBorder="1" applyAlignment="1">
      <alignment horizontal="center" vertical="center" textRotation="255" wrapText="1"/>
    </xf>
    <xf numFmtId="0" fontId="3" fillId="0" borderId="22" xfId="0" applyFont="1" applyFill="1" applyBorder="1" applyAlignment="1">
      <alignment horizontal="center" vertical="center" textRotation="255" wrapText="1"/>
    </xf>
    <xf numFmtId="181" fontId="8" fillId="0" borderId="78" xfId="0" applyNumberFormat="1" applyFont="1" applyFill="1" applyBorder="1" applyAlignment="1">
      <alignment horizontal="right" vertical="center" wrapText="1"/>
    </xf>
    <xf numFmtId="181" fontId="8" fillId="0" borderId="61" xfId="0" applyNumberFormat="1" applyFont="1" applyFill="1" applyBorder="1" applyAlignment="1">
      <alignment horizontal="right" vertical="center" wrapText="1"/>
    </xf>
    <xf numFmtId="181" fontId="8" fillId="0" borderId="7" xfId="0" applyNumberFormat="1" applyFont="1" applyFill="1" applyBorder="1" applyAlignment="1">
      <alignment horizontal="right" vertical="center" wrapText="1"/>
    </xf>
    <xf numFmtId="181" fontId="8" fillId="0" borderId="15" xfId="0" applyNumberFormat="1" applyFont="1" applyFill="1" applyBorder="1" applyAlignment="1">
      <alignment horizontal="right" vertical="center" wrapText="1"/>
    </xf>
    <xf numFmtId="181" fontId="8" fillId="0" borderId="6" xfId="0" applyNumberFormat="1" applyFont="1" applyFill="1" applyBorder="1" applyAlignment="1">
      <alignment horizontal="right" vertical="center" wrapText="1"/>
    </xf>
    <xf numFmtId="181" fontId="8" fillId="0" borderId="79" xfId="0" applyNumberFormat="1" applyFont="1" applyFill="1" applyBorder="1" applyAlignment="1">
      <alignment horizontal="right" vertical="center" wrapText="1"/>
    </xf>
    <xf numFmtId="181" fontId="8" fillId="0" borderId="72" xfId="0" applyNumberFormat="1" applyFont="1" applyFill="1" applyBorder="1" applyAlignment="1">
      <alignment horizontal="right" vertical="center" wrapText="1"/>
    </xf>
    <xf numFmtId="0" fontId="8" fillId="0" borderId="77" xfId="0" applyFont="1" applyFill="1" applyBorder="1" applyAlignment="1">
      <alignment horizontal="center" vertical="center" wrapText="1"/>
    </xf>
    <xf numFmtId="181" fontId="8" fillId="0" borderId="47" xfId="0" applyNumberFormat="1" applyFont="1" applyFill="1" applyBorder="1" applyAlignment="1">
      <alignment vertical="center"/>
    </xf>
    <xf numFmtId="181" fontId="8" fillId="0" borderId="78" xfId="0" applyNumberFormat="1" applyFont="1" applyFill="1" applyBorder="1" applyAlignment="1">
      <alignment vertical="center"/>
    </xf>
    <xf numFmtId="181" fontId="8" fillId="0" borderId="80" xfId="0" applyNumberFormat="1" applyFont="1" applyFill="1" applyBorder="1" applyAlignment="1">
      <alignment vertical="center"/>
    </xf>
    <xf numFmtId="181" fontId="8" fillId="0" borderId="25" xfId="0" applyNumberFormat="1" applyFont="1" applyFill="1" applyBorder="1" applyAlignment="1">
      <alignment vertical="center"/>
    </xf>
    <xf numFmtId="181" fontId="8" fillId="0" borderId="72" xfId="0" applyNumberFormat="1" applyFont="1" applyFill="1" applyBorder="1" applyAlignment="1">
      <alignment vertical="center"/>
    </xf>
    <xf numFmtId="181" fontId="8" fillId="0" borderId="73" xfId="0" applyNumberFormat="1" applyFont="1" applyFill="1" applyBorder="1" applyAlignment="1">
      <alignment vertical="center"/>
    </xf>
    <xf numFmtId="0" fontId="7" fillId="0" borderId="81" xfId="0" applyFont="1" applyFill="1" applyBorder="1" applyAlignment="1">
      <alignment horizontal="distributed" vertical="center"/>
    </xf>
    <xf numFmtId="0" fontId="15" fillId="0" borderId="2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15" fillId="0" borderId="71" xfId="0" applyFont="1" applyFill="1" applyBorder="1" applyAlignment="1">
      <alignment vertical="center"/>
    </xf>
    <xf numFmtId="0" fontId="15" fillId="0" borderId="72" xfId="0" applyFont="1" applyFill="1" applyBorder="1" applyAlignment="1">
      <alignment vertical="center"/>
    </xf>
    <xf numFmtId="0" fontId="15" fillId="0" borderId="74" xfId="0" applyFont="1" applyFill="1" applyBorder="1" applyAlignment="1">
      <alignment vertical="center"/>
    </xf>
    <xf numFmtId="0" fontId="15" fillId="0" borderId="82" xfId="0" applyFont="1" applyFill="1" applyBorder="1" applyAlignment="1">
      <alignment vertical="center"/>
    </xf>
    <xf numFmtId="0" fontId="15" fillId="0" borderId="26" xfId="0" applyFont="1" applyFill="1" applyBorder="1" applyAlignment="1">
      <alignment vertical="center"/>
    </xf>
    <xf numFmtId="0" fontId="15" fillId="0" borderId="80" xfId="0" applyFont="1" applyFill="1" applyBorder="1" applyAlignment="1">
      <alignment vertical="center"/>
    </xf>
    <xf numFmtId="0" fontId="15" fillId="0" borderId="24" xfId="0" applyFont="1" applyFill="1" applyBorder="1" applyAlignment="1">
      <alignment vertical="center"/>
    </xf>
    <xf numFmtId="1" fontId="15" fillId="0" borderId="83" xfId="0" applyNumberFormat="1" applyFont="1" applyFill="1" applyBorder="1" applyAlignment="1">
      <alignment vertical="center"/>
    </xf>
    <xf numFmtId="1" fontId="15" fillId="0" borderId="72" xfId="0" applyNumberFormat="1" applyFont="1" applyFill="1" applyBorder="1" applyAlignment="1">
      <alignment vertical="center"/>
    </xf>
    <xf numFmtId="1" fontId="15" fillId="0" borderId="73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8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85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/>
    </xf>
    <xf numFmtId="38" fontId="21" fillId="0" borderId="28" xfId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7" fillId="0" borderId="86" xfId="0" applyFont="1" applyFill="1" applyBorder="1" applyAlignment="1">
      <alignment horizontal="center" vertical="center"/>
    </xf>
    <xf numFmtId="0" fontId="21" fillId="0" borderId="86" xfId="0" applyFont="1" applyFill="1" applyBorder="1" applyAlignment="1">
      <alignment horizontal="center" vertical="center"/>
    </xf>
    <xf numFmtId="181" fontId="8" fillId="0" borderId="87" xfId="0" applyNumberFormat="1" applyFont="1" applyFill="1" applyBorder="1" applyAlignment="1">
      <alignment vertical="center"/>
    </xf>
    <xf numFmtId="181" fontId="8" fillId="0" borderId="88" xfId="0" applyNumberFormat="1" applyFont="1" applyFill="1" applyBorder="1" applyAlignment="1">
      <alignment vertical="center"/>
    </xf>
    <xf numFmtId="181" fontId="8" fillId="0" borderId="89" xfId="0" applyNumberFormat="1" applyFont="1" applyFill="1" applyBorder="1" applyAlignment="1">
      <alignment vertical="center"/>
    </xf>
    <xf numFmtId="0" fontId="15" fillId="0" borderId="87" xfId="0" applyFont="1" applyFill="1" applyBorder="1" applyAlignment="1">
      <alignment vertical="center"/>
    </xf>
    <xf numFmtId="1" fontId="15" fillId="0" borderId="71" xfId="0" applyNumberFormat="1" applyFont="1" applyFill="1" applyBorder="1" applyAlignment="1">
      <alignment vertical="center"/>
    </xf>
    <xf numFmtId="1" fontId="15" fillId="0" borderId="90" xfId="0" applyNumberFormat="1" applyFont="1" applyFill="1" applyBorder="1" applyAlignment="1">
      <alignment vertical="center"/>
    </xf>
    <xf numFmtId="0" fontId="15" fillId="0" borderId="88" xfId="0" applyFont="1" applyFill="1" applyBorder="1" applyAlignment="1">
      <alignment vertical="center"/>
    </xf>
    <xf numFmtId="0" fontId="15" fillId="0" borderId="89" xfId="0" applyFont="1" applyFill="1" applyBorder="1" applyAlignment="1">
      <alignment vertical="center"/>
    </xf>
    <xf numFmtId="183" fontId="7" fillId="0" borderId="17" xfId="0" applyNumberFormat="1" applyFont="1" applyFill="1" applyBorder="1" applyAlignment="1">
      <alignment horizontal="right"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83" fontId="7" fillId="0" borderId="31" xfId="0" applyNumberFormat="1" applyFont="1" applyFill="1" applyBorder="1" applyAlignment="1">
      <alignment horizontal="right" vertical="center"/>
    </xf>
    <xf numFmtId="183" fontId="7" fillId="0" borderId="36" xfId="0" applyNumberFormat="1" applyFont="1" applyFill="1" applyBorder="1" applyAlignment="1">
      <alignment horizontal="right" vertical="center"/>
    </xf>
    <xf numFmtId="0" fontId="7" fillId="0" borderId="86" xfId="0" applyFont="1" applyBorder="1" applyAlignment="1">
      <alignment horizontal="center" vertical="center"/>
    </xf>
    <xf numFmtId="183" fontId="7" fillId="0" borderId="16" xfId="0" applyNumberFormat="1" applyFont="1" applyFill="1" applyBorder="1" applyAlignment="1">
      <alignment horizontal="right" vertical="center"/>
    </xf>
    <xf numFmtId="183" fontId="7" fillId="0" borderId="26" xfId="0" applyNumberFormat="1" applyFont="1" applyFill="1" applyBorder="1" applyAlignment="1">
      <alignment horizontal="right" vertical="center"/>
    </xf>
    <xf numFmtId="183" fontId="7" fillId="0" borderId="9" xfId="0" applyNumberFormat="1" applyFont="1" applyFill="1" applyBorder="1" applyAlignment="1">
      <alignment horizontal="right" vertical="center"/>
    </xf>
    <xf numFmtId="183" fontId="7" fillId="0" borderId="75" xfId="0" applyNumberFormat="1" applyFont="1" applyFill="1" applyBorder="1" applyAlignment="1">
      <alignment horizontal="right" vertical="center"/>
    </xf>
    <xf numFmtId="183" fontId="7" fillId="0" borderId="83" xfId="0" applyNumberFormat="1" applyFont="1" applyFill="1" applyBorder="1" applyAlignment="1">
      <alignment horizontal="right" vertical="center"/>
    </xf>
    <xf numFmtId="183" fontId="7" fillId="0" borderId="83" xfId="1" applyNumberFormat="1" applyFont="1" applyFill="1" applyBorder="1" applyAlignment="1">
      <alignment horizontal="right" vertical="center"/>
    </xf>
    <xf numFmtId="183" fontId="7" fillId="0" borderId="31" xfId="1" applyNumberFormat="1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center" vertical="center"/>
    </xf>
    <xf numFmtId="0" fontId="7" fillId="0" borderId="76" xfId="0" applyFont="1" applyFill="1" applyBorder="1" applyAlignment="1">
      <alignment horizontal="center" vertical="top" textRotation="255" wrapText="1"/>
    </xf>
    <xf numFmtId="0" fontId="7" fillId="0" borderId="32" xfId="0" applyFont="1" applyFill="1" applyBorder="1" applyAlignment="1">
      <alignment horizontal="center" vertical="top" textRotation="255" wrapText="1"/>
    </xf>
    <xf numFmtId="0" fontId="0" fillId="0" borderId="8" xfId="0" applyFill="1" applyBorder="1" applyAlignment="1">
      <alignment vertical="center"/>
    </xf>
    <xf numFmtId="0" fontId="9" fillId="0" borderId="32" xfId="0" applyFont="1" applyFill="1" applyBorder="1" applyAlignment="1">
      <alignment horizontal="center" vertical="top" textRotation="255" wrapText="1"/>
    </xf>
    <xf numFmtId="0" fontId="0" fillId="0" borderId="91" xfId="0" applyFill="1" applyBorder="1" applyAlignment="1">
      <alignment vertical="center"/>
    </xf>
    <xf numFmtId="0" fontId="9" fillId="0" borderId="92" xfId="0" applyFont="1" applyFill="1" applyBorder="1" applyAlignment="1">
      <alignment horizontal="center" vertical="top" textRotation="255" wrapText="1"/>
    </xf>
    <xf numFmtId="0" fontId="3" fillId="0" borderId="87" xfId="0" applyFont="1" applyFill="1" applyBorder="1" applyAlignment="1">
      <alignment horizontal="center" vertical="center"/>
    </xf>
    <xf numFmtId="181" fontId="8" fillId="0" borderId="16" xfId="0" applyNumberFormat="1" applyFont="1" applyFill="1" applyBorder="1" applyAlignment="1">
      <alignment vertical="center"/>
    </xf>
    <xf numFmtId="181" fontId="8" fillId="0" borderId="93" xfId="0" applyNumberFormat="1" applyFont="1" applyFill="1" applyBorder="1" applyAlignment="1">
      <alignment vertical="center"/>
    </xf>
    <xf numFmtId="0" fontId="16" fillId="0" borderId="94" xfId="0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0" fontId="16" fillId="0" borderId="40" xfId="0" applyFont="1" applyFill="1" applyBorder="1" applyAlignment="1">
      <alignment vertical="center"/>
    </xf>
    <xf numFmtId="0" fontId="16" fillId="0" borderId="89" xfId="0" applyFont="1" applyFill="1" applyBorder="1" applyAlignment="1">
      <alignment vertical="center"/>
    </xf>
    <xf numFmtId="0" fontId="16" fillId="0" borderId="90" xfId="0" applyFont="1" applyFill="1" applyBorder="1" applyAlignment="1">
      <alignment vertical="center"/>
    </xf>
    <xf numFmtId="38" fontId="16" fillId="0" borderId="88" xfId="1" applyFont="1" applyFill="1" applyBorder="1" applyAlignment="1">
      <alignment vertical="center"/>
    </xf>
    <xf numFmtId="38" fontId="16" fillId="0" borderId="40" xfId="1" applyFont="1" applyFill="1" applyBorder="1" applyAlignment="1">
      <alignment vertical="center"/>
    </xf>
    <xf numFmtId="178" fontId="16" fillId="0" borderId="88" xfId="0" applyNumberFormat="1" applyFont="1" applyFill="1" applyBorder="1" applyAlignment="1">
      <alignment vertical="center"/>
    </xf>
    <xf numFmtId="178" fontId="16" fillId="0" borderId="89" xfId="0" applyNumberFormat="1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81" fontId="8" fillId="0" borderId="95" xfId="0" applyNumberFormat="1" applyFont="1" applyFill="1" applyBorder="1" applyAlignment="1">
      <alignment vertical="center"/>
    </xf>
    <xf numFmtId="181" fontId="8" fillId="0" borderId="96" xfId="0" applyNumberFormat="1" applyFont="1" applyFill="1" applyBorder="1" applyAlignment="1">
      <alignment vertical="center"/>
    </xf>
    <xf numFmtId="181" fontId="8" fillId="0" borderId="2" xfId="0" applyNumberFormat="1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0" fontId="15" fillId="0" borderId="41" xfId="0" applyFont="1" applyFill="1" applyBorder="1" applyAlignment="1">
      <alignment vertical="center"/>
    </xf>
    <xf numFmtId="0" fontId="15" fillId="0" borderId="97" xfId="0" applyFont="1" applyFill="1" applyBorder="1" applyAlignment="1">
      <alignment vertical="center"/>
    </xf>
    <xf numFmtId="180" fontId="0" fillId="3" borderId="0" xfId="0" applyNumberFormat="1" applyFill="1"/>
    <xf numFmtId="184" fontId="0" fillId="3" borderId="0" xfId="0" applyNumberFormat="1" applyFill="1"/>
    <xf numFmtId="38" fontId="3" fillId="3" borderId="0" xfId="1" applyFont="1" applyFill="1" applyBorder="1" applyAlignment="1">
      <alignment vertical="center"/>
    </xf>
    <xf numFmtId="2" fontId="0" fillId="3" borderId="0" xfId="0" applyNumberFormat="1" applyFill="1"/>
    <xf numFmtId="0" fontId="0" fillId="3" borderId="0" xfId="0" applyFill="1" applyBorder="1"/>
    <xf numFmtId="180" fontId="0" fillId="3" borderId="0" xfId="0" applyNumberFormat="1" applyFill="1" applyBorder="1"/>
    <xf numFmtId="38" fontId="21" fillId="0" borderId="0" xfId="1" applyFont="1" applyFill="1" applyBorder="1" applyAlignment="1">
      <alignment horizontal="center" vertical="center"/>
    </xf>
    <xf numFmtId="38" fontId="7" fillId="0" borderId="0" xfId="1" applyFont="1" applyFill="1" applyAlignment="1">
      <alignment horizontal="center" vertical="center"/>
    </xf>
    <xf numFmtId="183" fontId="21" fillId="0" borderId="0" xfId="1" applyNumberFormat="1" applyFont="1" applyFill="1" applyBorder="1" applyAlignment="1">
      <alignment horizontal="center" vertical="center"/>
    </xf>
    <xf numFmtId="183" fontId="7" fillId="0" borderId="0" xfId="1" applyNumberFormat="1" applyFont="1" applyFill="1" applyAlignment="1">
      <alignment horizontal="center" vertical="center"/>
    </xf>
    <xf numFmtId="183" fontId="21" fillId="0" borderId="28" xfId="1" applyNumberFormat="1" applyFont="1" applyFill="1" applyBorder="1" applyAlignment="1">
      <alignment horizontal="center" vertical="center" wrapText="1"/>
    </xf>
    <xf numFmtId="0" fontId="16" fillId="0" borderId="78" xfId="0" applyFont="1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0" fontId="16" fillId="0" borderId="99" xfId="0" applyFont="1" applyFill="1" applyBorder="1" applyAlignment="1">
      <alignment horizontal="center" vertical="center"/>
    </xf>
    <xf numFmtId="0" fontId="0" fillId="0" borderId="0" xfId="0" applyNumberFormat="1" applyFill="1"/>
    <xf numFmtId="0" fontId="22" fillId="0" borderId="0" xfId="0" applyFont="1" applyFill="1" applyAlignment="1">
      <alignment horizontal="right" vertical="center"/>
    </xf>
    <xf numFmtId="0" fontId="22" fillId="0" borderId="0" xfId="0" applyFont="1" applyFill="1" applyAlignment="1">
      <alignment horizontal="left" vertical="center"/>
    </xf>
    <xf numFmtId="187" fontId="3" fillId="0" borderId="0" xfId="0" applyNumberFormat="1" applyFont="1" applyFill="1" applyAlignment="1">
      <alignment horizontal="center" vertical="center"/>
    </xf>
    <xf numFmtId="187" fontId="14" fillId="0" borderId="0" xfId="3" applyNumberFormat="1" applyFont="1" applyFill="1" applyBorder="1" applyAlignment="1">
      <alignment horizontal="center" vertical="center" wrapText="1"/>
    </xf>
    <xf numFmtId="187" fontId="16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 shrinkToFit="1"/>
    </xf>
    <xf numFmtId="0" fontId="23" fillId="0" borderId="0" xfId="0" applyFont="1" applyFill="1" applyAlignment="1">
      <alignment horizontal="center" vertical="center"/>
    </xf>
    <xf numFmtId="178" fontId="16" fillId="0" borderId="12" xfId="0" applyNumberFormat="1" applyFont="1" applyFill="1" applyBorder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15" fillId="0" borderId="86" xfId="0" applyFont="1" applyFill="1" applyBorder="1" applyAlignment="1">
      <alignment horizontal="center" vertical="center"/>
    </xf>
    <xf numFmtId="176" fontId="0" fillId="4" borderId="0" xfId="0" applyNumberFormat="1" applyFill="1"/>
    <xf numFmtId="176" fontId="0" fillId="5" borderId="0" xfId="0" applyNumberFormat="1" applyFill="1"/>
    <xf numFmtId="0" fontId="0" fillId="4" borderId="0" xfId="0" applyFill="1"/>
    <xf numFmtId="180" fontId="0" fillId="4" borderId="0" xfId="0" applyNumberFormat="1" applyFill="1"/>
    <xf numFmtId="0" fontId="0" fillId="5" borderId="0" xfId="0" applyFill="1"/>
    <xf numFmtId="180" fontId="0" fillId="5" borderId="0" xfId="0" applyNumberFormat="1" applyFill="1"/>
    <xf numFmtId="3" fontId="0" fillId="0" borderId="0" xfId="0" applyNumberFormat="1" applyFill="1"/>
    <xf numFmtId="3" fontId="0" fillId="0" borderId="0" xfId="0" applyNumberFormat="1" applyFill="1" applyBorder="1"/>
    <xf numFmtId="38" fontId="14" fillId="0" borderId="0" xfId="1" applyFont="1" applyFill="1" applyBorder="1" applyAlignment="1">
      <alignment wrapText="1"/>
    </xf>
    <xf numFmtId="0" fontId="28" fillId="0" borderId="0" xfId="0" applyFont="1" applyFill="1"/>
    <xf numFmtId="176" fontId="0" fillId="0" borderId="0" xfId="0" applyNumberFormat="1" applyFill="1" applyAlignment="1">
      <alignment horizontal="left" shrinkToFit="1"/>
    </xf>
    <xf numFmtId="176" fontId="0" fillId="3" borderId="0" xfId="0" applyNumberFormat="1" applyFill="1" applyAlignment="1">
      <alignment horizontal="left" shrinkToFit="1"/>
    </xf>
    <xf numFmtId="181" fontId="8" fillId="0" borderId="99" xfId="0" applyNumberFormat="1" applyFont="1" applyFill="1" applyBorder="1" applyAlignment="1">
      <alignment horizontal="right" vertical="center" wrapText="1"/>
    </xf>
    <xf numFmtId="181" fontId="8" fillId="0" borderId="94" xfId="0" applyNumberFormat="1" applyFont="1" applyFill="1" applyBorder="1" applyAlignment="1">
      <alignment horizontal="right" vertical="center" wrapText="1"/>
    </xf>
    <xf numFmtId="181" fontId="8" fillId="0" borderId="88" xfId="0" applyNumberFormat="1" applyFont="1" applyFill="1" applyBorder="1" applyAlignment="1">
      <alignment horizontal="right" vertical="center" wrapText="1"/>
    </xf>
    <xf numFmtId="181" fontId="8" fillId="0" borderId="86" xfId="0" applyNumberFormat="1" applyFont="1" applyFill="1" applyBorder="1" applyAlignment="1">
      <alignment horizontal="right" vertical="center" wrapText="1"/>
    </xf>
    <xf numFmtId="181" fontId="8" fillId="0" borderId="89" xfId="0" applyNumberFormat="1" applyFont="1" applyFill="1" applyBorder="1" applyAlignment="1">
      <alignment horizontal="right" vertical="center" wrapText="1"/>
    </xf>
    <xf numFmtId="181" fontId="8" fillId="0" borderId="31" xfId="0" applyNumberFormat="1" applyFont="1" applyFill="1" applyBorder="1" applyAlignment="1">
      <alignment vertical="center"/>
    </xf>
    <xf numFmtId="0" fontId="7" fillId="0" borderId="40" xfId="0" applyFont="1" applyFill="1" applyBorder="1" applyAlignment="1">
      <alignment horizontal="center" vertical="center" textRotation="255" wrapText="1"/>
    </xf>
    <xf numFmtId="0" fontId="7" fillId="0" borderId="32" xfId="0" applyFont="1" applyFill="1" applyBorder="1" applyAlignment="1">
      <alignment horizontal="center" vertical="center" textRotation="255" wrapText="1"/>
    </xf>
    <xf numFmtId="0" fontId="7" fillId="0" borderId="90" xfId="0" applyFont="1" applyFill="1" applyBorder="1" applyAlignment="1">
      <alignment horizontal="center" vertical="center" textRotation="255" wrapText="1"/>
    </xf>
    <xf numFmtId="0" fontId="15" fillId="0" borderId="90" xfId="0" applyFont="1" applyFill="1" applyBorder="1" applyAlignment="1">
      <alignment vertical="center"/>
    </xf>
    <xf numFmtId="0" fontId="15" fillId="0" borderId="43" xfId="0" applyFont="1" applyFill="1" applyBorder="1" applyAlignment="1">
      <alignment vertical="center"/>
    </xf>
    <xf numFmtId="0" fontId="15" fillId="0" borderId="100" xfId="0" applyFont="1" applyFill="1" applyBorder="1" applyAlignment="1">
      <alignment vertical="center"/>
    </xf>
    <xf numFmtId="0" fontId="15" fillId="0" borderId="101" xfId="0" applyFont="1" applyFill="1" applyBorder="1" applyAlignment="1">
      <alignment vertical="center"/>
    </xf>
    <xf numFmtId="0" fontId="15" fillId="0" borderId="102" xfId="0" applyFont="1" applyFill="1" applyBorder="1" applyAlignment="1">
      <alignment vertical="center"/>
    </xf>
    <xf numFmtId="1" fontId="7" fillId="0" borderId="0" xfId="0" applyNumberFormat="1" applyFont="1" applyFill="1" applyAlignment="1">
      <alignment horizontal="center" vertical="center"/>
    </xf>
    <xf numFmtId="0" fontId="16" fillId="0" borderId="103" xfId="0" applyFont="1" applyFill="1" applyBorder="1" applyAlignment="1">
      <alignment horizontal="center" vertical="center"/>
    </xf>
    <xf numFmtId="178" fontId="16" fillId="0" borderId="0" xfId="0" applyNumberFormat="1" applyFont="1" applyFill="1" applyBorder="1" applyAlignment="1">
      <alignment vertical="center"/>
    </xf>
    <xf numFmtId="178" fontId="16" fillId="0" borderId="15" xfId="0" applyNumberFormat="1" applyFont="1" applyFill="1" applyBorder="1" applyAlignment="1">
      <alignment horizontal="center" vertical="center"/>
    </xf>
    <xf numFmtId="178" fontId="16" fillId="0" borderId="3" xfId="0" applyNumberFormat="1" applyFont="1" applyFill="1" applyBorder="1" applyAlignment="1">
      <alignment horizontal="center" vertical="center"/>
    </xf>
    <xf numFmtId="0" fontId="16" fillId="4" borderId="64" xfId="0" applyFont="1" applyFill="1" applyBorder="1" applyAlignment="1">
      <alignment horizontal="center" vertical="top" textRotation="255" wrapText="1"/>
    </xf>
    <xf numFmtId="0" fontId="16" fillId="4" borderId="66" xfId="0" applyFont="1" applyFill="1" applyBorder="1" applyAlignment="1">
      <alignment horizontal="center" vertical="top" textRotation="255" wrapText="1"/>
    </xf>
    <xf numFmtId="0" fontId="16" fillId="4" borderId="104" xfId="0" applyFont="1" applyFill="1" applyBorder="1" applyAlignment="1">
      <alignment vertical="center"/>
    </xf>
    <xf numFmtId="0" fontId="16" fillId="4" borderId="54" xfId="0" applyFont="1" applyFill="1" applyBorder="1" applyAlignment="1">
      <alignment vertical="center"/>
    </xf>
    <xf numFmtId="0" fontId="16" fillId="4" borderId="55" xfId="0" applyFont="1" applyFill="1" applyBorder="1" applyAlignment="1">
      <alignment vertical="center"/>
    </xf>
    <xf numFmtId="0" fontId="16" fillId="4" borderId="61" xfId="0" applyFont="1" applyFill="1" applyBorder="1" applyAlignment="1">
      <alignment vertical="center"/>
    </xf>
    <xf numFmtId="0" fontId="16" fillId="4" borderId="3" xfId="0" applyFont="1" applyFill="1" applyBorder="1" applyAlignment="1">
      <alignment vertical="center"/>
    </xf>
    <xf numFmtId="0" fontId="16" fillId="4" borderId="7" xfId="0" applyFont="1" applyFill="1" applyBorder="1" applyAlignment="1">
      <alignment vertical="center"/>
    </xf>
    <xf numFmtId="0" fontId="16" fillId="4" borderId="105" xfId="0" applyFont="1" applyFill="1" applyBorder="1" applyAlignment="1">
      <alignment vertical="center"/>
    </xf>
    <xf numFmtId="0" fontId="16" fillId="4" borderId="11" xfId="0" applyFont="1" applyFill="1" applyBorder="1" applyAlignment="1">
      <alignment vertical="center"/>
    </xf>
    <xf numFmtId="0" fontId="16" fillId="4" borderId="13" xfId="0" applyFont="1" applyFill="1" applyBorder="1" applyAlignment="1">
      <alignment vertical="center"/>
    </xf>
    <xf numFmtId="0" fontId="16" fillId="4" borderId="94" xfId="0" applyFont="1" applyFill="1" applyBorder="1" applyAlignment="1">
      <alignment vertical="center"/>
    </xf>
    <xf numFmtId="0" fontId="16" fillId="4" borderId="88" xfId="0" applyFont="1" applyFill="1" applyBorder="1" applyAlignment="1">
      <alignment vertical="center"/>
    </xf>
    <xf numFmtId="183" fontId="7" fillId="0" borderId="3" xfId="0" applyNumberFormat="1" applyFont="1" applyBorder="1" applyAlignment="1">
      <alignment horizontal="center" vertical="center"/>
    </xf>
    <xf numFmtId="38" fontId="18" fillId="0" borderId="3" xfId="1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textRotation="255" wrapText="1"/>
    </xf>
    <xf numFmtId="0" fontId="3" fillId="0" borderId="90" xfId="0" applyFont="1" applyFill="1" applyBorder="1" applyAlignment="1">
      <alignment horizontal="center" vertical="center" textRotation="255" wrapText="1"/>
    </xf>
    <xf numFmtId="183" fontId="3" fillId="0" borderId="106" xfId="0" applyNumberFormat="1" applyFont="1" applyFill="1" applyBorder="1" applyAlignment="1">
      <alignment horizontal="center" vertical="center"/>
    </xf>
    <xf numFmtId="183" fontId="3" fillId="0" borderId="16" xfId="0" applyNumberFormat="1" applyFont="1" applyFill="1" applyBorder="1" applyAlignment="1">
      <alignment horizontal="center" vertical="center"/>
    </xf>
    <xf numFmtId="183" fontId="3" fillId="0" borderId="14" xfId="0" applyNumberFormat="1" applyFont="1" applyFill="1" applyBorder="1" applyAlignment="1">
      <alignment horizontal="center" vertical="center"/>
    </xf>
    <xf numFmtId="38" fontId="14" fillId="0" borderId="107" xfId="1" applyFont="1" applyFill="1" applyBorder="1" applyAlignment="1">
      <alignment horizontal="center" vertical="center" wrapText="1"/>
    </xf>
    <xf numFmtId="0" fontId="8" fillId="0" borderId="43" xfId="0" applyFont="1" applyFill="1" applyBorder="1" applyAlignment="1"/>
    <xf numFmtId="0" fontId="8" fillId="0" borderId="39" xfId="0" applyFont="1" applyFill="1" applyBorder="1" applyAlignment="1"/>
    <xf numFmtId="0" fontId="3" fillId="0" borderId="0" xfId="0" applyFont="1" applyFill="1" applyAlignment="1">
      <alignment vertical="top"/>
    </xf>
    <xf numFmtId="0" fontId="15" fillId="0" borderId="11" xfId="0" applyFont="1" applyFill="1" applyBorder="1" applyAlignment="1">
      <alignment horizontal="center" vertical="center" textRotation="255"/>
    </xf>
    <xf numFmtId="0" fontId="15" fillId="0" borderId="37" xfId="0" applyFont="1" applyFill="1" applyBorder="1" applyAlignment="1">
      <alignment vertical="center"/>
    </xf>
    <xf numFmtId="0" fontId="15" fillId="0" borderId="114" xfId="0" applyFont="1" applyFill="1" applyBorder="1" applyAlignment="1">
      <alignment vertical="center"/>
    </xf>
    <xf numFmtId="0" fontId="15" fillId="0" borderId="18" xfId="0" applyFont="1" applyFill="1" applyBorder="1" applyAlignment="1">
      <alignment horizontal="center" vertical="center" wrapText="1"/>
    </xf>
    <xf numFmtId="183" fontId="7" fillId="0" borderId="90" xfId="0" applyNumberFormat="1" applyFont="1" applyFill="1" applyBorder="1" applyAlignment="1">
      <alignment horizontal="right" vertical="center"/>
    </xf>
    <xf numFmtId="183" fontId="7" fillId="0" borderId="88" xfId="0" applyNumberFormat="1" applyFont="1" applyFill="1" applyBorder="1" applyAlignment="1">
      <alignment horizontal="right" vertical="center"/>
    </xf>
    <xf numFmtId="183" fontId="7" fillId="0" borderId="86" xfId="0" applyNumberFormat="1" applyFont="1" applyFill="1" applyBorder="1" applyAlignment="1">
      <alignment horizontal="right" vertical="center"/>
    </xf>
    <xf numFmtId="183" fontId="7" fillId="0" borderId="40" xfId="0" applyNumberFormat="1" applyFont="1" applyFill="1" applyBorder="1" applyAlignment="1">
      <alignment horizontal="right" vertical="center"/>
    </xf>
    <xf numFmtId="183" fontId="7" fillId="0" borderId="115" xfId="0" applyNumberFormat="1" applyFont="1" applyFill="1" applyBorder="1" applyAlignment="1">
      <alignment horizontal="right" vertical="center"/>
    </xf>
    <xf numFmtId="183" fontId="7" fillId="0" borderId="87" xfId="0" applyNumberFormat="1" applyFont="1" applyFill="1" applyBorder="1" applyAlignment="1">
      <alignment horizontal="right" vertical="center"/>
    </xf>
    <xf numFmtId="183" fontId="7" fillId="0" borderId="89" xfId="0" applyNumberFormat="1" applyFont="1" applyFill="1" applyBorder="1" applyAlignment="1">
      <alignment horizontal="right" vertical="center"/>
    </xf>
    <xf numFmtId="183" fontId="7" fillId="0" borderId="93" xfId="0" applyNumberFormat="1" applyFont="1" applyFill="1" applyBorder="1" applyAlignment="1">
      <alignment horizontal="right" vertical="center"/>
    </xf>
    <xf numFmtId="183" fontId="7" fillId="0" borderId="86" xfId="1" applyNumberFormat="1" applyFont="1" applyFill="1" applyBorder="1" applyAlignment="1">
      <alignment horizontal="right" vertical="center"/>
    </xf>
    <xf numFmtId="183" fontId="7" fillId="0" borderId="87" xfId="1" applyNumberFormat="1" applyFont="1" applyFill="1" applyBorder="1" applyAlignment="1">
      <alignment horizontal="right" vertical="center"/>
    </xf>
    <xf numFmtId="183" fontId="7" fillId="0" borderId="40" xfId="1" applyNumberFormat="1" applyFont="1" applyFill="1" applyBorder="1" applyAlignment="1">
      <alignment horizontal="right" vertical="center"/>
    </xf>
    <xf numFmtId="183" fontId="7" fillId="0" borderId="90" xfId="1" applyNumberFormat="1" applyFont="1" applyFill="1" applyBorder="1" applyAlignment="1">
      <alignment horizontal="right" vertical="center"/>
    </xf>
    <xf numFmtId="183" fontId="7" fillId="0" borderId="115" xfId="1" applyNumberFormat="1" applyFont="1" applyFill="1" applyBorder="1" applyAlignment="1">
      <alignment horizontal="right" vertical="center"/>
    </xf>
    <xf numFmtId="183" fontId="7" fillId="0" borderId="88" xfId="1" applyNumberFormat="1" applyFont="1" applyFill="1" applyBorder="1" applyAlignment="1">
      <alignment horizontal="right" vertical="center"/>
    </xf>
    <xf numFmtId="0" fontId="0" fillId="0" borderId="115" xfId="0" applyFill="1" applyBorder="1" applyAlignment="1">
      <alignment vertical="center"/>
    </xf>
    <xf numFmtId="0" fontId="0" fillId="0" borderId="87" xfId="0" applyFill="1" applyBorder="1" applyAlignment="1">
      <alignment vertical="center"/>
    </xf>
    <xf numFmtId="0" fontId="0" fillId="0" borderId="88" xfId="0" applyFill="1" applyBorder="1" applyAlignment="1">
      <alignment vertical="center"/>
    </xf>
    <xf numFmtId="0" fontId="0" fillId="0" borderId="89" xfId="0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0" fontId="0" fillId="0" borderId="86" xfId="0" applyFill="1" applyBorder="1" applyAlignment="1">
      <alignment vertical="center"/>
    </xf>
    <xf numFmtId="0" fontId="0" fillId="0" borderId="93" xfId="0" applyFill="1" applyBorder="1" applyAlignment="1">
      <alignment vertical="center"/>
    </xf>
    <xf numFmtId="181" fontId="8" fillId="0" borderId="9" xfId="0" applyNumberFormat="1" applyFont="1" applyFill="1" applyBorder="1" applyAlignment="1">
      <alignment horizontal="right" vertical="center" wrapText="1"/>
    </xf>
    <xf numFmtId="181" fontId="8" fillId="0" borderId="116" xfId="0" applyNumberFormat="1" applyFont="1" applyFill="1" applyBorder="1" applyAlignment="1">
      <alignment vertical="center"/>
    </xf>
    <xf numFmtId="181" fontId="8" fillId="0" borderId="117" xfId="0" applyNumberFormat="1" applyFont="1" applyFill="1" applyBorder="1" applyAlignment="1">
      <alignment vertical="center"/>
    </xf>
    <xf numFmtId="188" fontId="3" fillId="4" borderId="0" xfId="0" applyNumberFormat="1" applyFont="1" applyFill="1" applyAlignment="1">
      <alignment horizontal="center" vertical="center"/>
    </xf>
    <xf numFmtId="188" fontId="14" fillId="4" borderId="0" xfId="3" applyNumberFormat="1" applyFont="1" applyFill="1" applyBorder="1" applyAlignment="1">
      <alignment horizontal="center" vertical="center" wrapText="1"/>
    </xf>
    <xf numFmtId="188" fontId="16" fillId="4" borderId="0" xfId="0" applyNumberFormat="1" applyFont="1" applyFill="1" applyAlignment="1">
      <alignment horizontal="center" vertical="center"/>
    </xf>
    <xf numFmtId="0" fontId="0" fillId="0" borderId="83" xfId="0" applyNumberFormat="1" applyFill="1" applyBorder="1" applyAlignment="1">
      <alignment vertical="center"/>
    </xf>
    <xf numFmtId="0" fontId="0" fillId="0" borderId="24" xfId="0" applyNumberFormat="1" applyFill="1" applyBorder="1" applyAlignment="1">
      <alignment vertical="center"/>
    </xf>
    <xf numFmtId="0" fontId="0" fillId="0" borderId="72" xfId="0" applyNumberFormat="1" applyFill="1" applyBorder="1" applyAlignment="1">
      <alignment vertical="center"/>
    </xf>
    <xf numFmtId="0" fontId="0" fillId="0" borderId="73" xfId="0" applyNumberFormat="1" applyFill="1" applyBorder="1" applyAlignment="1">
      <alignment vertical="center"/>
    </xf>
    <xf numFmtId="0" fontId="0" fillId="0" borderId="75" xfId="0" applyNumberFormat="1" applyFill="1" applyBorder="1" applyAlignment="1">
      <alignment vertical="center"/>
    </xf>
    <xf numFmtId="2" fontId="0" fillId="0" borderId="30" xfId="0" applyNumberFormat="1" applyFill="1" applyBorder="1" applyAlignment="1">
      <alignment horizontal="right" vertical="center"/>
    </xf>
    <xf numFmtId="4" fontId="0" fillId="0" borderId="31" xfId="0" applyNumberFormat="1" applyFill="1" applyBorder="1" applyAlignment="1">
      <alignment horizontal="right" vertical="center"/>
    </xf>
    <xf numFmtId="2" fontId="0" fillId="0" borderId="31" xfId="0" applyNumberFormat="1" applyFill="1" applyBorder="1" applyAlignment="1">
      <alignment horizontal="right" vertical="center"/>
    </xf>
    <xf numFmtId="2" fontId="0" fillId="0" borderId="36" xfId="0" applyNumberFormat="1" applyFill="1" applyBorder="1" applyAlignment="1">
      <alignment horizontal="right" vertical="center"/>
    </xf>
    <xf numFmtId="4" fontId="0" fillId="0" borderId="35" xfId="0" applyNumberFormat="1" applyFill="1" applyBorder="1" applyAlignment="1">
      <alignment horizontal="right" vertical="center"/>
    </xf>
    <xf numFmtId="4" fontId="0" fillId="0" borderId="37" xfId="0" applyNumberFormat="1" applyFill="1" applyBorder="1" applyAlignment="1">
      <alignment horizontal="right" vertical="center"/>
    </xf>
    <xf numFmtId="2" fontId="0" fillId="0" borderId="32" xfId="0" applyNumberFormat="1" applyFill="1" applyBorder="1" applyAlignment="1">
      <alignment horizontal="right" vertical="center"/>
    </xf>
    <xf numFmtId="0" fontId="24" fillId="0" borderId="38" xfId="0" applyFont="1" applyFill="1" applyBorder="1" applyAlignment="1">
      <alignment vertical="center" wrapText="1"/>
    </xf>
    <xf numFmtId="0" fontId="8" fillId="0" borderId="35" xfId="0" applyFont="1" applyFill="1" applyBorder="1" applyAlignment="1">
      <alignment horizontal="center" vertical="center"/>
    </xf>
    <xf numFmtId="183" fontId="7" fillId="0" borderId="2" xfId="1" applyNumberFormat="1" applyFont="1" applyFill="1" applyBorder="1" applyAlignment="1">
      <alignment horizontal="right" vertical="center"/>
    </xf>
    <xf numFmtId="183" fontId="7" fillId="0" borderId="3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38" fontId="18" fillId="0" borderId="54" xfId="1" applyFont="1" applyFill="1" applyBorder="1" applyAlignment="1">
      <alignment horizontal="center" vertical="center" wrapText="1"/>
    </xf>
    <xf numFmtId="38" fontId="18" fillId="0" borderId="11" xfId="1" applyFont="1" applyFill="1" applyBorder="1" applyAlignment="1">
      <alignment horizontal="center" vertical="center" wrapText="1"/>
    </xf>
    <xf numFmtId="38" fontId="7" fillId="0" borderId="0" xfId="0" applyNumberFormat="1" applyFont="1" applyAlignment="1">
      <alignment horizontal="center" vertical="center"/>
    </xf>
    <xf numFmtId="1" fontId="15" fillId="0" borderId="115" xfId="0" applyNumberFormat="1" applyFont="1" applyFill="1" applyBorder="1" applyAlignment="1">
      <alignment vertical="center"/>
    </xf>
    <xf numFmtId="1" fontId="15" fillId="0" borderId="2" xfId="0" applyNumberFormat="1" applyFont="1" applyFill="1" applyBorder="1" applyAlignment="1">
      <alignment vertical="center"/>
    </xf>
    <xf numFmtId="0" fontId="15" fillId="0" borderId="91" xfId="0" applyFont="1" applyFill="1" applyBorder="1" applyAlignment="1">
      <alignment vertical="center"/>
    </xf>
    <xf numFmtId="0" fontId="5" fillId="0" borderId="0" xfId="0" applyFont="1" applyFill="1" applyAlignment="1">
      <alignment vertical="top" wrapText="1"/>
    </xf>
    <xf numFmtId="38" fontId="29" fillId="0" borderId="15" xfId="1" applyFont="1" applyFill="1" applyBorder="1" applyAlignment="1">
      <alignment horizontal="right" vertical="center" wrapText="1"/>
    </xf>
    <xf numFmtId="2" fontId="0" fillId="4" borderId="0" xfId="0" applyNumberFormat="1" applyFill="1"/>
    <xf numFmtId="1" fontId="15" fillId="0" borderId="31" xfId="0" applyNumberFormat="1" applyFont="1" applyFill="1" applyBorder="1" applyAlignment="1">
      <alignment vertical="center"/>
    </xf>
    <xf numFmtId="183" fontId="30" fillId="0" borderId="85" xfId="0" applyNumberFormat="1" applyFont="1" applyFill="1" applyBorder="1" applyAlignment="1">
      <alignment horizontal="right" vertical="center"/>
    </xf>
    <xf numFmtId="183" fontId="30" fillId="0" borderId="28" xfId="0" applyNumberFormat="1" applyFont="1" applyFill="1" applyBorder="1" applyAlignment="1">
      <alignment horizontal="right" vertical="center"/>
    </xf>
    <xf numFmtId="183" fontId="30" fillId="0" borderId="122" xfId="0" applyNumberFormat="1" applyFont="1" applyFill="1" applyBorder="1" applyAlignment="1">
      <alignment horizontal="right" vertical="center"/>
    </xf>
    <xf numFmtId="183" fontId="30" fillId="0" borderId="123" xfId="0" applyNumberFormat="1" applyFont="1" applyFill="1" applyBorder="1" applyAlignment="1">
      <alignment horizontal="right" vertical="center"/>
    </xf>
    <xf numFmtId="183" fontId="30" fillId="0" borderId="35" xfId="0" applyNumberFormat="1" applyFont="1" applyFill="1" applyBorder="1" applyAlignment="1">
      <alignment horizontal="right" vertical="center"/>
    </xf>
    <xf numFmtId="38" fontId="30" fillId="0" borderId="124" xfId="1" applyFont="1" applyFill="1" applyBorder="1" applyAlignment="1">
      <alignment horizontal="right" vertical="center" wrapText="1"/>
    </xf>
    <xf numFmtId="38" fontId="30" fillId="0" borderId="54" xfId="1" applyFont="1" applyFill="1" applyBorder="1" applyAlignment="1">
      <alignment horizontal="right" vertical="center" wrapText="1"/>
    </xf>
    <xf numFmtId="38" fontId="30" fillId="0" borderId="55" xfId="1" applyFont="1" applyFill="1" applyBorder="1" applyAlignment="1">
      <alignment horizontal="right" vertical="center" wrapText="1"/>
    </xf>
    <xf numFmtId="183" fontId="30" fillId="0" borderId="30" xfId="0" applyNumberFormat="1" applyFont="1" applyFill="1" applyBorder="1" applyAlignment="1">
      <alignment horizontal="right" vertical="center"/>
    </xf>
    <xf numFmtId="38" fontId="30" fillId="0" borderId="2" xfId="1" applyFont="1" applyFill="1" applyBorder="1" applyAlignment="1">
      <alignment horizontal="right" vertical="center" wrapText="1"/>
    </xf>
    <xf numFmtId="38" fontId="30" fillId="0" borderId="3" xfId="1" applyFont="1" applyFill="1" applyBorder="1" applyAlignment="1">
      <alignment horizontal="right" vertical="center" wrapText="1"/>
    </xf>
    <xf numFmtId="38" fontId="30" fillId="0" borderId="7" xfId="1" applyFont="1" applyFill="1" applyBorder="1" applyAlignment="1">
      <alignment horizontal="right" vertical="center" wrapText="1"/>
    </xf>
    <xf numFmtId="183" fontId="30" fillId="0" borderId="31" xfId="0" applyNumberFormat="1" applyFont="1" applyFill="1" applyBorder="1" applyAlignment="1">
      <alignment horizontal="right" vertical="center"/>
    </xf>
    <xf numFmtId="38" fontId="30" fillId="0" borderId="70" xfId="1" applyFont="1" applyFill="1" applyBorder="1" applyAlignment="1">
      <alignment horizontal="right" vertical="center" wrapText="1"/>
    </xf>
    <xf numFmtId="38" fontId="30" fillId="0" borderId="11" xfId="1" applyFont="1" applyFill="1" applyBorder="1" applyAlignment="1">
      <alignment horizontal="right" vertical="center" wrapText="1"/>
    </xf>
    <xf numFmtId="38" fontId="30" fillId="0" borderId="13" xfId="1" applyFont="1" applyFill="1" applyBorder="1" applyAlignment="1">
      <alignment horizontal="right" vertical="center" wrapText="1"/>
    </xf>
    <xf numFmtId="183" fontId="30" fillId="0" borderId="32" xfId="0" applyNumberFormat="1" applyFont="1" applyFill="1" applyBorder="1" applyAlignment="1">
      <alignment horizontal="right" vertical="center"/>
    </xf>
    <xf numFmtId="183" fontId="30" fillId="0" borderId="22" xfId="0" applyNumberFormat="1" applyFont="1" applyFill="1" applyBorder="1" applyAlignment="1">
      <alignment horizontal="right" vertical="center"/>
    </xf>
    <xf numFmtId="183" fontId="30" fillId="0" borderId="125" xfId="0" applyNumberFormat="1" applyFont="1" applyFill="1" applyBorder="1" applyAlignment="1">
      <alignment horizontal="right" vertical="center"/>
    </xf>
    <xf numFmtId="38" fontId="30" fillId="0" borderId="23" xfId="1" applyFont="1" applyFill="1" applyBorder="1" applyAlignment="1">
      <alignment horizontal="right" vertical="center" wrapText="1"/>
    </xf>
    <xf numFmtId="183" fontId="30" fillId="0" borderId="106" xfId="0" applyNumberFormat="1" applyFont="1" applyFill="1" applyBorder="1" applyAlignment="1">
      <alignment horizontal="right" vertical="center"/>
    </xf>
    <xf numFmtId="38" fontId="30" fillId="0" borderId="15" xfId="1" applyFont="1" applyFill="1" applyBorder="1" applyAlignment="1">
      <alignment horizontal="right" vertical="center" wrapText="1"/>
    </xf>
    <xf numFmtId="183" fontId="30" fillId="0" borderId="16" xfId="0" applyNumberFormat="1" applyFont="1" applyFill="1" applyBorder="1" applyAlignment="1">
      <alignment horizontal="right" vertical="center"/>
    </xf>
    <xf numFmtId="38" fontId="30" fillId="0" borderId="12" xfId="1" applyFont="1" applyFill="1" applyBorder="1" applyAlignment="1">
      <alignment horizontal="right" vertical="center" wrapText="1"/>
    </xf>
    <xf numFmtId="183" fontId="30" fillId="0" borderId="14" xfId="0" applyNumberFormat="1" applyFont="1" applyFill="1" applyBorder="1" applyAlignment="1">
      <alignment horizontal="right" vertical="center"/>
    </xf>
    <xf numFmtId="38" fontId="29" fillId="0" borderId="126" xfId="1" applyFont="1" applyFill="1" applyBorder="1" applyAlignment="1">
      <alignment vertical="center"/>
    </xf>
    <xf numFmtId="38" fontId="29" fillId="0" borderId="111" xfId="1" applyFont="1" applyFill="1" applyBorder="1" applyAlignment="1">
      <alignment vertical="center"/>
    </xf>
    <xf numFmtId="38" fontId="29" fillId="0" borderId="120" xfId="1" applyFont="1" applyFill="1" applyBorder="1" applyAlignment="1">
      <alignment horizontal="right" vertical="center"/>
    </xf>
    <xf numFmtId="38" fontId="29" fillId="0" borderId="127" xfId="1" applyFont="1" applyFill="1" applyBorder="1" applyAlignment="1">
      <alignment horizontal="right" vertical="center"/>
    </xf>
    <xf numFmtId="38" fontId="29" fillId="0" borderId="124" xfId="1" applyFont="1" applyFill="1" applyBorder="1" applyAlignment="1">
      <alignment horizontal="right" vertical="center" wrapText="1"/>
    </xf>
    <xf numFmtId="38" fontId="29" fillId="0" borderId="54" xfId="1" applyFont="1" applyFill="1" applyBorder="1" applyAlignment="1">
      <alignment horizontal="right" vertical="center" wrapText="1"/>
    </xf>
    <xf numFmtId="38" fontId="29" fillId="0" borderId="23" xfId="1" applyFont="1" applyFill="1" applyBorder="1" applyAlignment="1">
      <alignment horizontal="right" vertical="center" wrapText="1"/>
    </xf>
    <xf numFmtId="38" fontId="29" fillId="0" borderId="106" xfId="1" applyFont="1" applyFill="1" applyBorder="1" applyAlignment="1">
      <alignment horizontal="right" vertical="center"/>
    </xf>
    <xf numFmtId="38" fontId="29" fillId="0" borderId="2" xfId="1" applyFont="1" applyFill="1" applyBorder="1" applyAlignment="1">
      <alignment horizontal="right" vertical="center" wrapText="1"/>
    </xf>
    <xf numFmtId="38" fontId="29" fillId="0" borderId="3" xfId="1" applyFont="1" applyFill="1" applyBorder="1" applyAlignment="1">
      <alignment horizontal="right" vertical="center" wrapText="1"/>
    </xf>
    <xf numFmtId="38" fontId="29" fillId="0" borderId="16" xfId="1" applyFont="1" applyFill="1" applyBorder="1" applyAlignment="1">
      <alignment horizontal="right" vertical="center"/>
    </xf>
    <xf numFmtId="38" fontId="29" fillId="0" borderId="2" xfId="1" applyFont="1" applyFill="1" applyBorder="1" applyAlignment="1">
      <alignment vertical="center"/>
    </xf>
    <xf numFmtId="38" fontId="29" fillId="0" borderId="3" xfId="1" applyFont="1" applyFill="1" applyBorder="1" applyAlignment="1">
      <alignment vertical="center"/>
    </xf>
    <xf numFmtId="38" fontId="29" fillId="0" borderId="15" xfId="1" applyFont="1" applyFill="1" applyBorder="1" applyAlignment="1">
      <alignment horizontal="right" vertical="center"/>
    </xf>
    <xf numFmtId="38" fontId="29" fillId="0" borderId="4" xfId="1" applyFont="1" applyFill="1" applyBorder="1" applyAlignment="1">
      <alignment horizontal="right" vertical="center" wrapText="1"/>
    </xf>
    <xf numFmtId="38" fontId="29" fillId="0" borderId="5" xfId="1" applyFont="1" applyFill="1" applyBorder="1" applyAlignment="1">
      <alignment horizontal="right" vertical="center" wrapText="1"/>
    </xf>
    <xf numFmtId="38" fontId="29" fillId="0" borderId="17" xfId="1" applyFont="1" applyFill="1" applyBorder="1" applyAlignment="1">
      <alignment horizontal="right" vertical="center" wrapText="1"/>
    </xf>
    <xf numFmtId="38" fontId="29" fillId="0" borderId="128" xfId="1" applyFont="1" applyFill="1" applyBorder="1" applyAlignment="1">
      <alignment horizontal="right" vertical="center"/>
    </xf>
    <xf numFmtId="38" fontId="29" fillId="0" borderId="70" xfId="1" applyFont="1" applyFill="1" applyBorder="1" applyAlignment="1">
      <alignment horizontal="right" vertical="center" wrapText="1"/>
    </xf>
    <xf numFmtId="38" fontId="29" fillId="0" borderId="11" xfId="1" applyFont="1" applyFill="1" applyBorder="1" applyAlignment="1">
      <alignment horizontal="right" vertical="center" wrapText="1"/>
    </xf>
    <xf numFmtId="38" fontId="29" fillId="0" borderId="12" xfId="1" applyFont="1" applyFill="1" applyBorder="1" applyAlignment="1">
      <alignment horizontal="right" vertical="center" wrapText="1"/>
    </xf>
    <xf numFmtId="38" fontId="29" fillId="0" borderId="14" xfId="1" applyFont="1" applyFill="1" applyBorder="1" applyAlignment="1">
      <alignment horizontal="right" vertical="center"/>
    </xf>
    <xf numFmtId="38" fontId="29" fillId="0" borderId="129" xfId="1" applyFont="1" applyFill="1" applyBorder="1" applyAlignment="1">
      <alignment horizontal="right" vertical="center" wrapText="1"/>
    </xf>
    <xf numFmtId="38" fontId="29" fillId="0" borderId="130" xfId="1" applyFont="1" applyFill="1" applyBorder="1" applyAlignment="1">
      <alignment horizontal="right" vertical="center" wrapText="1"/>
    </xf>
    <xf numFmtId="38" fontId="29" fillId="0" borderId="131" xfId="1" applyFont="1" applyFill="1" applyBorder="1" applyAlignment="1">
      <alignment horizontal="right" vertical="center" wrapText="1"/>
    </xf>
    <xf numFmtId="38" fontId="29" fillId="0" borderId="132" xfId="1" applyFont="1" applyFill="1" applyBorder="1" applyAlignment="1">
      <alignment horizontal="right" vertical="center"/>
    </xf>
    <xf numFmtId="38" fontId="29" fillId="0" borderId="133" xfId="1" applyFont="1" applyFill="1" applyBorder="1" applyAlignment="1">
      <alignment horizontal="right" vertical="center" wrapText="1"/>
    </xf>
    <xf numFmtId="38" fontId="29" fillId="0" borderId="134" xfId="1" applyFont="1" applyFill="1" applyBorder="1" applyAlignment="1">
      <alignment horizontal="right" vertical="center" wrapText="1"/>
    </xf>
    <xf numFmtId="38" fontId="29" fillId="0" borderId="135" xfId="1" applyFont="1" applyFill="1" applyBorder="1" applyAlignment="1">
      <alignment horizontal="right" vertical="center" wrapText="1"/>
    </xf>
    <xf numFmtId="38" fontId="29" fillId="0" borderId="136" xfId="1" applyFont="1" applyFill="1" applyBorder="1" applyAlignment="1">
      <alignment horizontal="right" vertical="center"/>
    </xf>
    <xf numFmtId="38" fontId="29" fillId="0" borderId="126" xfId="1" applyFont="1" applyFill="1" applyBorder="1" applyAlignment="1">
      <alignment horizontal="right" vertical="center"/>
    </xf>
    <xf numFmtId="38" fontId="29" fillId="0" borderId="111" xfId="1" applyFont="1" applyFill="1" applyBorder="1" applyAlignment="1">
      <alignment horizontal="right" vertical="center"/>
    </xf>
    <xf numFmtId="38" fontId="29" fillId="0" borderId="2" xfId="1" applyFont="1" applyFill="1" applyBorder="1" applyAlignment="1">
      <alignment horizontal="right" vertical="center"/>
    </xf>
    <xf numFmtId="38" fontId="29" fillId="0" borderId="76" xfId="1" applyFont="1" applyFill="1" applyBorder="1" applyAlignment="1">
      <alignment horizontal="right" vertical="center" wrapText="1"/>
    </xf>
    <xf numFmtId="0" fontId="29" fillId="0" borderId="55" xfId="0" applyFont="1" applyFill="1" applyBorder="1" applyAlignment="1">
      <alignment vertical="center"/>
    </xf>
    <xf numFmtId="0" fontId="29" fillId="0" borderId="23" xfId="0" applyFont="1" applyFill="1" applyBorder="1" applyAlignment="1">
      <alignment vertical="center"/>
    </xf>
    <xf numFmtId="0" fontId="29" fillId="0" borderId="7" xfId="0" applyFont="1" applyFill="1" applyBorder="1" applyAlignment="1">
      <alignment vertical="center"/>
    </xf>
    <xf numFmtId="0" fontId="29" fillId="0" borderId="15" xfId="0" applyFont="1" applyFill="1" applyBorder="1" applyAlignment="1">
      <alignment vertical="center"/>
    </xf>
    <xf numFmtId="0" fontId="29" fillId="0" borderId="13" xfId="0" applyFont="1" applyFill="1" applyBorder="1" applyAlignment="1">
      <alignment vertical="center"/>
    </xf>
    <xf numFmtId="0" fontId="29" fillId="0" borderId="12" xfId="0" applyFont="1" applyFill="1" applyBorder="1" applyAlignment="1">
      <alignment vertical="center"/>
    </xf>
    <xf numFmtId="183" fontId="30" fillId="0" borderId="27" xfId="0" applyNumberFormat="1" applyFont="1" applyFill="1" applyBorder="1" applyAlignment="1">
      <alignment horizontal="right" vertical="center"/>
    </xf>
    <xf numFmtId="38" fontId="30" fillId="0" borderId="137" xfId="1" applyFont="1" applyFill="1" applyBorder="1" applyAlignment="1">
      <alignment horizontal="right" vertical="center" wrapText="1"/>
    </xf>
    <xf numFmtId="183" fontId="30" fillId="0" borderId="112" xfId="0" applyNumberFormat="1" applyFont="1" applyFill="1" applyBorder="1" applyAlignment="1">
      <alignment horizontal="right" vertical="center"/>
    </xf>
    <xf numFmtId="38" fontId="30" fillId="0" borderId="6" xfId="1" applyFont="1" applyFill="1" applyBorder="1" applyAlignment="1">
      <alignment horizontal="right" vertical="center" wrapText="1"/>
    </xf>
    <xf numFmtId="183" fontId="30" fillId="0" borderId="9" xfId="0" applyNumberFormat="1" applyFont="1" applyFill="1" applyBorder="1" applyAlignment="1">
      <alignment horizontal="right" vertical="center"/>
    </xf>
    <xf numFmtId="38" fontId="30" fillId="0" borderId="76" xfId="1" applyFont="1" applyFill="1" applyBorder="1" applyAlignment="1">
      <alignment horizontal="right" vertical="center" wrapText="1"/>
    </xf>
    <xf numFmtId="183" fontId="30" fillId="0" borderId="92" xfId="0" applyNumberFormat="1" applyFont="1" applyFill="1" applyBorder="1" applyAlignment="1">
      <alignment horizontal="right" vertical="center"/>
    </xf>
    <xf numFmtId="183" fontId="30" fillId="0" borderId="122" xfId="1" applyNumberFormat="1" applyFont="1" applyFill="1" applyBorder="1" applyAlignment="1">
      <alignment horizontal="right" vertical="center"/>
    </xf>
    <xf numFmtId="38" fontId="30" fillId="0" borderId="112" xfId="1" applyFont="1" applyFill="1" applyBorder="1" applyAlignment="1">
      <alignment horizontal="right" vertical="center" wrapText="1"/>
    </xf>
    <xf numFmtId="38" fontId="30" fillId="0" borderId="9" xfId="1" applyFont="1" applyFill="1" applyBorder="1" applyAlignment="1">
      <alignment horizontal="right" vertical="center" wrapText="1"/>
    </xf>
    <xf numFmtId="38" fontId="30" fillId="0" borderId="92" xfId="1" applyFont="1" applyFill="1" applyBorder="1" applyAlignment="1">
      <alignment horizontal="right" vertical="center" wrapText="1"/>
    </xf>
    <xf numFmtId="183" fontId="30" fillId="0" borderId="27" xfId="1" applyNumberFormat="1" applyFont="1" applyFill="1" applyBorder="1" applyAlignment="1">
      <alignment horizontal="right" vertical="center"/>
    </xf>
    <xf numFmtId="183" fontId="30" fillId="0" borderId="123" xfId="1" applyNumberFormat="1" applyFont="1" applyFill="1" applyBorder="1" applyAlignment="1">
      <alignment horizontal="right" vertical="center"/>
    </xf>
    <xf numFmtId="183" fontId="30" fillId="0" borderId="103" xfId="0" applyNumberFormat="1" applyFont="1" applyFill="1" applyBorder="1" applyAlignment="1">
      <alignment horizontal="right" vertical="center" wrapText="1"/>
    </xf>
    <xf numFmtId="183" fontId="30" fillId="0" borderId="85" xfId="1" applyNumberFormat="1" applyFont="1" applyFill="1" applyBorder="1" applyAlignment="1">
      <alignment horizontal="right" vertical="center"/>
    </xf>
    <xf numFmtId="183" fontId="30" fillId="0" borderId="35" xfId="1" applyNumberFormat="1" applyFont="1" applyFill="1" applyBorder="1" applyAlignment="1">
      <alignment horizontal="right" vertical="center"/>
    </xf>
    <xf numFmtId="183" fontId="30" fillId="0" borderId="30" xfId="1" applyNumberFormat="1" applyFont="1" applyFill="1" applyBorder="1" applyAlignment="1">
      <alignment horizontal="right" vertical="center"/>
    </xf>
    <xf numFmtId="183" fontId="30" fillId="0" borderId="31" xfId="1" applyNumberFormat="1" applyFont="1" applyFill="1" applyBorder="1" applyAlignment="1">
      <alignment horizontal="right" vertical="center"/>
    </xf>
    <xf numFmtId="183" fontId="30" fillId="0" borderId="32" xfId="1" applyNumberFormat="1" applyFont="1" applyFill="1" applyBorder="1" applyAlignment="1">
      <alignment horizontal="right" vertical="center"/>
    </xf>
    <xf numFmtId="183" fontId="30" fillId="0" borderId="28" xfId="1" applyNumberFormat="1" applyFont="1" applyFill="1" applyBorder="1" applyAlignment="1">
      <alignment horizontal="right" vertical="center"/>
    </xf>
    <xf numFmtId="183" fontId="30" fillId="0" borderId="37" xfId="1" applyNumberFormat="1" applyFont="1" applyFill="1" applyBorder="1" applyAlignment="1">
      <alignment horizontal="right" vertical="center"/>
    </xf>
    <xf numFmtId="183" fontId="30" fillId="0" borderId="115" xfId="1" applyNumberFormat="1" applyFont="1" applyFill="1" applyBorder="1" applyAlignment="1">
      <alignment horizontal="right" vertical="center"/>
    </xf>
    <xf numFmtId="0" fontId="29" fillId="0" borderId="35" xfId="0" applyFont="1" applyFill="1" applyBorder="1" applyAlignment="1">
      <alignment vertical="center"/>
    </xf>
    <xf numFmtId="0" fontId="29" fillId="0" borderId="27" xfId="0" applyFont="1" applyFill="1" applyBorder="1" applyAlignment="1">
      <alignment vertical="center"/>
    </xf>
    <xf numFmtId="0" fontId="29" fillId="0" borderId="28" xfId="0" applyFont="1" applyFill="1" applyBorder="1" applyAlignment="1">
      <alignment vertical="center"/>
    </xf>
    <xf numFmtId="0" fontId="29" fillId="0" borderId="22" xfId="0" applyFont="1" applyFill="1" applyBorder="1" applyAlignment="1">
      <alignment vertical="center"/>
    </xf>
    <xf numFmtId="0" fontId="29" fillId="0" borderId="30" xfId="0" applyFont="1" applyFill="1" applyBorder="1" applyAlignment="1">
      <alignment vertical="center"/>
    </xf>
    <xf numFmtId="0" fontId="29" fillId="0" borderId="137" xfId="0" applyFont="1" applyFill="1" applyBorder="1" applyAlignment="1">
      <alignment vertical="center"/>
    </xf>
    <xf numFmtId="0" fontId="29" fillId="0" borderId="54" xfId="0" applyFont="1" applyFill="1" applyBorder="1" applyAlignment="1">
      <alignment vertical="center"/>
    </xf>
    <xf numFmtId="0" fontId="29" fillId="0" borderId="31" xfId="0" applyFont="1" applyFill="1" applyBorder="1" applyAlignment="1">
      <alignment vertical="center"/>
    </xf>
    <xf numFmtId="0" fontId="29" fillId="0" borderId="6" xfId="0" applyFont="1" applyFill="1" applyBorder="1" applyAlignment="1">
      <alignment vertical="center"/>
    </xf>
    <xf numFmtId="0" fontId="29" fillId="0" borderId="3" xfId="0" applyFont="1" applyFill="1" applyBorder="1" applyAlignment="1">
      <alignment vertical="center"/>
    </xf>
    <xf numFmtId="0" fontId="29" fillId="0" borderId="32" xfId="0" applyFont="1" applyFill="1" applyBorder="1" applyAlignment="1">
      <alignment vertical="center"/>
    </xf>
    <xf numFmtId="0" fontId="29" fillId="0" borderId="76" xfId="0" applyFont="1" applyFill="1" applyBorder="1" applyAlignment="1">
      <alignment vertical="center"/>
    </xf>
    <xf numFmtId="0" fontId="29" fillId="0" borderId="11" xfId="0" applyFont="1" applyFill="1" applyBorder="1" applyAlignment="1">
      <alignment vertical="center"/>
    </xf>
    <xf numFmtId="0" fontId="29" fillId="0" borderId="123" xfId="0" applyFont="1" applyFill="1" applyBorder="1" applyAlignment="1">
      <alignment vertical="center"/>
    </xf>
    <xf numFmtId="0" fontId="29" fillId="0" borderId="137" xfId="0" applyFont="1" applyFill="1" applyBorder="1" applyAlignment="1">
      <alignment vertical="center" shrinkToFit="1"/>
    </xf>
    <xf numFmtId="0" fontId="29" fillId="0" borderId="54" xfId="0" applyFont="1" applyFill="1" applyBorder="1" applyAlignment="1">
      <alignment vertical="center" shrinkToFit="1"/>
    </xf>
    <xf numFmtId="0" fontId="29" fillId="0" borderId="23" xfId="0" applyFont="1" applyFill="1" applyBorder="1" applyAlignment="1">
      <alignment vertical="center" shrinkToFit="1"/>
    </xf>
    <xf numFmtId="0" fontId="29" fillId="0" borderId="6" xfId="0" applyFont="1" applyFill="1" applyBorder="1" applyAlignment="1">
      <alignment vertical="center" shrinkToFit="1"/>
    </xf>
    <xf numFmtId="0" fontId="29" fillId="0" borderId="3" xfId="0" applyFont="1" applyFill="1" applyBorder="1" applyAlignment="1">
      <alignment vertical="center" shrinkToFit="1"/>
    </xf>
    <xf numFmtId="0" fontId="29" fillId="0" borderId="15" xfId="0" applyFont="1" applyFill="1" applyBorder="1" applyAlignment="1">
      <alignment vertical="center" shrinkToFit="1"/>
    </xf>
    <xf numFmtId="0" fontId="29" fillId="0" borderId="76" xfId="0" applyFont="1" applyFill="1" applyBorder="1" applyAlignment="1">
      <alignment vertical="center" shrinkToFit="1"/>
    </xf>
    <xf numFmtId="0" fontId="29" fillId="0" borderId="11" xfId="0" applyFont="1" applyFill="1" applyBorder="1" applyAlignment="1">
      <alignment vertical="center" shrinkToFit="1"/>
    </xf>
    <xf numFmtId="0" fontId="29" fillId="0" borderId="12" xfId="0" applyFont="1" applyFill="1" applyBorder="1" applyAlignment="1">
      <alignment vertical="center" shrinkToFit="1"/>
    </xf>
    <xf numFmtId="0" fontId="29" fillId="0" borderId="37" xfId="0" applyFont="1" applyFill="1" applyBorder="1" applyAlignment="1">
      <alignment vertical="center"/>
    </xf>
    <xf numFmtId="0" fontId="29" fillId="0" borderId="122" xfId="0" applyFont="1" applyFill="1" applyBorder="1" applyAlignment="1">
      <alignment vertical="center"/>
    </xf>
    <xf numFmtId="0" fontId="29" fillId="0" borderId="125" xfId="0" applyFont="1" applyFill="1" applyBorder="1" applyAlignment="1">
      <alignment vertical="center"/>
    </xf>
    <xf numFmtId="0" fontId="29" fillId="0" borderId="112" xfId="0" applyFont="1" applyFill="1" applyBorder="1" applyAlignment="1">
      <alignment vertical="center"/>
    </xf>
    <xf numFmtId="0" fontId="29" fillId="0" borderId="106" xfId="0" applyFont="1" applyFill="1" applyBorder="1" applyAlignment="1">
      <alignment vertical="center"/>
    </xf>
    <xf numFmtId="0" fontId="29" fillId="0" borderId="9" xfId="0" applyFont="1" applyFill="1" applyBorder="1" applyAlignment="1">
      <alignment vertical="center"/>
    </xf>
    <xf numFmtId="0" fontId="29" fillId="0" borderId="16" xfId="0" applyFont="1" applyFill="1" applyBorder="1" applyAlignment="1">
      <alignment vertical="center"/>
    </xf>
    <xf numFmtId="0" fontId="29" fillId="0" borderId="92" xfId="0" applyFont="1" applyFill="1" applyBorder="1" applyAlignment="1">
      <alignment vertical="center"/>
    </xf>
    <xf numFmtId="0" fontId="29" fillId="0" borderId="14" xfId="0" applyFont="1" applyFill="1" applyBorder="1" applyAlignment="1">
      <alignment vertical="center"/>
    </xf>
    <xf numFmtId="0" fontId="29" fillId="0" borderId="103" xfId="0" applyFont="1" applyFill="1" applyBorder="1" applyAlignment="1">
      <alignment vertical="center"/>
    </xf>
    <xf numFmtId="0" fontId="29" fillId="0" borderId="47" xfId="0" applyFont="1" applyFill="1" applyBorder="1" applyAlignment="1">
      <alignment vertical="center"/>
    </xf>
    <xf numFmtId="0" fontId="29" fillId="0" borderId="138" xfId="0" applyFont="1" applyFill="1" applyBorder="1" applyAlignment="1">
      <alignment vertical="center"/>
    </xf>
    <xf numFmtId="181" fontId="31" fillId="0" borderId="77" xfId="0" applyNumberFormat="1" applyFont="1" applyFill="1" applyBorder="1" applyAlignment="1">
      <alignment horizontal="right" vertical="center" wrapText="1"/>
    </xf>
    <xf numFmtId="181" fontId="31" fillId="0" borderId="139" xfId="0" applyNumberFormat="1" applyFont="1" applyFill="1" applyBorder="1" applyAlignment="1">
      <alignment horizontal="right" vertical="center" wrapText="1"/>
    </xf>
    <xf numFmtId="181" fontId="31" fillId="0" borderId="28" xfId="0" applyNumberFormat="1" applyFont="1" applyFill="1" applyBorder="1" applyAlignment="1">
      <alignment horizontal="right" vertical="center" wrapText="1"/>
    </xf>
    <xf numFmtId="181" fontId="31" fillId="0" borderId="122" xfId="0" applyNumberFormat="1" applyFont="1" applyFill="1" applyBorder="1" applyAlignment="1">
      <alignment horizontal="right" vertical="center" wrapText="1"/>
    </xf>
    <xf numFmtId="181" fontId="31" fillId="0" borderId="22" xfId="0" applyNumberFormat="1" applyFont="1" applyFill="1" applyBorder="1" applyAlignment="1">
      <alignment horizontal="right" vertical="center" wrapText="1"/>
    </xf>
    <xf numFmtId="181" fontId="31" fillId="0" borderId="140" xfId="0" applyNumberFormat="1" applyFont="1" applyFill="1" applyBorder="1" applyAlignment="1">
      <alignment horizontal="right" vertical="center" wrapText="1"/>
    </xf>
    <xf numFmtId="0" fontId="31" fillId="0" borderId="141" xfId="0" applyFont="1" applyFill="1" applyBorder="1" applyAlignment="1">
      <alignment horizontal="right" vertical="center" wrapText="1"/>
    </xf>
    <xf numFmtId="0" fontId="31" fillId="0" borderId="54" xfId="0" applyFont="1" applyFill="1" applyBorder="1" applyAlignment="1">
      <alignment horizontal="right" vertical="center" wrapText="1"/>
    </xf>
    <xf numFmtId="181" fontId="31" fillId="0" borderId="54" xfId="0" applyNumberFormat="1" applyFont="1" applyFill="1" applyBorder="1" applyAlignment="1">
      <alignment horizontal="right" vertical="center" wrapText="1"/>
    </xf>
    <xf numFmtId="0" fontId="31" fillId="0" borderId="23" xfId="0" applyFont="1" applyFill="1" applyBorder="1" applyAlignment="1">
      <alignment horizontal="right" vertical="center" wrapText="1"/>
    </xf>
    <xf numFmtId="0" fontId="31" fillId="0" borderId="61" xfId="0" applyFont="1" applyFill="1" applyBorder="1" applyAlignment="1">
      <alignment horizontal="right" vertical="center" wrapText="1"/>
    </xf>
    <xf numFmtId="0" fontId="31" fillId="0" borderId="3" xfId="0" applyFont="1" applyFill="1" applyBorder="1" applyAlignment="1">
      <alignment horizontal="right" vertical="center" wrapText="1"/>
    </xf>
    <xf numFmtId="181" fontId="31" fillId="0" borderId="3" xfId="0" applyNumberFormat="1" applyFont="1" applyFill="1" applyBorder="1" applyAlignment="1">
      <alignment horizontal="right" vertical="center" wrapText="1"/>
    </xf>
    <xf numFmtId="0" fontId="31" fillId="0" borderId="15" xfId="0" applyFont="1" applyFill="1" applyBorder="1" applyAlignment="1">
      <alignment horizontal="right" vertical="center" wrapText="1"/>
    </xf>
    <xf numFmtId="181" fontId="31" fillId="0" borderId="98" xfId="0" applyNumberFormat="1" applyFont="1" applyFill="1" applyBorder="1" applyAlignment="1">
      <alignment horizontal="right" vertical="center" wrapText="1"/>
    </xf>
    <xf numFmtId="0" fontId="31" fillId="0" borderId="105" xfId="0" applyFont="1" applyFill="1" applyBorder="1" applyAlignment="1">
      <alignment horizontal="right" vertical="center" wrapText="1"/>
    </xf>
    <xf numFmtId="0" fontId="31" fillId="0" borderId="11" xfId="0" applyFont="1" applyFill="1" applyBorder="1" applyAlignment="1">
      <alignment horizontal="right" vertical="center" wrapText="1"/>
    </xf>
    <xf numFmtId="181" fontId="31" fillId="0" borderId="11" xfId="0" applyNumberFormat="1" applyFont="1" applyFill="1" applyBorder="1" applyAlignment="1">
      <alignment horizontal="right" vertical="center" wrapText="1"/>
    </xf>
    <xf numFmtId="0" fontId="31" fillId="0" borderId="12" xfId="0" applyFont="1" applyFill="1" applyBorder="1" applyAlignment="1">
      <alignment horizontal="right" vertical="center" wrapText="1"/>
    </xf>
    <xf numFmtId="181" fontId="31" fillId="0" borderId="77" xfId="0" applyNumberFormat="1" applyFont="1" applyFill="1" applyBorder="1" applyAlignment="1">
      <alignment vertical="center"/>
    </xf>
    <xf numFmtId="181" fontId="31" fillId="0" borderId="27" xfId="0" applyNumberFormat="1" applyFont="1" applyFill="1" applyBorder="1" applyAlignment="1">
      <alignment vertical="center"/>
    </xf>
    <xf numFmtId="181" fontId="31" fillId="0" borderId="28" xfId="0" applyNumberFormat="1" applyFont="1" applyFill="1" applyBorder="1" applyAlignment="1">
      <alignment vertical="center"/>
    </xf>
    <xf numFmtId="181" fontId="31" fillId="0" borderId="22" xfId="0" applyNumberFormat="1" applyFont="1" applyFill="1" applyBorder="1" applyAlignment="1">
      <alignment vertical="center"/>
    </xf>
    <xf numFmtId="181" fontId="31" fillId="0" borderId="140" xfId="0" applyNumberFormat="1" applyFont="1" applyFill="1" applyBorder="1" applyAlignment="1">
      <alignment vertical="center"/>
    </xf>
    <xf numFmtId="181" fontId="31" fillId="0" borderId="137" xfId="0" applyNumberFormat="1" applyFont="1" applyFill="1" applyBorder="1" applyAlignment="1">
      <alignment vertical="center"/>
    </xf>
    <xf numFmtId="181" fontId="31" fillId="0" borderId="54" xfId="0" applyNumberFormat="1" applyFont="1" applyFill="1" applyBorder="1" applyAlignment="1">
      <alignment vertical="center"/>
    </xf>
    <xf numFmtId="181" fontId="31" fillId="0" borderId="23" xfId="0" applyNumberFormat="1" applyFont="1" applyFill="1" applyBorder="1" applyAlignment="1">
      <alignment vertical="center"/>
    </xf>
    <xf numFmtId="181" fontId="31" fillId="0" borderId="78" xfId="0" applyNumberFormat="1" applyFont="1" applyFill="1" applyBorder="1" applyAlignment="1">
      <alignment vertical="center"/>
    </xf>
    <xf numFmtId="181" fontId="31" fillId="0" borderId="6" xfId="0" applyNumberFormat="1" applyFont="1" applyFill="1" applyBorder="1" applyAlignment="1">
      <alignment vertical="center"/>
    </xf>
    <xf numFmtId="181" fontId="31" fillId="0" borderId="3" xfId="0" applyNumberFormat="1" applyFont="1" applyFill="1" applyBorder="1" applyAlignment="1">
      <alignment vertical="center"/>
    </xf>
    <xf numFmtId="181" fontId="31" fillId="0" borderId="15" xfId="0" applyNumberFormat="1" applyFont="1" applyFill="1" applyBorder="1" applyAlignment="1">
      <alignment vertical="center"/>
    </xf>
    <xf numFmtId="181" fontId="31" fillId="0" borderId="98" xfId="0" applyNumberFormat="1" applyFont="1" applyFill="1" applyBorder="1" applyAlignment="1">
      <alignment vertical="center"/>
    </xf>
    <xf numFmtId="181" fontId="31" fillId="0" borderId="76" xfId="0" applyNumberFormat="1" applyFont="1" applyFill="1" applyBorder="1" applyAlignment="1">
      <alignment vertical="center"/>
    </xf>
    <xf numFmtId="181" fontId="31" fillId="0" borderId="11" xfId="0" applyNumberFormat="1" applyFont="1" applyFill="1" applyBorder="1" applyAlignment="1">
      <alignment vertical="center"/>
    </xf>
    <xf numFmtId="181" fontId="31" fillId="0" borderId="12" xfId="0" applyNumberFormat="1" applyFont="1" applyFill="1" applyBorder="1" applyAlignment="1">
      <alignment vertical="center"/>
    </xf>
    <xf numFmtId="38" fontId="29" fillId="0" borderId="142" xfId="1" applyFont="1" applyFill="1" applyBorder="1" applyAlignment="1">
      <alignment horizontal="right" vertical="center"/>
    </xf>
    <xf numFmtId="38" fontId="29" fillId="0" borderId="118" xfId="1" applyFont="1" applyFill="1" applyBorder="1" applyAlignment="1">
      <alignment horizontal="right" vertical="center"/>
    </xf>
    <xf numFmtId="38" fontId="29" fillId="0" borderId="137" xfId="1" applyFont="1" applyFill="1" applyBorder="1" applyAlignment="1">
      <alignment horizontal="right" vertical="center" wrapText="1"/>
    </xf>
    <xf numFmtId="38" fontId="29" fillId="0" borderId="112" xfId="1" applyFont="1" applyFill="1" applyBorder="1" applyAlignment="1">
      <alignment horizontal="right" vertical="center"/>
    </xf>
    <xf numFmtId="38" fontId="29" fillId="0" borderId="6" xfId="1" applyFont="1" applyFill="1" applyBorder="1" applyAlignment="1">
      <alignment horizontal="right" vertical="center" wrapText="1"/>
    </xf>
    <xf numFmtId="38" fontId="29" fillId="0" borderId="9" xfId="1" applyFont="1" applyFill="1" applyBorder="1" applyAlignment="1">
      <alignment horizontal="right" vertical="center"/>
    </xf>
    <xf numFmtId="38" fontId="29" fillId="0" borderId="6" xfId="1" applyFont="1" applyFill="1" applyBorder="1" applyAlignment="1">
      <alignment horizontal="right" vertical="center"/>
    </xf>
    <xf numFmtId="38" fontId="29" fillId="0" borderId="3" xfId="1" applyFont="1" applyFill="1" applyBorder="1" applyAlignment="1">
      <alignment horizontal="right" vertical="center"/>
    </xf>
    <xf numFmtId="38" fontId="29" fillId="0" borderId="8" xfId="1" applyFont="1" applyFill="1" applyBorder="1" applyAlignment="1">
      <alignment horizontal="right" vertical="center" wrapText="1"/>
    </xf>
    <xf numFmtId="38" fontId="29" fillId="0" borderId="10" xfId="1" applyFont="1" applyFill="1" applyBorder="1" applyAlignment="1">
      <alignment horizontal="right" vertical="center"/>
    </xf>
    <xf numFmtId="38" fontId="29" fillId="0" borderId="92" xfId="1" applyFont="1" applyFill="1" applyBorder="1" applyAlignment="1">
      <alignment horizontal="right" vertical="center"/>
    </xf>
    <xf numFmtId="38" fontId="29" fillId="0" borderId="143" xfId="1" applyFont="1" applyFill="1" applyBorder="1" applyAlignment="1">
      <alignment horizontal="right" vertical="center" wrapText="1"/>
    </xf>
    <xf numFmtId="38" fontId="29" fillId="0" borderId="144" xfId="1" applyFont="1" applyFill="1" applyBorder="1" applyAlignment="1">
      <alignment horizontal="right" vertical="center"/>
    </xf>
    <xf numFmtId="38" fontId="29" fillId="0" borderId="7" xfId="1" applyFont="1" applyFill="1" applyBorder="1" applyAlignment="1">
      <alignment horizontal="right" vertical="center" wrapText="1"/>
    </xf>
    <xf numFmtId="38" fontId="29" fillId="0" borderId="30" xfId="1" applyFont="1" applyFill="1" applyBorder="1" applyAlignment="1">
      <alignment horizontal="right" vertical="center"/>
    </xf>
    <xf numFmtId="38" fontId="29" fillId="0" borderId="31" xfId="1" applyFont="1" applyFill="1" applyBorder="1" applyAlignment="1">
      <alignment horizontal="right" vertical="center"/>
    </xf>
    <xf numFmtId="38" fontId="29" fillId="0" borderId="7" xfId="1" applyFont="1" applyFill="1" applyBorder="1" applyAlignment="1">
      <alignment horizontal="right" vertical="center"/>
    </xf>
    <xf numFmtId="38" fontId="29" fillId="0" borderId="21" xfId="1" applyFont="1" applyFill="1" applyBorder="1" applyAlignment="1">
      <alignment horizontal="right" vertical="center" wrapText="1"/>
    </xf>
    <xf numFmtId="38" fontId="29" fillId="0" borderId="36" xfId="1" applyFont="1" applyFill="1" applyBorder="1" applyAlignment="1">
      <alignment horizontal="right" vertical="center"/>
    </xf>
    <xf numFmtId="38" fontId="29" fillId="0" borderId="13" xfId="1" applyFont="1" applyFill="1" applyBorder="1" applyAlignment="1">
      <alignment horizontal="right" vertical="center" wrapText="1"/>
    </xf>
    <xf numFmtId="38" fontId="29" fillId="0" borderId="32" xfId="1" applyFont="1" applyFill="1" applyBorder="1" applyAlignment="1">
      <alignment horizontal="right" vertical="center"/>
    </xf>
    <xf numFmtId="38" fontId="29" fillId="0" borderId="145" xfId="1" applyFont="1" applyFill="1" applyBorder="1" applyAlignment="1">
      <alignment horizontal="right" vertical="center" wrapText="1"/>
    </xf>
    <xf numFmtId="38" fontId="29" fillId="0" borderId="33" xfId="1" applyFont="1" applyFill="1" applyBorder="1" applyAlignment="1">
      <alignment horizontal="right" vertical="center"/>
    </xf>
    <xf numFmtId="38" fontId="29" fillId="0" borderId="146" xfId="1" applyFont="1" applyFill="1" applyBorder="1" applyAlignment="1">
      <alignment horizontal="right" vertical="center" wrapText="1"/>
    </xf>
    <xf numFmtId="38" fontId="29" fillId="0" borderId="34" xfId="1" applyFont="1" applyFill="1" applyBorder="1" applyAlignment="1">
      <alignment horizontal="right" vertical="center"/>
    </xf>
    <xf numFmtId="38" fontId="29" fillId="0" borderId="112" xfId="1" applyFont="1" applyFill="1" applyBorder="1" applyAlignment="1">
      <alignment horizontal="right" vertical="center" wrapText="1"/>
    </xf>
    <xf numFmtId="38" fontId="29" fillId="0" borderId="9" xfId="1" applyFont="1" applyFill="1" applyBorder="1" applyAlignment="1">
      <alignment horizontal="right" vertical="center" wrapText="1"/>
    </xf>
    <xf numFmtId="38" fontId="29" fillId="0" borderId="10" xfId="1" applyFont="1" applyFill="1" applyBorder="1" applyAlignment="1">
      <alignment horizontal="right" vertical="center" wrapText="1"/>
    </xf>
    <xf numFmtId="38" fontId="29" fillId="0" borderId="32" xfId="1" applyFont="1" applyFill="1" applyBorder="1" applyAlignment="1">
      <alignment horizontal="right" vertical="center" wrapText="1"/>
    </xf>
    <xf numFmtId="38" fontId="29" fillId="0" borderId="33" xfId="1" applyFont="1" applyFill="1" applyBorder="1" applyAlignment="1">
      <alignment horizontal="right" vertical="center" wrapText="1"/>
    </xf>
    <xf numFmtId="38" fontId="29" fillId="0" borderId="34" xfId="1" applyFont="1" applyFill="1" applyBorder="1" applyAlignment="1">
      <alignment horizontal="right" vertical="center" wrapText="1"/>
    </xf>
    <xf numFmtId="38" fontId="29" fillId="0" borderId="31" xfId="1" applyFont="1" applyFill="1" applyBorder="1" applyAlignment="1">
      <alignment horizontal="right" vertical="center" wrapText="1"/>
    </xf>
    <xf numFmtId="38" fontId="29" fillId="0" borderId="121" xfId="1" applyFont="1" applyFill="1" applyBorder="1" applyAlignment="1">
      <alignment horizontal="right" vertical="center"/>
    </xf>
    <xf numFmtId="38" fontId="29" fillId="0" borderId="55" xfId="1" applyFont="1" applyFill="1" applyBorder="1" applyAlignment="1">
      <alignment horizontal="right" vertical="center" wrapText="1"/>
    </xf>
    <xf numFmtId="38" fontId="29" fillId="0" borderId="29" xfId="1" applyFont="1" applyFill="1" applyBorder="1" applyAlignment="1">
      <alignment horizontal="right" vertical="center"/>
    </xf>
    <xf numFmtId="38" fontId="29" fillId="0" borderId="120" xfId="1" applyFont="1" applyFill="1" applyBorder="1" applyAlignment="1">
      <alignment horizontal="right" vertical="center" shrinkToFit="1"/>
    </xf>
    <xf numFmtId="38" fontId="29" fillId="0" borderId="127" xfId="1" applyFont="1" applyFill="1" applyBorder="1" applyAlignment="1">
      <alignment horizontal="right" vertical="center" shrinkToFit="1"/>
    </xf>
    <xf numFmtId="38" fontId="29" fillId="0" borderId="23" xfId="1" applyFont="1" applyFill="1" applyBorder="1" applyAlignment="1">
      <alignment horizontal="right" vertical="center" shrinkToFit="1"/>
    </xf>
    <xf numFmtId="38" fontId="29" fillId="0" borderId="106" xfId="1" applyFont="1" applyFill="1" applyBorder="1" applyAlignment="1">
      <alignment horizontal="right" vertical="center" shrinkToFit="1"/>
    </xf>
    <xf numFmtId="38" fontId="29" fillId="0" borderId="15" xfId="1" applyFont="1" applyFill="1" applyBorder="1" applyAlignment="1">
      <alignment horizontal="right" vertical="center" shrinkToFit="1"/>
    </xf>
    <xf numFmtId="38" fontId="29" fillId="0" borderId="16" xfId="1" applyFont="1" applyFill="1" applyBorder="1" applyAlignment="1">
      <alignment horizontal="right" vertical="center" shrinkToFit="1"/>
    </xf>
    <xf numFmtId="38" fontId="29" fillId="0" borderId="17" xfId="1" applyFont="1" applyFill="1" applyBorder="1" applyAlignment="1">
      <alignment horizontal="right" vertical="center" shrinkToFit="1"/>
    </xf>
    <xf numFmtId="38" fontId="29" fillId="0" borderId="128" xfId="1" applyFont="1" applyFill="1" applyBorder="1" applyAlignment="1">
      <alignment horizontal="right" vertical="center" shrinkToFit="1"/>
    </xf>
    <xf numFmtId="38" fontId="29" fillId="0" borderId="12" xfId="1" applyFont="1" applyFill="1" applyBorder="1" applyAlignment="1">
      <alignment horizontal="right" vertical="center" shrinkToFit="1"/>
    </xf>
    <xf numFmtId="38" fontId="29" fillId="0" borderId="14" xfId="1" applyFont="1" applyFill="1" applyBorder="1" applyAlignment="1">
      <alignment horizontal="right" vertical="center" shrinkToFit="1"/>
    </xf>
    <xf numFmtId="38" fontId="29" fillId="0" borderId="147" xfId="1" applyFont="1" applyFill="1" applyBorder="1" applyAlignment="1">
      <alignment horizontal="right" vertical="center" wrapText="1"/>
    </xf>
    <xf numFmtId="38" fontId="29" fillId="0" borderId="131" xfId="1" applyFont="1" applyFill="1" applyBorder="1" applyAlignment="1">
      <alignment horizontal="right" vertical="center" shrinkToFit="1"/>
    </xf>
    <xf numFmtId="38" fontId="29" fillId="0" borderId="132" xfId="1" applyFont="1" applyFill="1" applyBorder="1" applyAlignment="1">
      <alignment horizontal="right" vertical="center" shrinkToFit="1"/>
    </xf>
    <xf numFmtId="38" fontId="29" fillId="0" borderId="148" xfId="1" applyFont="1" applyFill="1" applyBorder="1" applyAlignment="1">
      <alignment horizontal="right" vertical="center" wrapText="1"/>
    </xf>
    <xf numFmtId="38" fontId="29" fillId="0" borderId="135" xfId="1" applyFont="1" applyFill="1" applyBorder="1" applyAlignment="1">
      <alignment horizontal="right" vertical="center" shrinkToFit="1"/>
    </xf>
    <xf numFmtId="38" fontId="29" fillId="0" borderId="136" xfId="1" applyFont="1" applyFill="1" applyBorder="1" applyAlignment="1">
      <alignment horizontal="right" vertical="center" shrinkToFit="1"/>
    </xf>
    <xf numFmtId="181" fontId="31" fillId="0" borderId="85" xfId="0" applyNumberFormat="1" applyFont="1" applyFill="1" applyBorder="1" applyAlignment="1">
      <alignment vertical="center"/>
    </xf>
    <xf numFmtId="181" fontId="31" fillId="0" borderId="149" xfId="0" applyNumberFormat="1" applyFont="1" applyFill="1" applyBorder="1" applyAlignment="1">
      <alignment vertical="center"/>
    </xf>
    <xf numFmtId="181" fontId="31" fillId="0" borderId="20" xfId="0" applyNumberFormat="1" applyFont="1" applyFill="1" applyBorder="1" applyAlignment="1">
      <alignment vertical="center"/>
    </xf>
    <xf numFmtId="181" fontId="31" fillId="0" borderId="16" xfId="0" applyNumberFormat="1" applyFont="1" applyFill="1" applyBorder="1" applyAlignment="1">
      <alignment vertical="center"/>
    </xf>
    <xf numFmtId="181" fontId="31" fillId="0" borderId="14" xfId="0" applyNumberFormat="1" applyFont="1" applyFill="1" applyBorder="1" applyAlignment="1">
      <alignment vertical="center"/>
    </xf>
    <xf numFmtId="181" fontId="31" fillId="0" borderId="125" xfId="0" applyNumberFormat="1" applyFont="1" applyFill="1" applyBorder="1" applyAlignment="1">
      <alignment vertical="center"/>
    </xf>
    <xf numFmtId="0" fontId="32" fillId="0" borderId="31" xfId="0" applyFont="1" applyFill="1" applyBorder="1" applyAlignment="1">
      <alignment vertical="center"/>
    </xf>
    <xf numFmtId="0" fontId="32" fillId="0" borderId="2" xfId="0" applyFont="1" applyFill="1" applyBorder="1" applyAlignment="1">
      <alignment vertical="center"/>
    </xf>
    <xf numFmtId="0" fontId="32" fillId="0" borderId="3" xfId="0" applyFont="1" applyFill="1" applyBorder="1" applyAlignment="1">
      <alignment vertical="center"/>
    </xf>
    <xf numFmtId="0" fontId="32" fillId="0" borderId="15" xfId="0" applyFont="1" applyFill="1" applyBorder="1" applyAlignment="1">
      <alignment vertical="center"/>
    </xf>
    <xf numFmtId="0" fontId="32" fillId="0" borderId="18" xfId="0" applyFont="1" applyFill="1" applyBorder="1" applyAlignment="1">
      <alignment vertical="center"/>
    </xf>
    <xf numFmtId="0" fontId="32" fillId="0" borderId="19" xfId="0" applyFont="1" applyFill="1" applyBorder="1" applyAlignment="1">
      <alignment vertical="center"/>
    </xf>
    <xf numFmtId="0" fontId="32" fillId="0" borderId="114" xfId="0" applyFont="1" applyFill="1" applyBorder="1" applyAlignment="1">
      <alignment vertical="center"/>
    </xf>
    <xf numFmtId="0" fontId="32" fillId="0" borderId="36" xfId="0" applyFont="1" applyFill="1" applyBorder="1" applyAlignment="1">
      <alignment vertical="center"/>
    </xf>
    <xf numFmtId="0" fontId="32" fillId="0" borderId="4" xfId="0" applyFont="1" applyFill="1" applyBorder="1" applyAlignment="1">
      <alignment vertical="center"/>
    </xf>
    <xf numFmtId="0" fontId="32" fillId="0" borderId="64" xfId="0" applyFont="1" applyFill="1" applyBorder="1" applyAlignment="1">
      <alignment vertical="center"/>
    </xf>
    <xf numFmtId="0" fontId="32" fillId="0" borderId="5" xfId="0" applyFont="1" applyFill="1" applyBorder="1" applyAlignment="1">
      <alignment vertical="center"/>
    </xf>
    <xf numFmtId="0" fontId="32" fillId="0" borderId="17" xfId="0" applyFont="1" applyFill="1" applyBorder="1" applyAlignment="1">
      <alignment vertical="center"/>
    </xf>
    <xf numFmtId="0" fontId="32" fillId="0" borderId="83" xfId="0" applyFont="1" applyFill="1" applyBorder="1" applyAlignment="1">
      <alignment horizontal="right" vertical="center"/>
    </xf>
    <xf numFmtId="0" fontId="32" fillId="0" borderId="71" xfId="0" applyFont="1" applyFill="1" applyBorder="1" applyAlignment="1">
      <alignment horizontal="right" vertical="center"/>
    </xf>
    <xf numFmtId="0" fontId="32" fillId="0" borderId="72" xfId="0" applyFont="1" applyFill="1" applyBorder="1" applyAlignment="1">
      <alignment horizontal="right" vertical="center"/>
    </xf>
    <xf numFmtId="0" fontId="32" fillId="0" borderId="24" xfId="0" applyFont="1" applyFill="1" applyBorder="1" applyAlignment="1">
      <alignment horizontal="right" vertical="center"/>
    </xf>
    <xf numFmtId="0" fontId="32" fillId="0" borderId="113" xfId="0" applyFont="1" applyFill="1" applyBorder="1" applyAlignment="1">
      <alignment vertical="center"/>
    </xf>
    <xf numFmtId="0" fontId="32" fillId="0" borderId="109" xfId="0" applyFont="1" applyFill="1" applyBorder="1" applyAlignment="1">
      <alignment vertical="center"/>
    </xf>
    <xf numFmtId="0" fontId="32" fillId="0" borderId="110" xfId="0" applyFont="1" applyFill="1" applyBorder="1" applyAlignment="1">
      <alignment vertical="center"/>
    </xf>
    <xf numFmtId="0" fontId="32" fillId="0" borderId="107" xfId="0" applyFont="1" applyFill="1" applyBorder="1" applyAlignment="1">
      <alignment vertical="center"/>
    </xf>
    <xf numFmtId="0" fontId="32" fillId="0" borderId="150" xfId="0" applyFont="1" applyFill="1" applyBorder="1" applyAlignment="1">
      <alignment vertical="center"/>
    </xf>
    <xf numFmtId="0" fontId="32" fillId="0" borderId="73" xfId="0" applyFont="1" applyFill="1" applyBorder="1" applyAlignment="1">
      <alignment horizontal="right" vertical="center"/>
    </xf>
    <xf numFmtId="20" fontId="29" fillId="0" borderId="3" xfId="0" applyNumberFormat="1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38" fontId="29" fillId="0" borderId="3" xfId="1" applyFont="1" applyFill="1" applyBorder="1" applyAlignment="1">
      <alignment horizontal="center" vertical="center"/>
    </xf>
    <xf numFmtId="0" fontId="29" fillId="0" borderId="54" xfId="0" applyFont="1" applyFill="1" applyBorder="1" applyAlignment="1">
      <alignment horizontal="center" vertical="center" wrapText="1"/>
    </xf>
    <xf numFmtId="0" fontId="29" fillId="0" borderId="3" xfId="3" applyFont="1" applyFill="1" applyBorder="1" applyAlignment="1">
      <alignment horizontal="center" vertical="center" wrapText="1"/>
    </xf>
    <xf numFmtId="0" fontId="29" fillId="0" borderId="3" xfId="2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center" vertical="center" wrapText="1" shrinkToFi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5" xfId="3" applyFont="1" applyFill="1" applyBorder="1" applyAlignment="1">
      <alignment horizontal="center" vertical="center" wrapText="1"/>
    </xf>
    <xf numFmtId="0" fontId="29" fillId="0" borderId="3" xfId="3" applyFont="1" applyFill="1" applyBorder="1" applyAlignment="1">
      <alignment horizontal="center" vertical="center" shrinkToFit="1"/>
    </xf>
    <xf numFmtId="0" fontId="29" fillId="0" borderId="54" xfId="3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 shrinkToFit="1"/>
    </xf>
    <xf numFmtId="0" fontId="29" fillId="0" borderId="5" xfId="0" applyFont="1" applyFill="1" applyBorder="1" applyAlignment="1">
      <alignment horizontal="center" vertical="center" shrinkToFit="1"/>
    </xf>
    <xf numFmtId="0" fontId="29" fillId="0" borderId="54" xfId="2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 shrinkToFit="1"/>
    </xf>
    <xf numFmtId="0" fontId="29" fillId="0" borderId="5" xfId="3" applyFont="1" applyFill="1" applyBorder="1" applyAlignment="1">
      <alignment horizontal="center" vertical="center" shrinkToFit="1"/>
    </xf>
    <xf numFmtId="38" fontId="29" fillId="0" borderId="3" xfId="1" applyFont="1" applyFill="1" applyBorder="1" applyAlignment="1">
      <alignment horizontal="center" vertical="center" wrapText="1"/>
    </xf>
    <xf numFmtId="1" fontId="32" fillId="0" borderId="35" xfId="0" applyNumberFormat="1" applyFont="1" applyFill="1" applyBorder="1" applyAlignment="1">
      <alignment vertical="center"/>
    </xf>
    <xf numFmtId="1" fontId="32" fillId="0" borderId="90" xfId="0" applyNumberFormat="1" applyFont="1" applyFill="1" applyBorder="1" applyAlignment="1">
      <alignment vertical="center"/>
    </xf>
    <xf numFmtId="0" fontId="32" fillId="0" borderId="87" xfId="0" applyFont="1" applyFill="1" applyBorder="1" applyAlignment="1">
      <alignment vertical="center"/>
    </xf>
    <xf numFmtId="0" fontId="32" fillId="0" borderId="28" xfId="0" applyFont="1" applyFill="1" applyBorder="1" applyAlignment="1">
      <alignment vertical="center"/>
    </xf>
    <xf numFmtId="0" fontId="32" fillId="0" borderId="22" xfId="0" applyFont="1" applyFill="1" applyBorder="1" applyAlignment="1">
      <alignment vertical="center"/>
    </xf>
    <xf numFmtId="0" fontId="32" fillId="0" borderId="85" xfId="0" applyFont="1" applyFill="1" applyBorder="1" applyAlignment="1">
      <alignment vertical="center"/>
    </xf>
    <xf numFmtId="0" fontId="32" fillId="0" borderId="27" xfId="0" applyFont="1" applyFill="1" applyBorder="1" applyAlignment="1">
      <alignment vertical="center"/>
    </xf>
    <xf numFmtId="0" fontId="32" fillId="0" borderId="123" xfId="0" applyFont="1" applyFill="1" applyBorder="1" applyAlignment="1">
      <alignment vertical="center"/>
    </xf>
    <xf numFmtId="0" fontId="32" fillId="0" borderId="151" xfId="0" applyFont="1" applyFill="1" applyBorder="1" applyAlignment="1">
      <alignment vertical="center"/>
    </xf>
    <xf numFmtId="0" fontId="32" fillId="0" borderId="152" xfId="0" applyFont="1" applyFill="1" applyBorder="1" applyAlignment="1">
      <alignment vertical="center"/>
    </xf>
    <xf numFmtId="0" fontId="32" fillId="0" borderId="153" xfId="0" applyFont="1" applyFill="1" applyBorder="1" applyAlignment="1">
      <alignment vertical="center"/>
    </xf>
    <xf numFmtId="0" fontId="32" fillId="0" borderId="154" xfId="0" applyFont="1" applyFill="1" applyBorder="1" applyAlignment="1">
      <alignment vertical="center"/>
    </xf>
    <xf numFmtId="0" fontId="32" fillId="0" borderId="155" xfId="0" applyFont="1" applyFill="1" applyBorder="1" applyAlignment="1">
      <alignment vertical="center"/>
    </xf>
    <xf numFmtId="0" fontId="0" fillId="4" borderId="104" xfId="0" applyFont="1" applyFill="1" applyBorder="1" applyAlignment="1">
      <alignment vertical="center"/>
    </xf>
    <xf numFmtId="0" fontId="0" fillId="4" borderId="54" xfId="0" applyFont="1" applyFill="1" applyBorder="1" applyAlignment="1">
      <alignment vertical="center"/>
    </xf>
    <xf numFmtId="0" fontId="0" fillId="4" borderId="55" xfId="0" applyFont="1" applyFill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4" borderId="61" xfId="0" applyFont="1" applyFill="1" applyBorder="1" applyAlignment="1">
      <alignment vertical="center"/>
    </xf>
    <xf numFmtId="0" fontId="0" fillId="4" borderId="3" xfId="0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4" borderId="105" xfId="0" applyFont="1" applyFill="1" applyBorder="1" applyAlignment="1">
      <alignment vertical="center"/>
    </xf>
    <xf numFmtId="0" fontId="0" fillId="4" borderId="11" xfId="0" applyFont="1" applyFill="1" applyBorder="1" applyAlignment="1">
      <alignment vertical="center"/>
    </xf>
    <xf numFmtId="0" fontId="0" fillId="4" borderId="1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4" borderId="94" xfId="0" applyFont="1" applyFill="1" applyBorder="1" applyAlignment="1">
      <alignment vertical="center"/>
    </xf>
    <xf numFmtId="0" fontId="0" fillId="4" borderId="88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89" xfId="0" applyFont="1" applyFill="1" applyBorder="1" applyAlignment="1">
      <alignment vertical="center"/>
    </xf>
    <xf numFmtId="0" fontId="29" fillId="0" borderId="70" xfId="0" applyFont="1" applyFill="1" applyBorder="1" applyAlignment="1">
      <alignment horizontal="center" vertical="center" wrapText="1"/>
    </xf>
    <xf numFmtId="20" fontId="29" fillId="0" borderId="11" xfId="0" applyNumberFormat="1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 shrinkToFi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1" xfId="3" applyFont="1" applyFill="1" applyBorder="1" applyAlignment="1">
      <alignment horizontal="center" vertical="center" shrinkToFit="1"/>
    </xf>
    <xf numFmtId="0" fontId="24" fillId="0" borderId="0" xfId="0" applyFont="1" applyFill="1" applyAlignment="1"/>
    <xf numFmtId="0" fontId="24" fillId="0" borderId="0" xfId="0" applyFont="1" applyFill="1" applyAlignment="1">
      <alignment vertical="center"/>
    </xf>
    <xf numFmtId="181" fontId="8" fillId="0" borderId="141" xfId="0" applyNumberFormat="1" applyFont="1" applyFill="1" applyBorder="1" applyAlignment="1">
      <alignment horizontal="right" vertical="center" wrapText="1"/>
    </xf>
    <xf numFmtId="181" fontId="8" fillId="0" borderId="54" xfId="0" applyNumberFormat="1" applyFont="1" applyFill="1" applyBorder="1" applyAlignment="1">
      <alignment horizontal="right" vertical="center" wrapText="1"/>
    </xf>
    <xf numFmtId="181" fontId="8" fillId="0" borderId="112" xfId="0" applyNumberFormat="1" applyFont="1" applyFill="1" applyBorder="1" applyAlignment="1">
      <alignment horizontal="right" vertical="center" wrapText="1"/>
    </xf>
    <xf numFmtId="181" fontId="8" fillId="0" borderId="23" xfId="0" applyNumberFormat="1" applyFont="1" applyFill="1" applyBorder="1" applyAlignment="1">
      <alignment horizontal="right" vertical="center" wrapText="1"/>
    </xf>
    <xf numFmtId="181" fontId="8" fillId="0" borderId="156" xfId="0" applyNumberFormat="1" applyFont="1" applyFill="1" applyBorder="1" applyAlignment="1">
      <alignment horizontal="right" vertical="center" wrapText="1"/>
    </xf>
    <xf numFmtId="181" fontId="8" fillId="0" borderId="161" xfId="0" applyNumberFormat="1" applyFont="1" applyFill="1" applyBorder="1" applyAlignment="1">
      <alignment horizontal="right" vertical="center" wrapText="1"/>
    </xf>
    <xf numFmtId="181" fontId="8" fillId="0" borderId="109" xfId="0" applyNumberFormat="1" applyFont="1" applyFill="1" applyBorder="1" applyAlignment="1">
      <alignment horizontal="right" vertical="center" wrapText="1"/>
    </xf>
    <xf numFmtId="181" fontId="8" fillId="0" borderId="159" xfId="0" applyNumberFormat="1" applyFont="1" applyFill="1" applyBorder="1" applyAlignment="1">
      <alignment horizontal="right" vertical="center" wrapText="1"/>
    </xf>
    <xf numFmtId="181" fontId="8" fillId="0" borderId="110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right"/>
    </xf>
    <xf numFmtId="181" fontId="31" fillId="0" borderId="55" xfId="0" applyNumberFormat="1" applyFont="1" applyFill="1" applyBorder="1" applyAlignment="1">
      <alignment vertical="center"/>
    </xf>
    <xf numFmtId="181" fontId="31" fillId="0" borderId="7" xfId="0" applyNumberFormat="1" applyFont="1" applyFill="1" applyBorder="1" applyAlignment="1">
      <alignment vertical="center"/>
    </xf>
    <xf numFmtId="181" fontId="31" fillId="0" borderId="13" xfId="0" applyNumberFormat="1" applyFont="1" applyFill="1" applyBorder="1" applyAlignment="1">
      <alignment vertical="center"/>
    </xf>
    <xf numFmtId="181" fontId="31" fillId="0" borderId="37" xfId="0" applyNumberFormat="1" applyFont="1" applyFill="1" applyBorder="1" applyAlignment="1">
      <alignment vertical="center"/>
    </xf>
    <xf numFmtId="181" fontId="31" fillId="0" borderId="31" xfId="0" applyNumberFormat="1" applyFont="1" applyFill="1" applyBorder="1" applyAlignment="1">
      <alignment vertical="center"/>
    </xf>
    <xf numFmtId="181" fontId="31" fillId="0" borderId="32" xfId="0" applyNumberFormat="1" applyFont="1" applyFill="1" applyBorder="1" applyAlignment="1">
      <alignment vertical="center"/>
    </xf>
    <xf numFmtId="178" fontId="16" fillId="0" borderId="23" xfId="0" applyNumberFormat="1" applyFont="1" applyFill="1" applyBorder="1" applyAlignment="1">
      <alignment horizontal="right" vertical="center"/>
    </xf>
    <xf numFmtId="0" fontId="29" fillId="0" borderId="5" xfId="0" applyFont="1" applyFill="1" applyBorder="1" applyAlignment="1">
      <alignment horizontal="center" vertical="center"/>
    </xf>
    <xf numFmtId="0" fontId="29" fillId="0" borderId="54" xfId="0" applyFont="1" applyFill="1" applyBorder="1" applyAlignment="1">
      <alignment horizontal="center" vertical="center"/>
    </xf>
    <xf numFmtId="0" fontId="21" fillId="0" borderId="88" xfId="0" applyFont="1" applyFill="1" applyBorder="1" applyAlignment="1">
      <alignment horizontal="center" vertical="center"/>
    </xf>
    <xf numFmtId="0" fontId="21" fillId="0" borderId="88" xfId="0" applyFont="1" applyFill="1" applyBorder="1" applyAlignment="1">
      <alignment horizontal="center" vertical="center" wrapText="1"/>
    </xf>
    <xf numFmtId="187" fontId="2" fillId="0" borderId="124" xfId="3" applyNumberFormat="1" applyFont="1" applyFill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right" vertical="center"/>
    </xf>
    <xf numFmtId="187" fontId="2" fillId="0" borderId="113" xfId="3" applyNumberFormat="1" applyFont="1" applyFill="1" applyBorder="1" applyAlignment="1">
      <alignment horizontal="center" vertical="center" wrapText="1"/>
    </xf>
    <xf numFmtId="0" fontId="29" fillId="0" borderId="88" xfId="0" applyFont="1" applyFill="1" applyBorder="1" applyAlignment="1">
      <alignment horizontal="center" vertical="center" wrapText="1"/>
    </xf>
    <xf numFmtId="0" fontId="29" fillId="0" borderId="88" xfId="3" applyFont="1" applyFill="1" applyBorder="1" applyAlignment="1">
      <alignment horizontal="center" vertical="center" wrapText="1"/>
    </xf>
    <xf numFmtId="0" fontId="29" fillId="0" borderId="89" xfId="0" applyFont="1" applyFill="1" applyBorder="1" applyAlignment="1">
      <alignment horizontal="center" vertical="center" wrapText="1" shrinkToFit="1"/>
    </xf>
    <xf numFmtId="188" fontId="29" fillId="0" borderId="3" xfId="3" applyNumberFormat="1" applyFont="1" applyFill="1" applyBorder="1" applyAlignment="1">
      <alignment horizontal="center" vertical="center" wrapText="1"/>
    </xf>
    <xf numFmtId="188" fontId="29" fillId="0" borderId="5" xfId="3" applyNumberFormat="1" applyFont="1" applyFill="1" applyBorder="1" applyAlignment="1">
      <alignment horizontal="center" vertical="center" wrapText="1"/>
    </xf>
    <xf numFmtId="188" fontId="29" fillId="0" borderId="11" xfId="3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111" xfId="0" applyFont="1" applyFill="1" applyBorder="1" applyAlignment="1">
      <alignment horizontal="center" vertical="center"/>
    </xf>
    <xf numFmtId="0" fontId="8" fillId="0" borderId="118" xfId="0" applyFont="1" applyFill="1" applyBorder="1" applyAlignment="1">
      <alignment horizontal="center" vertical="center"/>
    </xf>
    <xf numFmtId="0" fontId="8" fillId="0" borderId="121" xfId="0" applyFont="1" applyFill="1" applyBorder="1" applyAlignment="1">
      <alignment horizontal="center" vertical="center"/>
    </xf>
    <xf numFmtId="0" fontId="8" fillId="0" borderId="120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left" vertical="center" shrinkToFit="1"/>
    </xf>
    <xf numFmtId="0" fontId="8" fillId="0" borderId="54" xfId="0" applyFont="1" applyFill="1" applyBorder="1" applyAlignment="1">
      <alignment horizontal="right" vertical="center"/>
    </xf>
    <xf numFmtId="0" fontId="8" fillId="0" borderId="55" xfId="0" applyFont="1" applyFill="1" applyBorder="1" applyAlignment="1">
      <alignment horizontal="right" vertical="center"/>
    </xf>
    <xf numFmtId="0" fontId="8" fillId="0" borderId="112" xfId="0" applyFont="1" applyFill="1" applyBorder="1" applyAlignment="1">
      <alignment horizontal="right" vertical="center"/>
    </xf>
    <xf numFmtId="0" fontId="8" fillId="0" borderId="119" xfId="0" applyFont="1" applyFill="1" applyBorder="1" applyAlignment="1">
      <alignment horizontal="right" vertical="center"/>
    </xf>
    <xf numFmtId="0" fontId="31" fillId="0" borderId="143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8" fillId="0" borderId="31" xfId="0" applyFont="1" applyFill="1" applyBorder="1" applyAlignment="1">
      <alignment horizontal="left" vertical="center" shrinkToFit="1"/>
    </xf>
    <xf numFmtId="0" fontId="8" fillId="0" borderId="3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32" xfId="0" applyFont="1" applyFill="1" applyBorder="1" applyAlignment="1">
      <alignment horizontal="left" vertical="center" shrinkToFit="1"/>
    </xf>
    <xf numFmtId="190" fontId="8" fillId="0" borderId="11" xfId="1" applyNumberFormat="1" applyFont="1" applyFill="1" applyBorder="1" applyAlignment="1">
      <alignment horizontal="right" vertical="center"/>
    </xf>
    <xf numFmtId="190" fontId="8" fillId="0" borderId="13" xfId="1" applyNumberFormat="1" applyFont="1" applyFill="1" applyBorder="1" applyAlignment="1">
      <alignment horizontal="right" vertical="center"/>
    </xf>
    <xf numFmtId="190" fontId="31" fillId="0" borderId="12" xfId="1" applyNumberFormat="1" applyFont="1" applyFill="1" applyBorder="1" applyAlignment="1">
      <alignment horizontal="right" vertical="center"/>
    </xf>
    <xf numFmtId="0" fontId="8" fillId="0" borderId="37" xfId="0" applyFont="1" applyFill="1" applyBorder="1" applyAlignment="1">
      <alignment vertical="center"/>
    </xf>
    <xf numFmtId="0" fontId="8" fillId="0" borderId="108" xfId="0" applyFont="1" applyFill="1" applyBorder="1" applyAlignment="1">
      <alignment horizontal="center" vertical="center"/>
    </xf>
    <xf numFmtId="0" fontId="8" fillId="0" borderId="109" xfId="0" applyFont="1" applyFill="1" applyBorder="1" applyAlignment="1">
      <alignment horizontal="center" vertical="center"/>
    </xf>
    <xf numFmtId="0" fontId="8" fillId="0" borderId="110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vertical="center"/>
    </xf>
    <xf numFmtId="0" fontId="31" fillId="0" borderId="76" xfId="0" applyFont="1" applyFill="1" applyBorder="1" applyAlignment="1">
      <alignment vertical="center"/>
    </xf>
    <xf numFmtId="0" fontId="31" fillId="0" borderId="11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0" fillId="0" borderId="28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83" fontId="29" fillId="0" borderId="3" xfId="1" applyNumberFormat="1" applyFont="1" applyFill="1" applyBorder="1" applyAlignment="1">
      <alignment horizontal="right" vertical="center"/>
    </xf>
    <xf numFmtId="183" fontId="29" fillId="0" borderId="3" xfId="0" applyNumberFormat="1" applyFont="1" applyFill="1" applyBorder="1" applyAlignment="1">
      <alignment horizontal="right" vertical="center"/>
    </xf>
    <xf numFmtId="0" fontId="29" fillId="0" borderId="113" xfId="0" applyFont="1" applyFill="1" applyBorder="1" applyAlignment="1">
      <alignment horizontal="center" vertical="center" wrapText="1"/>
    </xf>
    <xf numFmtId="20" fontId="29" fillId="0" borderId="109" xfId="0" applyNumberFormat="1" applyFont="1" applyFill="1" applyBorder="1" applyAlignment="1">
      <alignment horizontal="center" vertical="center"/>
    </xf>
    <xf numFmtId="0" fontId="29" fillId="0" borderId="109" xfId="0" applyFont="1" applyFill="1" applyBorder="1" applyAlignment="1">
      <alignment horizontal="center" vertical="center" shrinkToFit="1"/>
    </xf>
    <xf numFmtId="0" fontId="29" fillId="0" borderId="109" xfId="0" applyFont="1" applyFill="1" applyBorder="1" applyAlignment="1">
      <alignment horizontal="center" vertical="center" wrapText="1"/>
    </xf>
    <xf numFmtId="183" fontId="29" fillId="0" borderId="109" xfId="1" applyNumberFormat="1" applyFont="1" applyFill="1" applyBorder="1" applyAlignment="1">
      <alignment horizontal="right" vertical="center"/>
    </xf>
    <xf numFmtId="0" fontId="29" fillId="0" borderId="109" xfId="0" applyFont="1" applyFill="1" applyBorder="1" applyAlignment="1">
      <alignment horizontal="center" vertical="center"/>
    </xf>
    <xf numFmtId="0" fontId="29" fillId="0" borderId="110" xfId="0" applyFont="1" applyFill="1" applyBorder="1" applyAlignment="1">
      <alignment horizontal="center" vertical="center"/>
    </xf>
    <xf numFmtId="183" fontId="29" fillId="0" borderId="11" xfId="0" applyNumberFormat="1" applyFont="1" applyFill="1" applyBorder="1" applyAlignment="1">
      <alignment horizontal="right" vertical="center"/>
    </xf>
    <xf numFmtId="0" fontId="35" fillId="0" borderId="0" xfId="0" applyFont="1" applyFill="1" applyAlignment="1">
      <alignment horizontal="right" vertical="center"/>
    </xf>
    <xf numFmtId="0" fontId="35" fillId="0" borderId="0" xfId="0" applyFont="1" applyFill="1" applyAlignment="1">
      <alignment horizontal="left" vertical="center"/>
    </xf>
    <xf numFmtId="0" fontId="35" fillId="0" borderId="0" xfId="0" applyFont="1" applyFill="1" applyAlignment="1">
      <alignment vertical="center"/>
    </xf>
    <xf numFmtId="0" fontId="9" fillId="0" borderId="70" xfId="0" applyFont="1" applyFill="1" applyBorder="1" applyAlignment="1">
      <alignment horizontal="center" vertical="top" textRotation="255" wrapText="1"/>
    </xf>
    <xf numFmtId="0" fontId="0" fillId="0" borderId="4" xfId="0" applyFill="1" applyBorder="1" applyAlignment="1">
      <alignment vertical="center"/>
    </xf>
    <xf numFmtId="0" fontId="0" fillId="0" borderId="90" xfId="0" applyFill="1" applyBorder="1" applyAlignment="1">
      <alignment vertical="center"/>
    </xf>
    <xf numFmtId="0" fontId="0" fillId="0" borderId="71" xfId="0" applyNumberFormat="1" applyFill="1" applyBorder="1" applyAlignment="1">
      <alignment vertical="center"/>
    </xf>
    <xf numFmtId="0" fontId="29" fillId="0" borderId="85" xfId="0" applyFont="1" applyFill="1" applyBorder="1" applyAlignment="1">
      <alignment vertical="center"/>
    </xf>
    <xf numFmtId="0" fontId="29" fillId="0" borderId="124" xfId="0" applyFont="1" applyFill="1" applyBorder="1" applyAlignment="1">
      <alignment vertical="center" shrinkToFit="1"/>
    </xf>
    <xf numFmtId="0" fontId="29" fillId="0" borderId="2" xfId="0" applyFont="1" applyFill="1" applyBorder="1" applyAlignment="1">
      <alignment vertical="center" shrinkToFit="1"/>
    </xf>
    <xf numFmtId="0" fontId="29" fillId="0" borderId="70" xfId="0" applyFont="1" applyFill="1" applyBorder="1" applyAlignment="1">
      <alignment vertical="center" shrinkToFit="1"/>
    </xf>
    <xf numFmtId="176" fontId="0" fillId="0" borderId="0" xfId="0" applyNumberFormat="1" applyFill="1" applyAlignment="1">
      <alignment horizontal="right"/>
    </xf>
    <xf numFmtId="176" fontId="0" fillId="3" borderId="0" xfId="0" applyNumberFormat="1" applyFill="1" applyAlignment="1">
      <alignment horizontal="right"/>
    </xf>
    <xf numFmtId="0" fontId="15" fillId="0" borderId="0" xfId="0" applyFont="1" applyAlignment="1">
      <alignment horizontal="center" vertical="center"/>
    </xf>
    <xf numFmtId="0" fontId="16" fillId="0" borderId="156" xfId="0" applyFont="1" applyFill="1" applyBorder="1" applyAlignment="1">
      <alignment vertical="center"/>
    </xf>
    <xf numFmtId="0" fontId="16" fillId="0" borderId="157" xfId="0" applyFont="1" applyFill="1" applyBorder="1" applyAlignment="1">
      <alignment vertical="center"/>
    </xf>
    <xf numFmtId="0" fontId="16" fillId="0" borderId="158" xfId="0" applyFont="1" applyFill="1" applyBorder="1" applyAlignment="1">
      <alignment vertical="center"/>
    </xf>
    <xf numFmtId="0" fontId="0" fillId="0" borderId="108" xfId="0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center" vertical="center"/>
    </xf>
    <xf numFmtId="0" fontId="16" fillId="0" borderId="159" xfId="0" applyFont="1" applyFill="1" applyBorder="1" applyAlignment="1">
      <alignment horizontal="center" vertical="center"/>
    </xf>
    <xf numFmtId="0" fontId="16" fillId="0" borderId="110" xfId="0" applyFont="1" applyFill="1" applyBorder="1" applyAlignment="1">
      <alignment horizontal="center" vertical="center"/>
    </xf>
    <xf numFmtId="0" fontId="0" fillId="0" borderId="161" xfId="0" applyFill="1" applyBorder="1" applyAlignment="1">
      <alignment horizontal="center" vertical="center"/>
    </xf>
    <xf numFmtId="0" fontId="16" fillId="0" borderId="162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top" textRotation="255" wrapText="1"/>
    </xf>
    <xf numFmtId="0" fontId="16" fillId="0" borderId="164" xfId="0" applyFont="1" applyFill="1" applyBorder="1" applyAlignment="1">
      <alignment horizontal="center" vertical="top" textRotation="255" wrapText="1"/>
    </xf>
    <xf numFmtId="0" fontId="16" fillId="0" borderId="5" xfId="0" applyFont="1" applyFill="1" applyBorder="1" applyAlignment="1">
      <alignment horizontal="center" vertical="top" textRotation="255" wrapText="1"/>
    </xf>
    <xf numFmtId="0" fontId="16" fillId="0" borderId="57" xfId="0" applyFont="1" applyFill="1" applyBorder="1" applyAlignment="1">
      <alignment horizontal="center" vertical="top" textRotation="255"/>
    </xf>
    <xf numFmtId="0" fontId="16" fillId="0" borderId="21" xfId="0" applyFont="1" applyFill="1" applyBorder="1" applyAlignment="1">
      <alignment horizontal="center" vertical="top" textRotation="255"/>
    </xf>
    <xf numFmtId="0" fontId="16" fillId="0" borderId="163" xfId="0" applyFont="1" applyFill="1" applyBorder="1" applyAlignment="1">
      <alignment horizontal="center" vertical="top" textRotation="255"/>
    </xf>
    <xf numFmtId="0" fontId="16" fillId="0" borderId="165" xfId="0" applyFont="1" applyFill="1" applyBorder="1" applyAlignment="1">
      <alignment horizontal="center" vertical="center"/>
    </xf>
    <xf numFmtId="0" fontId="16" fillId="0" borderId="84" xfId="0" applyFont="1" applyFill="1" applyBorder="1" applyAlignment="1">
      <alignment horizontal="center" vertical="center"/>
    </xf>
    <xf numFmtId="0" fontId="0" fillId="0" borderId="84" xfId="0" applyFill="1" applyBorder="1" applyAlignment="1"/>
    <xf numFmtId="0" fontId="0" fillId="0" borderId="149" xfId="0" applyFill="1" applyBorder="1" applyAlignment="1"/>
    <xf numFmtId="0" fontId="16" fillId="0" borderId="7" xfId="0" applyFont="1" applyFill="1" applyBorder="1" applyAlignment="1">
      <alignment horizontal="center" vertical="top" textRotation="255"/>
    </xf>
    <xf numFmtId="0" fontId="16" fillId="0" borderId="66" xfId="0" applyFont="1" applyFill="1" applyBorder="1" applyAlignment="1">
      <alignment horizontal="center" vertical="top" textRotation="255"/>
    </xf>
    <xf numFmtId="178" fontId="8" fillId="0" borderId="159" xfId="0" applyNumberFormat="1" applyFont="1" applyFill="1" applyBorder="1" applyAlignment="1">
      <alignment horizontal="center" vertical="center"/>
    </xf>
    <xf numFmtId="178" fontId="8" fillId="0" borderId="160" xfId="0" applyNumberFormat="1" applyFont="1" applyFill="1" applyBorder="1" applyAlignment="1">
      <alignment horizontal="center" vertical="center"/>
    </xf>
    <xf numFmtId="178" fontId="8" fillId="0" borderId="108" xfId="0" applyNumberFormat="1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185" fontId="31" fillId="0" borderId="166" xfId="0" applyNumberFormat="1" applyFont="1" applyFill="1" applyBorder="1" applyAlignment="1">
      <alignment horizontal="right" vertical="center"/>
    </xf>
    <xf numFmtId="185" fontId="31" fillId="0" borderId="160" xfId="0" applyNumberFormat="1" applyFont="1" applyFill="1" applyBorder="1" applyAlignment="1">
      <alignment horizontal="right" vertical="center"/>
    </xf>
    <xf numFmtId="185" fontId="31" fillId="0" borderId="108" xfId="0" applyNumberFormat="1" applyFont="1" applyFill="1" applyBorder="1" applyAlignment="1">
      <alignment horizontal="right" vertical="center"/>
    </xf>
    <xf numFmtId="185" fontId="8" fillId="0" borderId="159" xfId="0" applyNumberFormat="1" applyFont="1" applyFill="1" applyBorder="1" applyAlignment="1">
      <alignment horizontal="right" vertical="center"/>
    </xf>
    <xf numFmtId="185" fontId="8" fillId="0" borderId="160" xfId="0" applyNumberFormat="1" applyFont="1" applyFill="1" applyBorder="1" applyAlignment="1">
      <alignment horizontal="right" vertical="center"/>
    </xf>
    <xf numFmtId="185" fontId="8" fillId="0" borderId="108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178" fontId="8" fillId="0" borderId="7" xfId="0" applyNumberFormat="1" applyFont="1" applyFill="1" applyBorder="1" applyAlignment="1">
      <alignment horizontal="center" vertical="center"/>
    </xf>
    <xf numFmtId="178" fontId="8" fillId="0" borderId="9" xfId="0" applyNumberFormat="1" applyFont="1" applyFill="1" applyBorder="1" applyAlignment="1">
      <alignment horizontal="center" vertical="center"/>
    </xf>
    <xf numFmtId="178" fontId="8" fillId="0" borderId="16" xfId="0" applyNumberFormat="1" applyFont="1" applyFill="1" applyBorder="1" applyAlignment="1">
      <alignment horizontal="center" vertical="center"/>
    </xf>
    <xf numFmtId="185" fontId="34" fillId="0" borderId="7" xfId="1" applyNumberFormat="1" applyFont="1" applyFill="1" applyBorder="1" applyAlignment="1">
      <alignment horizontal="right" vertical="center"/>
    </xf>
    <xf numFmtId="185" fontId="34" fillId="0" borderId="9" xfId="1" applyNumberFormat="1" applyFont="1" applyFill="1" applyBorder="1" applyAlignment="1">
      <alignment horizontal="right" vertical="center"/>
    </xf>
    <xf numFmtId="185" fontId="34" fillId="0" borderId="6" xfId="1" applyNumberFormat="1" applyFont="1" applyFill="1" applyBorder="1" applyAlignment="1">
      <alignment horizontal="right" vertical="center"/>
    </xf>
    <xf numFmtId="178" fontId="8" fillId="0" borderId="20" xfId="0" applyNumberFormat="1" applyFont="1" applyFill="1" applyBorder="1" applyAlignment="1">
      <alignment horizontal="center" vertical="center"/>
    </xf>
    <xf numFmtId="185" fontId="8" fillId="0" borderId="7" xfId="0" applyNumberFormat="1" applyFont="1" applyFill="1" applyBorder="1" applyAlignment="1">
      <alignment horizontal="right" vertical="center"/>
    </xf>
    <xf numFmtId="185" fontId="8" fillId="0" borderId="9" xfId="0" applyNumberFormat="1" applyFont="1" applyFill="1" applyBorder="1" applyAlignment="1">
      <alignment horizontal="right" vertical="center"/>
    </xf>
    <xf numFmtId="185" fontId="8" fillId="0" borderId="6" xfId="0" applyNumberFormat="1" applyFont="1" applyFill="1" applyBorder="1" applyAlignment="1">
      <alignment horizontal="right" vertical="center"/>
    </xf>
    <xf numFmtId="185" fontId="31" fillId="0" borderId="47" xfId="0" applyNumberFormat="1" applyFont="1" applyFill="1" applyBorder="1" applyAlignment="1">
      <alignment horizontal="right" vertical="center"/>
    </xf>
    <xf numFmtId="185" fontId="31" fillId="0" borderId="9" xfId="0" applyNumberFormat="1" applyFont="1" applyFill="1" applyBorder="1" applyAlignment="1">
      <alignment horizontal="right" vertical="center"/>
    </xf>
    <xf numFmtId="185" fontId="31" fillId="0" borderId="6" xfId="0" applyNumberFormat="1" applyFont="1" applyFill="1" applyBorder="1" applyAlignment="1">
      <alignment horizontal="right" vertical="center"/>
    </xf>
    <xf numFmtId="185" fontId="34" fillId="0" borderId="159" xfId="1" applyNumberFormat="1" applyFont="1" applyFill="1" applyBorder="1" applyAlignment="1">
      <alignment horizontal="right" vertical="center"/>
    </xf>
    <xf numFmtId="185" fontId="34" fillId="0" borderId="160" xfId="1" applyNumberFormat="1" applyFont="1" applyFill="1" applyBorder="1" applyAlignment="1">
      <alignment horizontal="right" vertical="center"/>
    </xf>
    <xf numFmtId="185" fontId="34" fillId="0" borderId="108" xfId="1" applyNumberFormat="1" applyFont="1" applyFill="1" applyBorder="1" applyAlignment="1">
      <alignment horizontal="right" vertical="center"/>
    </xf>
    <xf numFmtId="178" fontId="8" fillId="0" borderId="6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top"/>
    </xf>
    <xf numFmtId="0" fontId="3" fillId="0" borderId="85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3" fillId="0" borderId="124" xfId="0" applyFont="1" applyFill="1" applyBorder="1" applyAlignment="1">
      <alignment horizontal="center" vertical="center" textRotation="255" wrapText="1"/>
    </xf>
    <xf numFmtId="0" fontId="3" fillId="0" borderId="2" xfId="0" applyFont="1" applyFill="1" applyBorder="1" applyAlignment="1">
      <alignment horizontal="center" vertical="center" textRotation="255" wrapText="1"/>
    </xf>
    <xf numFmtId="182" fontId="8" fillId="0" borderId="7" xfId="0" applyNumberFormat="1" applyFont="1" applyFill="1" applyBorder="1" applyAlignment="1">
      <alignment horizontal="center" vertical="center"/>
    </xf>
    <xf numFmtId="182" fontId="8" fillId="0" borderId="9" xfId="0" applyNumberFormat="1" applyFont="1" applyFill="1" applyBorder="1" applyAlignment="1">
      <alignment horizontal="center" vertical="center"/>
    </xf>
    <xf numFmtId="182" fontId="8" fillId="0" borderId="6" xfId="0" applyNumberFormat="1" applyFont="1" applyFill="1" applyBorder="1" applyAlignment="1">
      <alignment horizontal="center" vertical="center"/>
    </xf>
    <xf numFmtId="182" fontId="8" fillId="0" borderId="16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85" fontId="8" fillId="0" borderId="7" xfId="1" applyNumberFormat="1" applyFont="1" applyFill="1" applyBorder="1" applyAlignment="1">
      <alignment horizontal="right" vertical="center"/>
    </xf>
    <xf numFmtId="185" fontId="8" fillId="0" borderId="9" xfId="1" applyNumberFormat="1" applyFont="1" applyFill="1" applyBorder="1" applyAlignment="1">
      <alignment horizontal="right" vertical="center"/>
    </xf>
    <xf numFmtId="185" fontId="8" fillId="0" borderId="6" xfId="1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textRotation="255" wrapText="1"/>
    </xf>
    <xf numFmtId="38" fontId="31" fillId="0" borderId="47" xfId="1" applyFont="1" applyFill="1" applyBorder="1" applyAlignment="1">
      <alignment horizontal="right" vertical="center"/>
    </xf>
    <xf numFmtId="38" fontId="31" fillId="0" borderId="9" xfId="1" applyFont="1" applyFill="1" applyBorder="1" applyAlignment="1">
      <alignment horizontal="right" vertical="center"/>
    </xf>
    <xf numFmtId="38" fontId="31" fillId="0" borderId="6" xfId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right" vertical="center"/>
    </xf>
    <xf numFmtId="38" fontId="8" fillId="0" borderId="9" xfId="1" applyFont="1" applyFill="1" applyBorder="1" applyAlignment="1">
      <alignment horizontal="right" vertical="center"/>
    </xf>
    <xf numFmtId="38" fontId="8" fillId="0" borderId="6" xfId="1" applyFont="1" applyFill="1" applyBorder="1" applyAlignment="1">
      <alignment horizontal="right" vertical="center"/>
    </xf>
    <xf numFmtId="185" fontId="31" fillId="0" borderId="47" xfId="1" applyNumberFormat="1" applyFont="1" applyFill="1" applyBorder="1" applyAlignment="1">
      <alignment horizontal="right" vertical="center"/>
    </xf>
    <xf numFmtId="185" fontId="31" fillId="0" borderId="9" xfId="1" applyNumberFormat="1" applyFont="1" applyFill="1" applyBorder="1" applyAlignment="1">
      <alignment horizontal="right" vertical="center"/>
    </xf>
    <xf numFmtId="185" fontId="31" fillId="0" borderId="6" xfId="1" applyNumberFormat="1" applyFont="1" applyFill="1" applyBorder="1" applyAlignment="1">
      <alignment horizontal="right" vertical="center"/>
    </xf>
    <xf numFmtId="38" fontId="34" fillId="0" borderId="7" xfId="1" applyFont="1" applyFill="1" applyBorder="1" applyAlignment="1">
      <alignment horizontal="right" vertical="center"/>
    </xf>
    <xf numFmtId="38" fontId="34" fillId="0" borderId="9" xfId="1" applyFont="1" applyFill="1" applyBorder="1" applyAlignment="1">
      <alignment horizontal="right" vertical="center"/>
    </xf>
    <xf numFmtId="38" fontId="34" fillId="0" borderId="6" xfId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textRotation="255" wrapText="1"/>
    </xf>
    <xf numFmtId="0" fontId="3" fillId="0" borderId="107" xfId="0" applyFont="1" applyFill="1" applyBorder="1" applyAlignment="1">
      <alignment horizontal="center" vertical="center" textRotation="255" wrapText="1"/>
    </xf>
    <xf numFmtId="0" fontId="0" fillId="0" borderId="90" xfId="0" applyFill="1" applyBorder="1" applyAlignment="1">
      <alignment horizontal="center" vertical="center" textRotation="255" wrapText="1"/>
    </xf>
    <xf numFmtId="0" fontId="0" fillId="0" borderId="3" xfId="0" applyFont="1" applyFill="1" applyBorder="1" applyAlignment="1">
      <alignment horizontal="center" vertical="center"/>
    </xf>
    <xf numFmtId="38" fontId="34" fillId="0" borderId="13" xfId="1" applyFont="1" applyFill="1" applyBorder="1" applyAlignment="1">
      <alignment horizontal="right" vertical="center"/>
    </xf>
    <xf numFmtId="38" fontId="34" fillId="0" borderId="92" xfId="1" applyFont="1" applyFill="1" applyBorder="1" applyAlignment="1">
      <alignment horizontal="right" vertical="center"/>
    </xf>
    <xf numFmtId="38" fontId="34" fillId="0" borderId="76" xfId="1" applyFont="1" applyFill="1" applyBorder="1" applyAlignment="1">
      <alignment horizontal="right" vertical="center"/>
    </xf>
    <xf numFmtId="178" fontId="8" fillId="0" borderId="13" xfId="0" applyNumberFormat="1" applyFont="1" applyFill="1" applyBorder="1" applyAlignment="1">
      <alignment horizontal="center" vertical="center"/>
    </xf>
    <xf numFmtId="178" fontId="8" fillId="0" borderId="92" xfId="0" applyNumberFormat="1" applyFont="1" applyFill="1" applyBorder="1" applyAlignment="1">
      <alignment horizontal="center" vertical="center"/>
    </xf>
    <xf numFmtId="178" fontId="8" fillId="0" borderId="76" xfId="0" applyNumberFormat="1" applyFont="1" applyFill="1" applyBorder="1" applyAlignment="1">
      <alignment horizontal="center" vertical="center"/>
    </xf>
    <xf numFmtId="178" fontId="8" fillId="0" borderId="14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89" fontId="31" fillId="0" borderId="138" xfId="1" applyNumberFormat="1" applyFont="1" applyFill="1" applyBorder="1" applyAlignment="1">
      <alignment horizontal="right" vertical="center"/>
    </xf>
    <xf numFmtId="189" fontId="31" fillId="0" borderId="92" xfId="1" applyNumberFormat="1" applyFont="1" applyFill="1" applyBorder="1" applyAlignment="1">
      <alignment horizontal="right" vertical="center"/>
    </xf>
    <xf numFmtId="189" fontId="31" fillId="0" borderId="76" xfId="1" applyNumberFormat="1" applyFont="1" applyFill="1" applyBorder="1" applyAlignment="1">
      <alignment horizontal="right" vertical="center"/>
    </xf>
    <xf numFmtId="38" fontId="8" fillId="0" borderId="13" xfId="1" applyFont="1" applyFill="1" applyBorder="1" applyAlignment="1">
      <alignment horizontal="right" vertical="center"/>
    </xf>
    <xf numFmtId="38" fontId="8" fillId="0" borderId="92" xfId="1" applyFont="1" applyFill="1" applyBorder="1" applyAlignment="1">
      <alignment horizontal="right" vertical="center"/>
    </xf>
    <xf numFmtId="38" fontId="8" fillId="0" borderId="76" xfId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90" fontId="8" fillId="0" borderId="7" xfId="1" applyNumberFormat="1" applyFont="1" applyFill="1" applyBorder="1" applyAlignment="1">
      <alignment horizontal="center" vertical="center"/>
    </xf>
    <xf numFmtId="190" fontId="8" fillId="0" borderId="9" xfId="1" applyNumberFormat="1" applyFont="1" applyFill="1" applyBorder="1" applyAlignment="1">
      <alignment horizontal="center" vertical="center"/>
    </xf>
    <xf numFmtId="190" fontId="8" fillId="0" borderId="6" xfId="1" applyNumberFormat="1" applyFont="1" applyFill="1" applyBorder="1" applyAlignment="1">
      <alignment horizontal="center" vertical="center"/>
    </xf>
    <xf numFmtId="183" fontId="7" fillId="0" borderId="0" xfId="0" applyNumberFormat="1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 textRotation="255" wrapText="1"/>
    </xf>
    <xf numFmtId="0" fontId="3" fillId="0" borderId="11" xfId="0" applyFont="1" applyFill="1" applyBorder="1" applyAlignment="1">
      <alignment horizontal="center" vertical="center" textRotation="255" wrapText="1"/>
    </xf>
    <xf numFmtId="0" fontId="3" fillId="0" borderId="5" xfId="0" applyFont="1" applyFill="1" applyBorder="1" applyAlignment="1">
      <alignment horizontal="center" vertical="center" textRotation="255" wrapText="1"/>
    </xf>
    <xf numFmtId="0" fontId="3" fillId="0" borderId="88" xfId="0" applyFont="1" applyFill="1" applyBorder="1" applyAlignment="1">
      <alignment horizontal="center" vertical="center" textRotation="255" wrapText="1"/>
    </xf>
    <xf numFmtId="0" fontId="8" fillId="0" borderId="166" xfId="0" applyFont="1" applyFill="1" applyBorder="1" applyAlignment="1">
      <alignment horizontal="center" vertical="center" wrapText="1"/>
    </xf>
    <xf numFmtId="0" fontId="8" fillId="0" borderId="16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textRotation="255" wrapText="1"/>
    </xf>
    <xf numFmtId="0" fontId="3" fillId="0" borderId="89" xfId="0" applyFont="1" applyFill="1" applyBorder="1" applyAlignment="1">
      <alignment horizontal="center" vertical="center" textRotation="255" wrapText="1"/>
    </xf>
    <xf numFmtId="0" fontId="3" fillId="0" borderId="90" xfId="0" applyFont="1" applyFill="1" applyBorder="1" applyAlignment="1">
      <alignment horizontal="center" vertical="center" textRotation="255" wrapText="1"/>
    </xf>
    <xf numFmtId="0" fontId="3" fillId="0" borderId="113" xfId="0" applyFont="1" applyFill="1" applyBorder="1" applyAlignment="1">
      <alignment horizontal="center" vertical="center" wrapText="1"/>
    </xf>
    <xf numFmtId="0" fontId="3" fillId="0" borderId="109" xfId="0" applyFont="1" applyFill="1" applyBorder="1" applyAlignment="1">
      <alignment horizontal="center" vertical="center" wrapText="1"/>
    </xf>
    <xf numFmtId="0" fontId="3" fillId="0" borderId="159" xfId="0" applyFont="1" applyFill="1" applyBorder="1" applyAlignment="1">
      <alignment horizontal="center" vertical="center" wrapText="1"/>
    </xf>
    <xf numFmtId="0" fontId="3" fillId="0" borderId="110" xfId="0" applyFont="1" applyFill="1" applyBorder="1" applyAlignment="1">
      <alignment horizontal="center" vertical="center" wrapText="1"/>
    </xf>
    <xf numFmtId="0" fontId="3" fillId="0" borderId="128" xfId="0" applyFont="1" applyFill="1" applyBorder="1" applyAlignment="1">
      <alignment horizontal="center" vertical="center" textRotation="255" wrapText="1"/>
    </xf>
    <xf numFmtId="0" fontId="3" fillId="0" borderId="93" xfId="0" applyFont="1" applyFill="1" applyBorder="1" applyAlignment="1">
      <alignment horizontal="center" vertical="center" textRotation="255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7" xfId="0" applyFont="1" applyFill="1" applyBorder="1" applyAlignment="1">
      <alignment horizontal="center" vertical="center" textRotation="255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7" xfId="0" applyFont="1" applyFill="1" applyBorder="1" applyAlignment="1">
      <alignment horizontal="center" vertical="center" wrapText="1"/>
    </xf>
    <xf numFmtId="0" fontId="8" fillId="0" borderId="108" xfId="0" applyFont="1" applyFill="1" applyBorder="1" applyAlignment="1">
      <alignment horizontal="center" vertical="center" wrapText="1"/>
    </xf>
    <xf numFmtId="0" fontId="8" fillId="0" borderId="159" xfId="0" applyFont="1" applyFill="1" applyBorder="1" applyAlignment="1">
      <alignment horizontal="center" vertical="center" wrapText="1"/>
    </xf>
    <xf numFmtId="183" fontId="0" fillId="0" borderId="47" xfId="0" applyNumberFormat="1" applyFill="1" applyBorder="1" applyAlignment="1">
      <alignment horizontal="center" vertical="center" wrapText="1"/>
    </xf>
    <xf numFmtId="183" fontId="0" fillId="0" borderId="16" xfId="0" applyNumberFormat="1" applyFill="1" applyBorder="1" applyAlignment="1">
      <alignment horizontal="center" vertical="center" wrapText="1"/>
    </xf>
    <xf numFmtId="183" fontId="0" fillId="0" borderId="47" xfId="0" applyNumberFormat="1" applyFont="1" applyFill="1" applyBorder="1" applyAlignment="1">
      <alignment horizontal="center" vertical="center" wrapText="1"/>
    </xf>
    <xf numFmtId="183" fontId="0" fillId="0" borderId="16" xfId="0" applyNumberFormat="1" applyFont="1" applyFill="1" applyBorder="1" applyAlignment="1">
      <alignment horizontal="center" vertical="center" wrapText="1"/>
    </xf>
    <xf numFmtId="183" fontId="0" fillId="0" borderId="166" xfId="0" applyNumberFormat="1" applyFont="1" applyFill="1" applyBorder="1" applyAlignment="1">
      <alignment horizontal="center" vertical="center" wrapText="1"/>
    </xf>
    <xf numFmtId="183" fontId="0" fillId="0" borderId="20" xfId="0" applyNumberFormat="1" applyFont="1" applyFill="1" applyBorder="1" applyAlignment="1">
      <alignment horizontal="center" vertical="center" wrapText="1"/>
    </xf>
    <xf numFmtId="0" fontId="8" fillId="0" borderId="10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textRotation="255" wrapText="1"/>
    </xf>
    <xf numFmtId="0" fontId="7" fillId="0" borderId="17" xfId="0" applyFont="1" applyFill="1" applyBorder="1" applyAlignment="1">
      <alignment horizontal="center" vertical="center" textRotation="255" wrapText="1"/>
    </xf>
    <xf numFmtId="0" fontId="7" fillId="0" borderId="89" xfId="0" applyFont="1" applyFill="1" applyBorder="1" applyAlignment="1">
      <alignment horizontal="center" vertical="center" textRotation="255" wrapText="1"/>
    </xf>
    <xf numFmtId="183" fontId="0" fillId="0" borderId="107" xfId="0" applyNumberFormat="1" applyFont="1" applyFill="1" applyBorder="1" applyAlignment="1">
      <alignment horizontal="center" vertical="top" textRotation="255"/>
    </xf>
    <xf numFmtId="183" fontId="3" fillId="0" borderId="107" xfId="0" applyNumberFormat="1" applyFont="1" applyFill="1" applyBorder="1" applyAlignment="1">
      <alignment horizontal="center" vertical="top" textRotation="255"/>
    </xf>
    <xf numFmtId="183" fontId="3" fillId="0" borderId="90" xfId="0" applyNumberFormat="1" applyFont="1" applyFill="1" applyBorder="1" applyAlignment="1">
      <alignment horizontal="center" vertical="top" textRotation="255"/>
    </xf>
    <xf numFmtId="183" fontId="3" fillId="0" borderId="16" xfId="0" applyNumberFormat="1" applyFont="1" applyFill="1" applyBorder="1" applyAlignment="1">
      <alignment horizontal="center" vertical="center" wrapText="1"/>
    </xf>
    <xf numFmtId="183" fontId="0" fillId="0" borderId="85" xfId="0" applyNumberFormat="1" applyFill="1" applyBorder="1" applyAlignment="1">
      <alignment horizontal="center" vertical="center"/>
    </xf>
    <xf numFmtId="183" fontId="3" fillId="0" borderId="22" xfId="0" applyNumberFormat="1" applyFont="1" applyFill="1" applyBorder="1" applyAlignment="1">
      <alignment horizontal="center" vertical="center"/>
    </xf>
    <xf numFmtId="183" fontId="0" fillId="0" borderId="103" xfId="0" applyNumberFormat="1" applyFill="1" applyBorder="1" applyAlignment="1">
      <alignment horizontal="center" vertical="center" wrapText="1"/>
    </xf>
    <xf numFmtId="183" fontId="3" fillId="0" borderId="106" xfId="0" applyNumberFormat="1" applyFont="1" applyFill="1" applyBorder="1" applyAlignment="1">
      <alignment horizontal="center" vertical="center" wrapText="1"/>
    </xf>
    <xf numFmtId="183" fontId="7" fillId="0" borderId="71" xfId="0" applyNumberFormat="1" applyFont="1" applyFill="1" applyBorder="1" applyAlignment="1">
      <alignment horizontal="center" vertical="center"/>
    </xf>
    <xf numFmtId="183" fontId="7" fillId="0" borderId="73" xfId="0" applyNumberFormat="1" applyFont="1" applyFill="1" applyBorder="1" applyAlignment="1">
      <alignment horizontal="center" vertical="center"/>
    </xf>
    <xf numFmtId="0" fontId="7" fillId="0" borderId="113" xfId="0" applyFont="1" applyFill="1" applyBorder="1" applyAlignment="1">
      <alignment horizontal="center" vertical="center"/>
    </xf>
    <xf numFmtId="0" fontId="7" fillId="0" borderId="1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113" xfId="0" applyFont="1" applyFill="1" applyBorder="1" applyAlignment="1">
      <alignment horizontal="center" vertical="center" wrapText="1"/>
    </xf>
    <xf numFmtId="0" fontId="8" fillId="0" borderId="110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textRotation="255" wrapText="1"/>
    </xf>
    <xf numFmtId="0" fontId="3" fillId="0" borderId="70" xfId="0" applyFont="1" applyFill="1" applyBorder="1" applyAlignment="1">
      <alignment horizontal="center" vertical="center" textRotation="255" wrapText="1"/>
    </xf>
    <xf numFmtId="0" fontId="3" fillId="0" borderId="16" xfId="0" applyFont="1" applyFill="1" applyBorder="1" applyAlignment="1">
      <alignment horizontal="center" vertical="center" textRotation="255" wrapText="1"/>
    </xf>
    <xf numFmtId="0" fontId="3" fillId="0" borderId="14" xfId="0" applyFont="1" applyFill="1" applyBorder="1" applyAlignment="1">
      <alignment horizontal="center" vertical="center" textRotation="255" wrapText="1"/>
    </xf>
    <xf numFmtId="0" fontId="3" fillId="0" borderId="15" xfId="0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textRotation="255" wrapText="1"/>
    </xf>
    <xf numFmtId="183" fontId="0" fillId="0" borderId="107" xfId="0" applyNumberFormat="1" applyFill="1" applyBorder="1" applyAlignment="1">
      <alignment horizontal="center" textRotation="255"/>
    </xf>
    <xf numFmtId="0" fontId="8" fillId="0" borderId="160" xfId="0" applyFont="1" applyFill="1" applyBorder="1" applyAlignment="1">
      <alignment horizontal="center" vertical="center" textRotation="255" wrapText="1"/>
    </xf>
    <xf numFmtId="0" fontId="8" fillId="0" borderId="9" xfId="0" applyFont="1" applyFill="1" applyBorder="1" applyAlignment="1">
      <alignment horizontal="center" vertical="center" textRotation="255" wrapText="1"/>
    </xf>
    <xf numFmtId="0" fontId="8" fillId="0" borderId="92" xfId="0" applyFont="1" applyFill="1" applyBorder="1" applyAlignment="1">
      <alignment horizontal="center" vertical="center" textRotation="255" wrapText="1"/>
    </xf>
    <xf numFmtId="0" fontId="3" fillId="0" borderId="106" xfId="0" applyFont="1" applyFill="1" applyBorder="1" applyAlignment="1">
      <alignment horizontal="center" vertical="center" textRotation="255" wrapText="1"/>
    </xf>
    <xf numFmtId="0" fontId="7" fillId="0" borderId="12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textRotation="255" wrapText="1"/>
    </xf>
    <xf numFmtId="0" fontId="3" fillId="0" borderId="32" xfId="0" applyFont="1" applyFill="1" applyBorder="1" applyAlignment="1">
      <alignment horizontal="center" vertical="center" textRotation="255" wrapText="1"/>
    </xf>
    <xf numFmtId="183" fontId="0" fillId="0" borderId="43" xfId="0" applyNumberFormat="1" applyFill="1" applyBorder="1" applyAlignment="1">
      <alignment horizontal="center" vertical="center"/>
    </xf>
    <xf numFmtId="183" fontId="0" fillId="0" borderId="93" xfId="0" applyNumberFormat="1" applyFill="1" applyBorder="1" applyAlignment="1">
      <alignment horizontal="center" vertical="center"/>
    </xf>
    <xf numFmtId="183" fontId="0" fillId="0" borderId="47" xfId="0" applyNumberFormat="1" applyFill="1" applyBorder="1" applyAlignment="1">
      <alignment horizontal="center" vertical="center"/>
    </xf>
    <xf numFmtId="183" fontId="0" fillId="0" borderId="16" xfId="0" applyNumberFormat="1" applyFill="1" applyBorder="1" applyAlignment="1">
      <alignment horizontal="center" vertical="center"/>
    </xf>
    <xf numFmtId="0" fontId="3" fillId="0" borderId="160" xfId="0" applyFont="1" applyFill="1" applyBorder="1" applyAlignment="1">
      <alignment horizontal="center" vertical="center" wrapText="1"/>
    </xf>
    <xf numFmtId="0" fontId="3" fillId="0" borderId="16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7" fillId="0" borderId="166" xfId="0" applyFont="1" applyFill="1" applyBorder="1" applyAlignment="1">
      <alignment horizontal="center" vertical="center" wrapText="1"/>
    </xf>
    <xf numFmtId="0" fontId="7" fillId="0" borderId="138" xfId="0" applyFont="1" applyFill="1" applyBorder="1" applyAlignment="1">
      <alignment horizontal="center" vertical="center" wrapText="1"/>
    </xf>
    <xf numFmtId="179" fontId="0" fillId="0" borderId="167" xfId="0" applyNumberFormat="1" applyFill="1" applyBorder="1" applyAlignment="1">
      <alignment horizontal="center" vertical="center" wrapText="1"/>
    </xf>
    <xf numFmtId="179" fontId="3" fillId="0" borderId="107" xfId="0" applyNumberFormat="1" applyFont="1" applyFill="1" applyBorder="1" applyAlignment="1">
      <alignment horizontal="center" vertical="center" wrapText="1"/>
    </xf>
    <xf numFmtId="179" fontId="3" fillId="0" borderId="90" xfId="0" applyNumberFormat="1" applyFont="1" applyFill="1" applyBorder="1" applyAlignment="1">
      <alignment horizontal="center" vertical="center" wrapText="1"/>
    </xf>
    <xf numFmtId="183" fontId="3" fillId="0" borderId="20" xfId="0" applyNumberFormat="1" applyFont="1" applyFill="1" applyBorder="1" applyAlignment="1">
      <alignment horizontal="center" vertical="center" wrapText="1"/>
    </xf>
    <xf numFmtId="183" fontId="0" fillId="0" borderId="4" xfId="0" applyNumberFormat="1" applyFill="1" applyBorder="1" applyAlignment="1">
      <alignment horizontal="center" textRotation="255"/>
    </xf>
    <xf numFmtId="0" fontId="19" fillId="0" borderId="0" xfId="0" applyFont="1" applyFill="1" applyAlignment="1">
      <alignment horizontal="center" vertical="center"/>
    </xf>
    <xf numFmtId="0" fontId="7" fillId="0" borderId="85" xfId="0" applyFont="1" applyFill="1" applyBorder="1" applyAlignment="1">
      <alignment horizontal="center" vertical="center"/>
    </xf>
    <xf numFmtId="183" fontId="0" fillId="0" borderId="103" xfId="0" applyNumberFormat="1" applyFont="1" applyFill="1" applyBorder="1" applyAlignment="1">
      <alignment horizontal="center" vertical="center" wrapText="1"/>
    </xf>
    <xf numFmtId="183" fontId="3" fillId="0" borderId="47" xfId="0" applyNumberFormat="1" applyFont="1" applyFill="1" applyBorder="1" applyAlignment="1">
      <alignment horizontal="center" vertical="center" wrapText="1"/>
    </xf>
    <xf numFmtId="183" fontId="3" fillId="0" borderId="166" xfId="0" applyNumberFormat="1" applyFont="1" applyFill="1" applyBorder="1" applyAlignment="1">
      <alignment horizontal="center" vertical="center" wrapText="1"/>
    </xf>
    <xf numFmtId="0" fontId="3" fillId="0" borderId="113" xfId="0" applyFont="1" applyFill="1" applyBorder="1" applyAlignment="1">
      <alignment horizontal="center" vertical="center"/>
    </xf>
    <xf numFmtId="0" fontId="3" fillId="0" borderId="109" xfId="0" applyFont="1" applyFill="1" applyBorder="1" applyAlignment="1">
      <alignment horizontal="center" vertical="center"/>
    </xf>
    <xf numFmtId="0" fontId="3" fillId="0" borderId="110" xfId="0" applyFont="1" applyFill="1" applyBorder="1" applyAlignment="1">
      <alignment horizontal="center" vertical="center"/>
    </xf>
    <xf numFmtId="0" fontId="3" fillId="0" borderId="168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183" fontId="7" fillId="0" borderId="90" xfId="0" applyNumberFormat="1" applyFont="1" applyFill="1" applyBorder="1" applyAlignment="1">
      <alignment horizontal="center" vertical="center"/>
    </xf>
    <xf numFmtId="183" fontId="7" fillId="0" borderId="89" xfId="0" applyNumberFormat="1" applyFont="1" applyFill="1" applyBorder="1" applyAlignment="1">
      <alignment horizontal="center" vertical="center"/>
    </xf>
    <xf numFmtId="183" fontId="0" fillId="0" borderId="179" xfId="0" applyNumberFormat="1" applyFont="1" applyFill="1" applyBorder="1" applyAlignment="1">
      <alignment horizontal="center" vertical="center" wrapText="1"/>
    </xf>
    <xf numFmtId="183" fontId="0" fillId="0" borderId="67" xfId="0" applyNumberFormat="1" applyFont="1" applyFill="1" applyBorder="1" applyAlignment="1">
      <alignment horizontal="center" vertical="center" wrapText="1"/>
    </xf>
    <xf numFmtId="49" fontId="29" fillId="0" borderId="3" xfId="0" applyNumberFormat="1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top"/>
    </xf>
    <xf numFmtId="0" fontId="29" fillId="0" borderId="109" xfId="0" applyFont="1" applyFill="1" applyBorder="1" applyAlignment="1">
      <alignment horizontal="center" vertical="center"/>
    </xf>
    <xf numFmtId="187" fontId="2" fillId="0" borderId="4" xfId="3" applyNumberFormat="1" applyFont="1" applyFill="1" applyBorder="1" applyAlignment="1">
      <alignment horizontal="center" vertical="center" wrapText="1"/>
    </xf>
    <xf numFmtId="187" fontId="2" fillId="0" borderId="107" xfId="3" applyNumberFormat="1" applyFont="1" applyFill="1" applyBorder="1" applyAlignment="1">
      <alignment horizontal="center" vertical="center" wrapText="1"/>
    </xf>
    <xf numFmtId="187" fontId="2" fillId="0" borderId="124" xfId="3" applyNumberFormat="1" applyFont="1" applyFill="1" applyBorder="1" applyAlignment="1">
      <alignment horizontal="center" vertical="center" wrapText="1"/>
    </xf>
    <xf numFmtId="187" fontId="2" fillId="0" borderId="90" xfId="3" applyNumberFormat="1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right" vertical="center"/>
    </xf>
    <xf numFmtId="0" fontId="35" fillId="0" borderId="0" xfId="0" applyFont="1" applyFill="1" applyAlignment="1">
      <alignment horizontal="left" vertical="center"/>
    </xf>
    <xf numFmtId="187" fontId="0" fillId="0" borderId="167" xfId="0" applyNumberFormat="1" applyFont="1" applyFill="1" applyBorder="1" applyAlignment="1">
      <alignment vertical="center" textRotation="255" wrapText="1" shrinkToFit="1"/>
    </xf>
    <xf numFmtId="187" fontId="0" fillId="0" borderId="90" xfId="0" applyNumberFormat="1" applyFont="1" applyFill="1" applyBorder="1" applyAlignment="1">
      <alignment vertical="center" textRotation="255" shrinkToFit="1"/>
    </xf>
    <xf numFmtId="188" fontId="3" fillId="4" borderId="169" xfId="0" applyNumberFormat="1" applyFont="1" applyFill="1" applyBorder="1" applyAlignment="1">
      <alignment horizontal="center" vertical="center" wrapText="1"/>
    </xf>
    <xf numFmtId="188" fontId="3" fillId="4" borderId="88" xfId="0" applyNumberFormat="1" applyFont="1" applyFill="1" applyBorder="1" applyAlignment="1">
      <alignment horizontal="center" vertical="center" wrapText="1"/>
    </xf>
    <xf numFmtId="0" fontId="21" fillId="0" borderId="169" xfId="0" applyFont="1" applyFill="1" applyBorder="1" applyAlignment="1">
      <alignment horizontal="center" vertical="center"/>
    </xf>
    <xf numFmtId="0" fontId="21" fillId="0" borderId="88" xfId="0" applyFont="1" applyFill="1" applyBorder="1" applyAlignment="1">
      <alignment horizontal="center" vertical="center"/>
    </xf>
    <xf numFmtId="0" fontId="21" fillId="0" borderId="169" xfId="0" applyFont="1" applyFill="1" applyBorder="1" applyAlignment="1">
      <alignment horizontal="center" vertical="center" wrapText="1"/>
    </xf>
    <xf numFmtId="0" fontId="21" fillId="0" borderId="88" xfId="0" applyFont="1" applyFill="1" applyBorder="1" applyAlignment="1">
      <alignment horizontal="center" vertical="center" wrapText="1"/>
    </xf>
    <xf numFmtId="0" fontId="21" fillId="0" borderId="159" xfId="0" applyFont="1" applyFill="1" applyBorder="1" applyAlignment="1">
      <alignment horizontal="center" vertical="center"/>
    </xf>
    <xf numFmtId="0" fontId="21" fillId="0" borderId="160" xfId="0" applyFont="1" applyFill="1" applyBorder="1" applyAlignment="1">
      <alignment horizontal="center" vertical="center"/>
    </xf>
    <xf numFmtId="0" fontId="21" fillId="0" borderId="108" xfId="0" applyFont="1" applyFill="1" applyBorder="1" applyAlignment="1">
      <alignment horizontal="center" vertical="center"/>
    </xf>
    <xf numFmtId="0" fontId="21" fillId="0" borderId="169" xfId="0" applyFont="1" applyFill="1" applyBorder="1" applyAlignment="1">
      <alignment horizontal="center" vertical="center" textRotation="255" wrapText="1"/>
    </xf>
    <xf numFmtId="0" fontId="21" fillId="0" borderId="88" xfId="0" applyFont="1" applyFill="1" applyBorder="1" applyAlignment="1">
      <alignment horizontal="center" vertical="center" textRotation="255" wrapText="1"/>
    </xf>
    <xf numFmtId="0" fontId="21" fillId="0" borderId="170" xfId="0" applyFont="1" applyFill="1" applyBorder="1" applyAlignment="1">
      <alignment horizontal="center" vertical="center" wrapText="1"/>
    </xf>
    <xf numFmtId="0" fontId="21" fillId="0" borderId="89" xfId="0" applyFont="1" applyFill="1" applyBorder="1" applyAlignment="1">
      <alignment horizontal="center" vertical="center" wrapText="1"/>
    </xf>
    <xf numFmtId="0" fontId="21" fillId="0" borderId="169" xfId="0" applyFont="1" applyFill="1" applyBorder="1" applyAlignment="1">
      <alignment horizontal="center" vertical="center" textRotation="255"/>
    </xf>
    <xf numFmtId="0" fontId="21" fillId="0" borderId="88" xfId="0" applyFont="1" applyFill="1" applyBorder="1" applyAlignment="1">
      <alignment horizontal="center" vertical="center" textRotation="255"/>
    </xf>
    <xf numFmtId="0" fontId="21" fillId="0" borderId="159" xfId="0" applyFont="1" applyFill="1" applyBorder="1" applyAlignment="1">
      <alignment horizontal="center" vertical="center" wrapText="1"/>
    </xf>
    <xf numFmtId="0" fontId="21" fillId="0" borderId="108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 textRotation="255"/>
    </xf>
    <xf numFmtId="0" fontId="15" fillId="0" borderId="11" xfId="0" applyFont="1" applyFill="1" applyBorder="1" applyAlignment="1">
      <alignment horizontal="center" vertical="center" textRotation="255"/>
    </xf>
    <xf numFmtId="0" fontId="15" fillId="0" borderId="15" xfId="0" applyFont="1" applyFill="1" applyBorder="1" applyAlignment="1">
      <alignment horizontal="center" vertical="center" textRotation="255"/>
    </xf>
    <xf numFmtId="0" fontId="15" fillId="0" borderId="12" xfId="0" applyFont="1" applyFill="1" applyBorder="1" applyAlignment="1">
      <alignment horizontal="center" vertical="center" textRotation="255"/>
    </xf>
    <xf numFmtId="0" fontId="15" fillId="0" borderId="2" xfId="0" applyFont="1" applyFill="1" applyBorder="1" applyAlignment="1">
      <alignment horizontal="center" vertical="center" textRotation="255"/>
    </xf>
    <xf numFmtId="0" fontId="15" fillId="0" borderId="70" xfId="0" applyFont="1" applyFill="1" applyBorder="1" applyAlignment="1">
      <alignment horizontal="center" vertical="center" textRotation="255"/>
    </xf>
    <xf numFmtId="0" fontId="15" fillId="0" borderId="3" xfId="0" applyFont="1" applyFill="1" applyBorder="1" applyAlignment="1">
      <alignment horizontal="center" vertical="center" textRotation="255" wrapText="1"/>
    </xf>
    <xf numFmtId="0" fontId="15" fillId="0" borderId="11" xfId="0" applyFont="1" applyFill="1" applyBorder="1" applyAlignment="1">
      <alignment horizontal="center" vertical="center" textRotation="255" wrapText="1"/>
    </xf>
    <xf numFmtId="0" fontId="15" fillId="0" borderId="113" xfId="0" applyFont="1" applyFill="1" applyBorder="1" applyAlignment="1">
      <alignment horizontal="center" vertical="center"/>
    </xf>
    <xf numFmtId="0" fontId="15" fillId="0" borderId="109" xfId="0" applyFont="1" applyFill="1" applyBorder="1" applyAlignment="1">
      <alignment horizontal="center" vertical="center"/>
    </xf>
    <xf numFmtId="0" fontId="15" fillId="0" borderId="110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 textRotation="255"/>
    </xf>
    <xf numFmtId="0" fontId="15" fillId="0" borderId="138" xfId="0" applyFont="1" applyFill="1" applyBorder="1" applyAlignment="1">
      <alignment horizontal="center" vertical="center" textRotation="255"/>
    </xf>
    <xf numFmtId="0" fontId="24" fillId="0" borderId="113" xfId="0" applyFont="1" applyFill="1" applyBorder="1" applyAlignment="1">
      <alignment horizontal="center" vertical="center"/>
    </xf>
    <xf numFmtId="0" fontId="24" fillId="0" borderId="160" xfId="0" applyFont="1" applyFill="1" applyBorder="1" applyAlignment="1">
      <alignment horizontal="center" vertical="center"/>
    </xf>
    <xf numFmtId="0" fontId="24" fillId="0" borderId="11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70" xfId="0" applyFont="1" applyFill="1" applyBorder="1" applyAlignment="1">
      <alignment horizontal="center" vertical="center"/>
    </xf>
    <xf numFmtId="0" fontId="24" fillId="0" borderId="9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15" fillId="0" borderId="159" xfId="0" applyFont="1" applyFill="1" applyBorder="1" applyAlignment="1">
      <alignment horizontal="center" vertical="center"/>
    </xf>
    <xf numFmtId="0" fontId="24" fillId="0" borderId="80" xfId="0" applyFont="1" applyFill="1" applyBorder="1" applyAlignment="1">
      <alignment horizontal="center" vertical="center"/>
    </xf>
    <xf numFmtId="0" fontId="24" fillId="0" borderId="75" xfId="0" applyFont="1" applyFill="1" applyBorder="1" applyAlignment="1">
      <alignment horizontal="center" vertical="center"/>
    </xf>
    <xf numFmtId="0" fontId="15" fillId="0" borderId="171" xfId="0" applyFont="1" applyFill="1" applyBorder="1" applyAlignment="1">
      <alignment horizontal="center" vertical="center" wrapText="1"/>
    </xf>
    <xf numFmtId="0" fontId="15" fillId="0" borderId="114" xfId="0" applyFont="1" applyFill="1" applyBorder="1" applyAlignment="1">
      <alignment horizontal="center" vertical="center"/>
    </xf>
    <xf numFmtId="0" fontId="15" fillId="0" borderId="115" xfId="0" applyFont="1" applyFill="1" applyBorder="1" applyAlignment="1">
      <alignment horizontal="center" vertical="center"/>
    </xf>
    <xf numFmtId="0" fontId="15" fillId="0" borderId="167" xfId="0" applyFont="1" applyFill="1" applyBorder="1" applyAlignment="1">
      <alignment horizontal="center" vertical="center" textRotation="255"/>
    </xf>
    <xf numFmtId="0" fontId="15" fillId="0" borderId="107" xfId="0" applyFont="1" applyFill="1" applyBorder="1" applyAlignment="1">
      <alignment horizontal="center" vertical="center" textRotation="255"/>
    </xf>
    <xf numFmtId="0" fontId="15" fillId="0" borderId="164" xfId="0" applyFont="1" applyFill="1" applyBorder="1" applyAlignment="1">
      <alignment horizontal="center" vertical="center" textRotation="255"/>
    </xf>
    <xf numFmtId="0" fontId="24" fillId="0" borderId="159" xfId="0" applyFont="1" applyFill="1" applyBorder="1" applyAlignment="1">
      <alignment horizontal="center" vertical="center" wrapText="1"/>
    </xf>
    <xf numFmtId="0" fontId="24" fillId="0" borderId="160" xfId="0" applyFont="1" applyFill="1" applyBorder="1" applyAlignment="1">
      <alignment vertical="center"/>
    </xf>
    <xf numFmtId="0" fontId="24" fillId="0" borderId="2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vertical="center"/>
    </xf>
    <xf numFmtId="0" fontId="24" fillId="0" borderId="163" xfId="0" applyFont="1" applyFill="1" applyBorder="1" applyAlignment="1">
      <alignment horizontal="center" vertical="center"/>
    </xf>
    <xf numFmtId="0" fontId="24" fillId="0" borderId="172" xfId="0" applyFont="1" applyFill="1" applyBorder="1" applyAlignment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textRotation="255" wrapText="1"/>
    </xf>
    <xf numFmtId="0" fontId="7" fillId="0" borderId="11" xfId="0" applyFont="1" applyFill="1" applyBorder="1" applyAlignment="1">
      <alignment horizontal="center" vertical="center" textRotation="255" wrapText="1"/>
    </xf>
    <xf numFmtId="0" fontId="7" fillId="0" borderId="7" xfId="0" applyFont="1" applyFill="1" applyBorder="1" applyAlignment="1">
      <alignment horizontal="center" vertical="center" textRotation="255" wrapText="1"/>
    </xf>
    <xf numFmtId="0" fontId="7" fillId="0" borderId="13" xfId="0" applyFont="1" applyFill="1" applyBorder="1" applyAlignment="1">
      <alignment horizontal="center" vertical="center" textRotation="255" wrapText="1"/>
    </xf>
    <xf numFmtId="0" fontId="7" fillId="0" borderId="36" xfId="0" applyFont="1" applyFill="1" applyBorder="1" applyAlignment="1">
      <alignment horizontal="center" vertical="center" textRotation="255" wrapText="1"/>
    </xf>
    <xf numFmtId="0" fontId="7" fillId="0" borderId="115" xfId="0" applyFont="1" applyFill="1" applyBorder="1" applyAlignment="1">
      <alignment horizontal="center" vertical="center" textRotation="255" wrapText="1"/>
    </xf>
    <xf numFmtId="0" fontId="7" fillId="0" borderId="4" xfId="0" applyFont="1" applyFill="1" applyBorder="1" applyAlignment="1">
      <alignment horizontal="center" vertical="center" textRotation="255" wrapText="1"/>
    </xf>
    <xf numFmtId="0" fontId="7" fillId="0" borderId="90" xfId="0" applyFont="1" applyFill="1" applyBorder="1" applyAlignment="1">
      <alignment horizontal="center" vertical="center" textRotation="255" wrapText="1"/>
    </xf>
    <xf numFmtId="0" fontId="7" fillId="0" borderId="5" xfId="0" applyFont="1" applyFill="1" applyBorder="1" applyAlignment="1">
      <alignment horizontal="center" vertical="center" textRotation="255" wrapText="1"/>
    </xf>
    <xf numFmtId="0" fontId="7" fillId="0" borderId="88" xfId="0" applyFont="1" applyFill="1" applyBorder="1" applyAlignment="1">
      <alignment horizontal="center" vertical="center" textRotation="255" wrapText="1"/>
    </xf>
    <xf numFmtId="0" fontId="7" fillId="0" borderId="160" xfId="0" applyFont="1" applyFill="1" applyBorder="1" applyAlignment="1">
      <alignment horizontal="center" vertical="center" textRotation="255" wrapText="1"/>
    </xf>
    <xf numFmtId="0" fontId="7" fillId="0" borderId="9" xfId="0" applyFont="1" applyFill="1" applyBorder="1" applyAlignment="1">
      <alignment horizontal="center" vertical="center" textRotation="255" wrapText="1"/>
    </xf>
    <xf numFmtId="0" fontId="7" fillId="0" borderId="92" xfId="0" applyFont="1" applyFill="1" applyBorder="1" applyAlignment="1">
      <alignment horizontal="center" vertical="center" textRotation="255" wrapText="1"/>
    </xf>
    <xf numFmtId="0" fontId="7" fillId="0" borderId="160" xfId="0" applyFont="1" applyFill="1" applyBorder="1" applyAlignment="1">
      <alignment horizontal="center" vertical="center" wrapText="1"/>
    </xf>
    <xf numFmtId="0" fontId="7" fillId="0" borderId="149" xfId="0" applyFont="1" applyFill="1" applyBorder="1" applyAlignment="1">
      <alignment horizontal="center" vertical="center" wrapText="1"/>
    </xf>
    <xf numFmtId="0" fontId="7" fillId="0" borderId="113" xfId="0" applyFont="1" applyFill="1" applyBorder="1" applyAlignment="1">
      <alignment horizontal="center" vertical="center" wrapText="1"/>
    </xf>
    <xf numFmtId="0" fontId="7" fillId="0" borderId="109" xfId="0" applyFont="1" applyFill="1" applyBorder="1" applyAlignment="1">
      <alignment horizontal="center" vertical="center" wrapText="1"/>
    </xf>
    <xf numFmtId="0" fontId="7" fillId="0" borderId="170" xfId="0" applyFont="1" applyFill="1" applyBorder="1" applyAlignment="1">
      <alignment horizontal="center" vertical="center" wrapText="1"/>
    </xf>
    <xf numFmtId="0" fontId="7" fillId="0" borderId="108" xfId="0" applyFont="1" applyFill="1" applyBorder="1" applyAlignment="1">
      <alignment horizontal="center" vertical="center" wrapText="1"/>
    </xf>
    <xf numFmtId="0" fontId="7" fillId="0" borderId="173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textRotation="255" wrapText="1"/>
    </xf>
    <xf numFmtId="0" fontId="7" fillId="0" borderId="40" xfId="0" applyFont="1" applyFill="1" applyBorder="1" applyAlignment="1">
      <alignment horizontal="center" vertical="center" textRotation="255" wrapText="1"/>
    </xf>
    <xf numFmtId="0" fontId="7" fillId="0" borderId="31" xfId="0" applyFont="1" applyFill="1" applyBorder="1" applyAlignment="1">
      <alignment horizontal="center" vertical="center" textRotation="255" wrapText="1"/>
    </xf>
    <xf numFmtId="0" fontId="7" fillId="0" borderId="32" xfId="0" applyFont="1" applyFill="1" applyBorder="1" applyAlignment="1">
      <alignment horizontal="center" vertical="center" textRotation="255" wrapText="1"/>
    </xf>
    <xf numFmtId="0" fontId="7" fillId="0" borderId="8" xfId="0" applyFont="1" applyFill="1" applyBorder="1" applyAlignment="1">
      <alignment horizontal="center" vertical="center" textRotation="255" wrapText="1"/>
    </xf>
    <xf numFmtId="0" fontId="7" fillId="0" borderId="87" xfId="0" applyFont="1" applyFill="1" applyBorder="1" applyAlignment="1">
      <alignment horizontal="center" vertical="center" textRotation="255" wrapText="1"/>
    </xf>
    <xf numFmtId="0" fontId="7" fillId="0" borderId="47" xfId="0" applyFont="1" applyFill="1" applyBorder="1" applyAlignment="1">
      <alignment horizontal="center" vertical="center" textRotation="255" wrapText="1"/>
    </xf>
    <xf numFmtId="0" fontId="7" fillId="0" borderId="70" xfId="0" applyFont="1" applyFill="1" applyBorder="1" applyAlignment="1">
      <alignment horizontal="center" vertical="center" textRotation="255" wrapText="1"/>
    </xf>
    <xf numFmtId="0" fontId="7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59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87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0" fillId="0" borderId="113" xfId="0" applyFill="1" applyBorder="1" applyAlignment="1">
      <alignment horizontal="center" vertical="center"/>
    </xf>
    <xf numFmtId="0" fontId="0" fillId="0" borderId="110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3" xfId="0" applyFill="1" applyBorder="1" applyAlignment="1">
      <alignment horizontal="distributed" vertical="distributed"/>
    </xf>
    <xf numFmtId="0" fontId="0" fillId="0" borderId="110" xfId="0" applyFill="1" applyBorder="1" applyAlignment="1">
      <alignment horizontal="distributed" vertical="distributed"/>
    </xf>
    <xf numFmtId="0" fontId="0" fillId="0" borderId="70" xfId="0" applyFill="1" applyBorder="1" applyAlignment="1">
      <alignment horizontal="distributed" vertical="distributed"/>
    </xf>
    <xf numFmtId="0" fontId="0" fillId="0" borderId="12" xfId="0" applyFill="1" applyBorder="1" applyAlignment="1">
      <alignment horizontal="distributed" vertical="distributed"/>
    </xf>
    <xf numFmtId="0" fontId="0" fillId="0" borderId="124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" xfId="0" applyFill="1" applyBorder="1" applyAlignment="1">
      <alignment horizontal="distributed" vertical="distributed"/>
    </xf>
    <xf numFmtId="0" fontId="0" fillId="0" borderId="15" xfId="0" applyFill="1" applyBorder="1" applyAlignment="1">
      <alignment horizontal="distributed" vertical="distributed"/>
    </xf>
    <xf numFmtId="0" fontId="0" fillId="0" borderId="85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85" xfId="0" applyFill="1" applyBorder="1" applyAlignment="1">
      <alignment horizontal="distributed" vertical="distributed"/>
    </xf>
    <xf numFmtId="0" fontId="0" fillId="0" borderId="22" xfId="0" applyFill="1" applyBorder="1" applyAlignment="1">
      <alignment horizontal="distributed" vertical="distributed"/>
    </xf>
    <xf numFmtId="0" fontId="23" fillId="0" borderId="0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distributed"/>
    </xf>
    <xf numFmtId="0" fontId="8" fillId="0" borderId="28" xfId="0" applyFont="1" applyFill="1" applyBorder="1" applyAlignment="1">
      <alignment horizontal="center" vertical="distributed"/>
    </xf>
    <xf numFmtId="0" fontId="8" fillId="0" borderId="22" xfId="0" applyFont="1" applyFill="1" applyBorder="1" applyAlignment="1">
      <alignment horizontal="center" vertical="distributed"/>
    </xf>
    <xf numFmtId="183" fontId="29" fillId="0" borderId="85" xfId="0" applyNumberFormat="1" applyFont="1" applyFill="1" applyBorder="1" applyAlignment="1">
      <alignment horizontal="center" vertical="center"/>
    </xf>
    <xf numFmtId="183" fontId="29" fillId="0" borderId="22" xfId="0" applyNumberFormat="1" applyFont="1" applyFill="1" applyBorder="1" applyAlignment="1">
      <alignment horizontal="center" vertical="center"/>
    </xf>
    <xf numFmtId="183" fontId="0" fillId="0" borderId="90" xfId="0" applyNumberFormat="1" applyFill="1" applyBorder="1" applyAlignment="1">
      <alignment horizontal="center" vertical="center"/>
    </xf>
    <xf numFmtId="183" fontId="3" fillId="0" borderId="89" xfId="0" applyNumberFormat="1" applyFont="1" applyFill="1" applyBorder="1" applyAlignment="1">
      <alignment horizontal="center" vertical="center"/>
    </xf>
    <xf numFmtId="183" fontId="7" fillId="0" borderId="74" xfId="0" applyNumberFormat="1" applyFont="1" applyFill="1" applyBorder="1" applyAlignment="1">
      <alignment horizontal="center" vertical="center"/>
    </xf>
    <xf numFmtId="0" fontId="7" fillId="0" borderId="165" xfId="0" applyFont="1" applyFill="1" applyBorder="1" applyAlignment="1">
      <alignment horizontal="center" vertical="center"/>
    </xf>
    <xf numFmtId="0" fontId="7" fillId="0" borderId="149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center" vertical="center"/>
    </xf>
    <xf numFmtId="0" fontId="0" fillId="0" borderId="173" xfId="0" applyFont="1" applyFill="1" applyBorder="1" applyAlignment="1">
      <alignment horizontal="center" vertical="center" textRotation="255" wrapText="1"/>
    </xf>
    <xf numFmtId="0" fontId="3" fillId="0" borderId="40" xfId="0" applyFont="1" applyFill="1" applyBorder="1" applyAlignment="1">
      <alignment horizontal="center" vertical="center" textRotation="255" wrapText="1"/>
    </xf>
    <xf numFmtId="0" fontId="0" fillId="0" borderId="167" xfId="0" applyFont="1" applyFill="1" applyBorder="1" applyAlignment="1">
      <alignment horizontal="center" vertical="center" textRotation="255" wrapText="1"/>
    </xf>
    <xf numFmtId="0" fontId="7" fillId="0" borderId="39" xfId="0" applyFont="1" applyFill="1" applyBorder="1" applyAlignment="1">
      <alignment horizontal="center" vertical="center"/>
    </xf>
    <xf numFmtId="0" fontId="7" fillId="0" borderId="174" xfId="0" applyFont="1" applyFill="1" applyBorder="1" applyAlignment="1">
      <alignment horizontal="center" vertical="center"/>
    </xf>
    <xf numFmtId="0" fontId="3" fillId="0" borderId="107" xfId="0" applyFont="1" applyFill="1" applyBorder="1" applyAlignment="1">
      <alignment horizontal="center" vertical="center" wrapText="1"/>
    </xf>
    <xf numFmtId="0" fontId="3" fillId="0" borderId="9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textRotation="255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91" xfId="0" applyFont="1" applyFill="1" applyBorder="1" applyAlignment="1">
      <alignment horizontal="center" vertical="center" wrapText="1"/>
    </xf>
    <xf numFmtId="0" fontId="3" fillId="0" borderId="174" xfId="0" applyFont="1" applyFill="1" applyBorder="1" applyAlignment="1">
      <alignment horizontal="center" vertical="center" wrapText="1"/>
    </xf>
    <xf numFmtId="0" fontId="3" fillId="0" borderId="175" xfId="0" applyFont="1" applyFill="1" applyBorder="1" applyAlignment="1">
      <alignment horizontal="center" vertical="center" wrapText="1"/>
    </xf>
    <xf numFmtId="0" fontId="3" fillId="0" borderId="176" xfId="0" applyFont="1" applyFill="1" applyBorder="1" applyAlignment="1">
      <alignment horizontal="center" vertical="center" wrapText="1"/>
    </xf>
    <xf numFmtId="0" fontId="3" fillId="0" borderId="177" xfId="0" applyFont="1" applyFill="1" applyBorder="1" applyAlignment="1">
      <alignment horizontal="center" vertical="center" wrapText="1"/>
    </xf>
    <xf numFmtId="0" fontId="3" fillId="0" borderId="178" xfId="0" applyFont="1" applyFill="1" applyBorder="1" applyAlignment="1">
      <alignment horizontal="center" vertical="center" wrapText="1"/>
    </xf>
    <xf numFmtId="0" fontId="8" fillId="0" borderId="153" xfId="0" applyFont="1" applyFill="1" applyBorder="1" applyAlignment="1">
      <alignment horizontal="left" vertical="center"/>
    </xf>
    <xf numFmtId="0" fontId="8" fillId="0" borderId="122" xfId="0" applyFont="1" applyFill="1" applyBorder="1" applyAlignment="1">
      <alignment horizontal="left" vertical="center"/>
    </xf>
    <xf numFmtId="0" fontId="31" fillId="0" borderId="85" xfId="0" applyFont="1" applyFill="1" applyBorder="1" applyAlignment="1">
      <alignment horizontal="right" vertical="center"/>
    </xf>
    <xf numFmtId="0" fontId="31" fillId="0" borderId="28" xfId="0" applyFont="1" applyFill="1" applyBorder="1" applyAlignment="1">
      <alignment horizontal="right" vertical="center"/>
    </xf>
    <xf numFmtId="0" fontId="31" fillId="0" borderId="22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38" fontId="31" fillId="0" borderId="3" xfId="1" applyFont="1" applyFill="1" applyBorder="1" applyAlignment="1">
      <alignment horizontal="right" vertical="center"/>
    </xf>
    <xf numFmtId="38" fontId="31" fillId="0" borderId="15" xfId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38" fontId="31" fillId="0" borderId="85" xfId="1" applyFont="1" applyFill="1" applyBorder="1" applyAlignment="1">
      <alignment horizontal="right" vertical="center"/>
    </xf>
    <xf numFmtId="38" fontId="31" fillId="0" borderId="28" xfId="1" applyFont="1" applyFill="1" applyBorder="1" applyAlignment="1">
      <alignment horizontal="right" vertical="center"/>
    </xf>
    <xf numFmtId="38" fontId="31" fillId="0" borderId="22" xfId="1" applyFont="1" applyFill="1" applyBorder="1" applyAlignment="1">
      <alignment horizontal="right" vertical="center"/>
    </xf>
    <xf numFmtId="0" fontId="31" fillId="0" borderId="76" xfId="0" applyFont="1" applyFill="1" applyBorder="1" applyAlignment="1">
      <alignment horizontal="right" vertical="center"/>
    </xf>
    <xf numFmtId="0" fontId="31" fillId="0" borderId="11" xfId="0" applyFont="1" applyFill="1" applyBorder="1" applyAlignment="1">
      <alignment horizontal="right" vertical="center"/>
    </xf>
    <xf numFmtId="0" fontId="31" fillId="0" borderId="12" xfId="0" applyFont="1" applyFill="1" applyBorder="1" applyAlignment="1">
      <alignment horizontal="right" vertical="center"/>
    </xf>
    <xf numFmtId="0" fontId="8" fillId="0" borderId="43" xfId="0" applyFont="1" applyFill="1" applyBorder="1" applyAlignment="1">
      <alignment horizontal="left" vertical="center"/>
    </xf>
    <xf numFmtId="0" fontId="8" fillId="0" borderId="86" xfId="0" applyFont="1" applyFill="1" applyBorder="1" applyAlignment="1">
      <alignment horizontal="left" vertical="center"/>
    </xf>
    <xf numFmtId="38" fontId="31" fillId="0" borderId="76" xfId="1" applyFont="1" applyFill="1" applyBorder="1" applyAlignment="1">
      <alignment horizontal="right" vertical="center"/>
    </xf>
    <xf numFmtId="38" fontId="31" fillId="0" borderId="11" xfId="1" applyFont="1" applyFill="1" applyBorder="1" applyAlignment="1">
      <alignment horizontal="right" vertical="center"/>
    </xf>
    <xf numFmtId="38" fontId="31" fillId="0" borderId="12" xfId="1" applyFont="1" applyFill="1" applyBorder="1" applyAlignment="1">
      <alignment horizontal="right" vertical="center"/>
    </xf>
    <xf numFmtId="38" fontId="31" fillId="0" borderId="108" xfId="1" applyFont="1" applyFill="1" applyBorder="1" applyAlignment="1">
      <alignment horizontal="right" vertical="center"/>
    </xf>
    <xf numFmtId="38" fontId="31" fillId="0" borderId="109" xfId="1" applyFont="1" applyFill="1" applyBorder="1" applyAlignment="1">
      <alignment horizontal="right" vertical="center"/>
    </xf>
    <xf numFmtId="38" fontId="31" fillId="0" borderId="110" xfId="1" applyFont="1" applyFill="1" applyBorder="1" applyAlignment="1">
      <alignment horizontal="right" vertical="center"/>
    </xf>
    <xf numFmtId="0" fontId="36" fillId="0" borderId="0" xfId="0" applyFont="1" applyFill="1" applyAlignment="1">
      <alignment horizontal="center" vertical="center"/>
    </xf>
    <xf numFmtId="0" fontId="8" fillId="0" borderId="165" xfId="0" applyFont="1" applyFill="1" applyBorder="1" applyAlignment="1">
      <alignment horizontal="left" vertical="center"/>
    </xf>
    <xf numFmtId="0" fontId="8" fillId="0" borderId="84" xfId="0" applyFont="1" applyFill="1" applyBorder="1" applyAlignment="1">
      <alignment horizontal="left" vertical="center"/>
    </xf>
    <xf numFmtId="0" fontId="8" fillId="0" borderId="149" xfId="0" applyFont="1" applyFill="1" applyBorder="1" applyAlignment="1">
      <alignment horizontal="left" vertical="center"/>
    </xf>
    <xf numFmtId="0" fontId="8" fillId="0" borderId="125" xfId="0" applyFont="1" applyFill="1" applyBorder="1" applyAlignment="1">
      <alignment horizontal="left" vertical="center"/>
    </xf>
    <xf numFmtId="0" fontId="31" fillId="0" borderId="165" xfId="0" applyFont="1" applyFill="1" applyBorder="1" applyAlignment="1">
      <alignment horizontal="right" vertical="center"/>
    </xf>
    <xf numFmtId="0" fontId="31" fillId="0" borderId="84" xfId="0" applyFont="1" applyFill="1" applyBorder="1" applyAlignment="1">
      <alignment horizontal="right" vertical="center"/>
    </xf>
    <xf numFmtId="0" fontId="31" fillId="0" borderId="149" xfId="0" applyFont="1" applyFill="1" applyBorder="1" applyAlignment="1">
      <alignment horizontal="right" vertical="center"/>
    </xf>
    <xf numFmtId="0" fontId="31" fillId="0" borderId="108" xfId="0" applyFont="1" applyFill="1" applyBorder="1" applyAlignment="1">
      <alignment horizontal="right" vertical="center"/>
    </xf>
    <xf numFmtId="0" fontId="31" fillId="0" borderId="109" xfId="0" applyFont="1" applyFill="1" applyBorder="1" applyAlignment="1">
      <alignment horizontal="right" vertical="center"/>
    </xf>
    <xf numFmtId="0" fontId="31" fillId="0" borderId="110" xfId="0" applyFont="1" applyFill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Sheet7" xfId="2"/>
    <cellStyle name="標準_Sheet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hartsheet" Target="chartsheets/sheet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1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7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6.xml"/><Relationship Id="rId30" Type="http://schemas.openxmlformats.org/officeDocument/2006/relationships/worksheet" Target="worksheets/sheet29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aseline="0"/>
            </a:pPr>
            <a:r>
              <a:rPr lang="ja-JP" sz="2800" b="1" baseline="0"/>
              <a:t>平成</a:t>
            </a:r>
            <a:r>
              <a:rPr lang="ja-JP" altLang="en-US" sz="2800" b="1" baseline="0"/>
              <a:t>２６</a:t>
            </a:r>
            <a:r>
              <a:rPr lang="ja-JP" sz="2800" b="1" baseline="0"/>
              <a:t>年　都道府県別出火件数</a:t>
            </a:r>
          </a:p>
        </c:rich>
      </c:tx>
      <c:layout>
        <c:manualLayout>
          <c:xMode val="edge"/>
          <c:yMode val="edge"/>
          <c:x val="0.327686568986569"/>
          <c:y val="1.50610256410256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26984860030326E-2"/>
          <c:y val="0.11980445654169772"/>
          <c:w val="0.88601672771672768"/>
          <c:h val="0.760492905982905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</c:dPt>
          <c:dPt>
            <c:idx val="25"/>
            <c:invertIfNegative val="0"/>
            <c:bubble3D val="0"/>
          </c:dPt>
          <c:dPt>
            <c:idx val="27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'1'!$AK$4:$AK$50</c:f>
              <c:strCache>
                <c:ptCount val="47"/>
                <c:pt idx="0">
                  <c:v>東京都</c:v>
                </c:pt>
                <c:pt idx="1">
                  <c:v>愛知県</c:v>
                </c:pt>
                <c:pt idx="2">
                  <c:v>大阪府</c:v>
                </c:pt>
                <c:pt idx="3">
                  <c:v>神奈川県</c:v>
                </c:pt>
                <c:pt idx="4">
                  <c:v>埼玉県</c:v>
                </c:pt>
                <c:pt idx="5">
                  <c:v>千葉県</c:v>
                </c:pt>
                <c:pt idx="6">
                  <c:v>北海道</c:v>
                </c:pt>
                <c:pt idx="7">
                  <c:v>兵庫県</c:v>
                </c:pt>
                <c:pt idx="8">
                  <c:v>福岡県</c:v>
                </c:pt>
                <c:pt idx="9">
                  <c:v>茨城県</c:v>
                </c:pt>
                <c:pt idx="10">
                  <c:v>静岡県</c:v>
                </c:pt>
                <c:pt idx="11">
                  <c:v>長野県</c:v>
                </c:pt>
                <c:pt idx="12">
                  <c:v>群馬県</c:v>
                </c:pt>
                <c:pt idx="13">
                  <c:v>広島県</c:v>
                </c:pt>
                <c:pt idx="14">
                  <c:v>岐阜県</c:v>
                </c:pt>
                <c:pt idx="15">
                  <c:v>栃木県</c:v>
                </c:pt>
                <c:pt idx="16">
                  <c:v>宮城県</c:v>
                </c:pt>
                <c:pt idx="17">
                  <c:v>三重県</c:v>
                </c:pt>
                <c:pt idx="18">
                  <c:v>鹿児島県</c:v>
                </c:pt>
                <c:pt idx="19">
                  <c:v>岡山県</c:v>
                </c:pt>
                <c:pt idx="20">
                  <c:v>福島県</c:v>
                </c:pt>
                <c:pt idx="21">
                  <c:v>新潟県</c:v>
                </c:pt>
                <c:pt idx="22">
                  <c:v>熊本県</c:v>
                </c:pt>
                <c:pt idx="23">
                  <c:v>青森県</c:v>
                </c:pt>
                <c:pt idx="24">
                  <c:v>京都府</c:v>
                </c:pt>
                <c:pt idx="25">
                  <c:v>奈良県</c:v>
                </c:pt>
                <c:pt idx="26">
                  <c:v>沖縄県</c:v>
                </c:pt>
                <c:pt idx="27">
                  <c:v>山口県</c:v>
                </c:pt>
                <c:pt idx="28">
                  <c:v>宮崎県</c:v>
                </c:pt>
                <c:pt idx="29">
                  <c:v>岩手県</c:v>
                </c:pt>
                <c:pt idx="30">
                  <c:v>滋賀県</c:v>
                </c:pt>
                <c:pt idx="31">
                  <c:v>愛媛県</c:v>
                </c:pt>
                <c:pt idx="32">
                  <c:v>山形県</c:v>
                </c:pt>
                <c:pt idx="33">
                  <c:v>長崎県</c:v>
                </c:pt>
                <c:pt idx="34">
                  <c:v>山梨県</c:v>
                </c:pt>
                <c:pt idx="35">
                  <c:v>大分県</c:v>
                </c:pt>
                <c:pt idx="36">
                  <c:v>和歌山県</c:v>
                </c:pt>
                <c:pt idx="37">
                  <c:v>秋田県</c:v>
                </c:pt>
                <c:pt idx="38">
                  <c:v>香川県</c:v>
                </c:pt>
                <c:pt idx="39">
                  <c:v>高知県</c:v>
                </c:pt>
                <c:pt idx="40">
                  <c:v>島根県</c:v>
                </c:pt>
                <c:pt idx="41">
                  <c:v>佐賀県</c:v>
                </c:pt>
                <c:pt idx="42">
                  <c:v>石川県</c:v>
                </c:pt>
                <c:pt idx="43">
                  <c:v>鳥取県</c:v>
                </c:pt>
                <c:pt idx="44">
                  <c:v>徳島県</c:v>
                </c:pt>
                <c:pt idx="45">
                  <c:v>富山県</c:v>
                </c:pt>
                <c:pt idx="46">
                  <c:v>福井県</c:v>
                </c:pt>
              </c:strCache>
            </c:strRef>
          </c:cat>
          <c:val>
            <c:numRef>
              <c:f>'1'!$AL$4:$AL$50</c:f>
              <c:numCache>
                <c:formatCode>#,##0_ </c:formatCode>
                <c:ptCount val="47"/>
                <c:pt idx="0">
                  <c:v>4830</c:v>
                </c:pt>
                <c:pt idx="1">
                  <c:v>2551</c:v>
                </c:pt>
                <c:pt idx="2">
                  <c:v>2478</c:v>
                </c:pt>
                <c:pt idx="3">
                  <c:v>2377</c:v>
                </c:pt>
                <c:pt idx="4">
                  <c:v>2364</c:v>
                </c:pt>
                <c:pt idx="5">
                  <c:v>2242</c:v>
                </c:pt>
                <c:pt idx="6">
                  <c:v>2083</c:v>
                </c:pt>
                <c:pt idx="7">
                  <c:v>1862</c:v>
                </c:pt>
                <c:pt idx="8">
                  <c:v>1507</c:v>
                </c:pt>
                <c:pt idx="9">
                  <c:v>1300</c:v>
                </c:pt>
                <c:pt idx="10">
                  <c:v>1208</c:v>
                </c:pt>
                <c:pt idx="11">
                  <c:v>954</c:v>
                </c:pt>
                <c:pt idx="12">
                  <c:v>944</c:v>
                </c:pt>
                <c:pt idx="13">
                  <c:v>873</c:v>
                </c:pt>
                <c:pt idx="14">
                  <c:v>869</c:v>
                </c:pt>
                <c:pt idx="15">
                  <c:v>856</c:v>
                </c:pt>
                <c:pt idx="16">
                  <c:v>846</c:v>
                </c:pt>
                <c:pt idx="17">
                  <c:v>797</c:v>
                </c:pt>
                <c:pt idx="18">
                  <c:v>703</c:v>
                </c:pt>
                <c:pt idx="19">
                  <c:v>686</c:v>
                </c:pt>
                <c:pt idx="20">
                  <c:v>678</c:v>
                </c:pt>
                <c:pt idx="21">
                  <c:v>632</c:v>
                </c:pt>
                <c:pt idx="22">
                  <c:v>595</c:v>
                </c:pt>
                <c:pt idx="23">
                  <c:v>584</c:v>
                </c:pt>
                <c:pt idx="24">
                  <c:v>537</c:v>
                </c:pt>
                <c:pt idx="25">
                  <c:v>525</c:v>
                </c:pt>
                <c:pt idx="26">
                  <c:v>516</c:v>
                </c:pt>
                <c:pt idx="27">
                  <c:v>500</c:v>
                </c:pt>
                <c:pt idx="28">
                  <c:v>488</c:v>
                </c:pt>
                <c:pt idx="29">
                  <c:v>482</c:v>
                </c:pt>
                <c:pt idx="30">
                  <c:v>471</c:v>
                </c:pt>
                <c:pt idx="31">
                  <c:v>467</c:v>
                </c:pt>
                <c:pt idx="32">
                  <c:v>462</c:v>
                </c:pt>
                <c:pt idx="33">
                  <c:v>458</c:v>
                </c:pt>
                <c:pt idx="34">
                  <c:v>436</c:v>
                </c:pt>
                <c:pt idx="35">
                  <c:v>422</c:v>
                </c:pt>
                <c:pt idx="36">
                  <c:v>357</c:v>
                </c:pt>
                <c:pt idx="37">
                  <c:v>351</c:v>
                </c:pt>
                <c:pt idx="38">
                  <c:v>350</c:v>
                </c:pt>
                <c:pt idx="39">
                  <c:v>319</c:v>
                </c:pt>
                <c:pt idx="40">
                  <c:v>319</c:v>
                </c:pt>
                <c:pt idx="41">
                  <c:v>307</c:v>
                </c:pt>
                <c:pt idx="42">
                  <c:v>257</c:v>
                </c:pt>
                <c:pt idx="43">
                  <c:v>234</c:v>
                </c:pt>
                <c:pt idx="44">
                  <c:v>232</c:v>
                </c:pt>
                <c:pt idx="45">
                  <c:v>219</c:v>
                </c:pt>
                <c:pt idx="46">
                  <c:v>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axId val="91449600"/>
        <c:axId val="91455488"/>
      </c:barChart>
      <c:catAx>
        <c:axId val="9144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200"/>
            </a:pPr>
            <a:endParaRPr lang="ja-JP"/>
          </a:p>
        </c:txPr>
        <c:crossAx val="9145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55488"/>
        <c:scaling>
          <c:orientation val="minMax"/>
          <c:max val="5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400"/>
                  <a:t>（件）</a:t>
                </a:r>
              </a:p>
            </c:rich>
          </c:tx>
          <c:layout>
            <c:manualLayout>
              <c:xMode val="edge"/>
              <c:yMode val="edge"/>
              <c:x val="2.322956258033728E-2"/>
              <c:y val="4.104693086203730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/>
            </a:pPr>
            <a:endParaRPr lang="ja-JP"/>
          </a:p>
        </c:txPr>
        <c:crossAx val="91449600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" l="0.59" r="0.43" t="0.59055118110236227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　平成２６年　月別出火火災件数（全火災・建物）</a:t>
            </a:r>
          </a:p>
        </c:rich>
      </c:tx>
      <c:layout>
        <c:manualLayout>
          <c:xMode val="edge"/>
          <c:yMode val="edge"/>
          <c:x val="0.26640165023970613"/>
          <c:y val="2.07667199494800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noFill/>
          <a:prstDash val="solid"/>
        </a:ln>
      </c:spPr>
    </c:sideWall>
    <c:backWall>
      <c:thickness val="0"/>
      <c:spPr>
        <a:noFill/>
        <a:ln w="12700">
          <a:noFill/>
          <a:prstDash val="solid"/>
        </a:ln>
      </c:spPr>
    </c:backWall>
    <c:plotArea>
      <c:layout>
        <c:manualLayout>
          <c:layoutTarget val="inner"/>
          <c:xMode val="edge"/>
          <c:yMode val="edge"/>
          <c:x val="0.12425453347033773"/>
          <c:y val="0.14057507987220449"/>
          <c:w val="0.73658087441215714"/>
          <c:h val="0.74047701269067645"/>
        </c:manualLayout>
      </c:layout>
      <c:bar3DChart>
        <c:barDir val="col"/>
        <c:grouping val="clustered"/>
        <c:varyColors val="0"/>
        <c:ser>
          <c:idx val="0"/>
          <c:order val="0"/>
          <c:tx>
            <c:v>全火災</c:v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714724752563862E-3"/>
                  <c:y val="-1.00173580538855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829890077938012E-3"/>
                  <c:y val="-1.8275431226048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3707549720943904E-3"/>
                  <c:y val="4.19410832431888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4823758653442201E-3"/>
                  <c:y val="-5.982239440517404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5820692941194603E-3"/>
                  <c:y val="9.115074673173770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6757989906574104E-3"/>
                  <c:y val="-1.98452030556879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7753880587202944E-3"/>
                  <c:y val="-2.4235868280043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3.8750814874955052E-3"/>
                  <c:y val="-1.03729046648722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9688111840335367E-3"/>
                  <c:y val="-4.775896623145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5.0685046128085866E-3"/>
                  <c:y val="-5.626692829530708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5.1681980415838394E-3"/>
                  <c:y val="-2.8626533504398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5.2677871096467096E-3"/>
                  <c:y val="-1.0761993408970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'9'!$B$18:$B$29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'9'!$I$18:$I$29</c:f>
              <c:numCache>
                <c:formatCode>#,##0_);[Red]\(#,##0\)</c:formatCode>
                <c:ptCount val="12"/>
                <c:pt idx="0">
                  <c:v>42</c:v>
                </c:pt>
                <c:pt idx="1">
                  <c:v>65</c:v>
                </c:pt>
                <c:pt idx="2">
                  <c:v>60</c:v>
                </c:pt>
                <c:pt idx="3">
                  <c:v>51</c:v>
                </c:pt>
                <c:pt idx="4">
                  <c:v>55</c:v>
                </c:pt>
                <c:pt idx="5">
                  <c:v>30</c:v>
                </c:pt>
                <c:pt idx="6">
                  <c:v>38</c:v>
                </c:pt>
                <c:pt idx="7">
                  <c:v>22</c:v>
                </c:pt>
                <c:pt idx="8">
                  <c:v>32</c:v>
                </c:pt>
                <c:pt idx="9">
                  <c:v>33</c:v>
                </c:pt>
                <c:pt idx="10">
                  <c:v>36</c:v>
                </c:pt>
                <c:pt idx="11">
                  <c:v>36</c:v>
                </c:pt>
              </c:numCache>
            </c:numRef>
          </c:val>
        </c:ser>
        <c:ser>
          <c:idx val="1"/>
          <c:order val="1"/>
          <c:tx>
            <c:v>建物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010226364368647E-2"/>
                  <c:y val="-4.82822235080041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103956060906564E-2"/>
                  <c:y val="-5.17940848448268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215472593444031E-2"/>
                  <c:y val="-1.236027605175866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309202289981946E-2"/>
                  <c:y val="-5.0038154176414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43969682542826E-2"/>
                  <c:y val="-2.114831492708184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2508589147532648E-2"/>
                  <c:y val="-1.457741105045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5590287018883361E-2"/>
                  <c:y val="-4.7403419620470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707871644370719E-2"/>
                  <c:y val="-1.72104684997442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1813528805383177E-2"/>
                  <c:y val="8.94568690095919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3901294769683827E-2"/>
                  <c:y val="8.1269234316955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4995024466221562E-2"/>
                  <c:y val="-4.74956604865293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8076722337572522E-2"/>
                  <c:y val="-5.091528095729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'9'!$B$18:$B$29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'9'!$C$18:$C$29</c:f>
              <c:numCache>
                <c:formatCode>#,##0_);[Red]\(#,##0\)</c:formatCode>
                <c:ptCount val="12"/>
                <c:pt idx="0">
                  <c:v>27</c:v>
                </c:pt>
                <c:pt idx="1">
                  <c:v>34</c:v>
                </c:pt>
                <c:pt idx="2">
                  <c:v>29</c:v>
                </c:pt>
                <c:pt idx="3">
                  <c:v>30</c:v>
                </c:pt>
                <c:pt idx="4">
                  <c:v>21</c:v>
                </c:pt>
                <c:pt idx="5">
                  <c:v>13</c:v>
                </c:pt>
                <c:pt idx="6">
                  <c:v>15</c:v>
                </c:pt>
                <c:pt idx="7">
                  <c:v>11</c:v>
                </c:pt>
                <c:pt idx="8">
                  <c:v>13</c:v>
                </c:pt>
                <c:pt idx="9">
                  <c:v>18</c:v>
                </c:pt>
                <c:pt idx="10">
                  <c:v>21</c:v>
                </c:pt>
                <c:pt idx="11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4263552"/>
        <c:axId val="94298112"/>
        <c:axId val="0"/>
      </c:bar3DChart>
      <c:catAx>
        <c:axId val="94263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298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29811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9.5427452143308653E-2"/>
              <c:y val="7.50798255481222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263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86586464600745516"/>
          <c:y val="0.12521179020585102"/>
          <c:w val="0.10462238800922927"/>
          <c:h val="0.194350791687586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98425196850393704" r="0.78740157480314965" t="0.98425196850393704" header="0.51181102362204722" footer="0.51181102362204722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火災種別出火構成割合の推移（平成１</a:t>
            </a:r>
            <a:r>
              <a:rPr lang="ja-JP" altLang="en-US"/>
              <a:t>７</a:t>
            </a:r>
            <a:r>
              <a:rPr lang="ja-JP"/>
              <a:t>年～平成２６年）</a:t>
            </a:r>
          </a:p>
        </c:rich>
      </c:tx>
      <c:layout>
        <c:manualLayout>
          <c:xMode val="edge"/>
          <c:yMode val="edge"/>
          <c:x val="0.18645825322790066"/>
          <c:y val="2.02020202020202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886241033305531E-2"/>
          <c:y val="0.11447803642218332"/>
          <c:w val="0.86979166666667707"/>
          <c:h val="0.7693602693602693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'9'!$AQ$32</c:f>
              <c:strCache>
                <c:ptCount val="1"/>
                <c:pt idx="0">
                  <c:v>建物</c:v>
                </c:pt>
              </c:strCache>
            </c:strRef>
          </c:tx>
          <c:invertIfNegative val="0"/>
          <c:dLbls>
            <c:spPr>
              <a:solidFill>
                <a:srgbClr val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'9'!$AO$33:$AP$43</c:f>
              <c:strCache>
                <c:ptCount val="11"/>
                <c:pt idx="1">
                  <c:v>平成１７年</c:v>
                </c:pt>
                <c:pt idx="2">
                  <c:v>平成１８年</c:v>
                </c:pt>
                <c:pt idx="3">
                  <c:v>平成１９年</c:v>
                </c:pt>
                <c:pt idx="4">
                  <c:v>平成２０年</c:v>
                </c:pt>
                <c:pt idx="5">
                  <c:v>平成２１年</c:v>
                </c:pt>
                <c:pt idx="6">
                  <c:v>平成２２年</c:v>
                </c:pt>
                <c:pt idx="7">
                  <c:v>平成２３年</c:v>
                </c:pt>
                <c:pt idx="8">
                  <c:v>平成２４年</c:v>
                </c:pt>
                <c:pt idx="9">
                  <c:v>平成２５年</c:v>
                </c:pt>
                <c:pt idx="10">
                  <c:v>平成２６年</c:v>
                </c:pt>
              </c:strCache>
            </c:strRef>
          </c:cat>
          <c:val>
            <c:numRef>
              <c:f>'9'!$AQ$33:$AQ$43</c:f>
              <c:numCache>
                <c:formatCode>#,##0_);[Red]\(#,##0\)</c:formatCode>
                <c:ptCount val="11"/>
                <c:pt idx="1">
                  <c:v>349</c:v>
                </c:pt>
                <c:pt idx="2">
                  <c:v>360</c:v>
                </c:pt>
                <c:pt idx="3">
                  <c:v>378</c:v>
                </c:pt>
                <c:pt idx="4">
                  <c:v>311</c:v>
                </c:pt>
                <c:pt idx="5">
                  <c:v>297</c:v>
                </c:pt>
                <c:pt idx="6">
                  <c:v>333</c:v>
                </c:pt>
                <c:pt idx="7">
                  <c:v>296</c:v>
                </c:pt>
                <c:pt idx="8">
                  <c:v>296</c:v>
                </c:pt>
                <c:pt idx="9">
                  <c:v>292</c:v>
                </c:pt>
                <c:pt idx="10">
                  <c:v>263</c:v>
                </c:pt>
              </c:numCache>
            </c:numRef>
          </c:val>
        </c:ser>
        <c:ser>
          <c:idx val="1"/>
          <c:order val="1"/>
          <c:tx>
            <c:strRef>
              <c:f>'9'!$AR$32</c:f>
              <c:strCache>
                <c:ptCount val="1"/>
                <c:pt idx="0">
                  <c:v>林野</c:v>
                </c:pt>
              </c:strCache>
            </c:strRef>
          </c:tx>
          <c:invertIfNegative val="0"/>
          <c:dLbls>
            <c:spPr>
              <a:solidFill>
                <a:srgbClr val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'9'!$AO$33:$AP$43</c:f>
              <c:strCache>
                <c:ptCount val="11"/>
                <c:pt idx="1">
                  <c:v>平成１７年</c:v>
                </c:pt>
                <c:pt idx="2">
                  <c:v>平成１８年</c:v>
                </c:pt>
                <c:pt idx="3">
                  <c:v>平成１９年</c:v>
                </c:pt>
                <c:pt idx="4">
                  <c:v>平成２０年</c:v>
                </c:pt>
                <c:pt idx="5">
                  <c:v>平成２１年</c:v>
                </c:pt>
                <c:pt idx="6">
                  <c:v>平成２２年</c:v>
                </c:pt>
                <c:pt idx="7">
                  <c:v>平成２３年</c:v>
                </c:pt>
                <c:pt idx="8">
                  <c:v>平成２４年</c:v>
                </c:pt>
                <c:pt idx="9">
                  <c:v>平成２５年</c:v>
                </c:pt>
                <c:pt idx="10">
                  <c:v>平成２６年</c:v>
                </c:pt>
              </c:strCache>
            </c:strRef>
          </c:cat>
          <c:val>
            <c:numRef>
              <c:f>'9'!$AR$33:$AR$43</c:f>
              <c:numCache>
                <c:formatCode>#,##0_);[Red]\(#,##0\)</c:formatCode>
                <c:ptCount val="11"/>
                <c:pt idx="1">
                  <c:v>59</c:v>
                </c:pt>
                <c:pt idx="2">
                  <c:v>53</c:v>
                </c:pt>
                <c:pt idx="3">
                  <c:v>54</c:v>
                </c:pt>
                <c:pt idx="4">
                  <c:v>41</c:v>
                </c:pt>
                <c:pt idx="5">
                  <c:v>51</c:v>
                </c:pt>
                <c:pt idx="6">
                  <c:v>42</c:v>
                </c:pt>
                <c:pt idx="7">
                  <c:v>58</c:v>
                </c:pt>
                <c:pt idx="8">
                  <c:v>21</c:v>
                </c:pt>
                <c:pt idx="9">
                  <c:v>32</c:v>
                </c:pt>
                <c:pt idx="10">
                  <c:v>25</c:v>
                </c:pt>
              </c:numCache>
            </c:numRef>
          </c:val>
        </c:ser>
        <c:ser>
          <c:idx val="2"/>
          <c:order val="2"/>
          <c:tx>
            <c:strRef>
              <c:f>'9'!$AS$32</c:f>
              <c:strCache>
                <c:ptCount val="1"/>
                <c:pt idx="0">
                  <c:v>車両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spPr>
              <a:solidFill>
                <a:srgbClr val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'9'!$AO$33:$AP$43</c:f>
              <c:strCache>
                <c:ptCount val="11"/>
                <c:pt idx="1">
                  <c:v>平成１７年</c:v>
                </c:pt>
                <c:pt idx="2">
                  <c:v>平成１８年</c:v>
                </c:pt>
                <c:pt idx="3">
                  <c:v>平成１９年</c:v>
                </c:pt>
                <c:pt idx="4">
                  <c:v>平成２０年</c:v>
                </c:pt>
                <c:pt idx="5">
                  <c:v>平成２１年</c:v>
                </c:pt>
                <c:pt idx="6">
                  <c:v>平成２２年</c:v>
                </c:pt>
                <c:pt idx="7">
                  <c:v>平成２３年</c:v>
                </c:pt>
                <c:pt idx="8">
                  <c:v>平成２４年</c:v>
                </c:pt>
                <c:pt idx="9">
                  <c:v>平成２５年</c:v>
                </c:pt>
                <c:pt idx="10">
                  <c:v>平成２６年</c:v>
                </c:pt>
              </c:strCache>
            </c:strRef>
          </c:cat>
          <c:val>
            <c:numRef>
              <c:f>'9'!$AS$33:$AS$43</c:f>
              <c:numCache>
                <c:formatCode>#,##0_);[Red]\(#,##0\)</c:formatCode>
                <c:ptCount val="11"/>
                <c:pt idx="1">
                  <c:v>73</c:v>
                </c:pt>
                <c:pt idx="2">
                  <c:v>65</c:v>
                </c:pt>
                <c:pt idx="3">
                  <c:v>61</c:v>
                </c:pt>
                <c:pt idx="4">
                  <c:v>59</c:v>
                </c:pt>
                <c:pt idx="5">
                  <c:v>55</c:v>
                </c:pt>
                <c:pt idx="6">
                  <c:v>57</c:v>
                </c:pt>
                <c:pt idx="7">
                  <c:v>56</c:v>
                </c:pt>
                <c:pt idx="8">
                  <c:v>52</c:v>
                </c:pt>
                <c:pt idx="9">
                  <c:v>60</c:v>
                </c:pt>
                <c:pt idx="10">
                  <c:v>58</c:v>
                </c:pt>
              </c:numCache>
            </c:numRef>
          </c:val>
        </c:ser>
        <c:ser>
          <c:idx val="3"/>
          <c:order val="3"/>
          <c:tx>
            <c:strRef>
              <c:f>'9'!$AT$32</c:f>
              <c:strCache>
                <c:ptCount val="1"/>
                <c:pt idx="0">
                  <c:v>船舶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750000000000019E-2"/>
                  <c:y val="1.73502302111225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247663496313334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3177566420888967E-3"/>
                  <c:y val="-8.240644839519508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8021806057859274E-2"/>
                  <c:y val="-4.494949110628307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524922051049631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109034218945186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524922051049631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476634963133447E-2"/>
                  <c:y val="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3862927736814827E-2"/>
                  <c:y val="-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2476634963133344E-2"/>
                  <c:y val="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2509163722704768E-2"/>
                  <c:y val="-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'9'!$AO$33:$AP$43</c:f>
              <c:strCache>
                <c:ptCount val="11"/>
                <c:pt idx="1">
                  <c:v>平成１７年</c:v>
                </c:pt>
                <c:pt idx="2">
                  <c:v>平成１８年</c:v>
                </c:pt>
                <c:pt idx="3">
                  <c:v>平成１９年</c:v>
                </c:pt>
                <c:pt idx="4">
                  <c:v>平成２０年</c:v>
                </c:pt>
                <c:pt idx="5">
                  <c:v>平成２１年</c:v>
                </c:pt>
                <c:pt idx="6">
                  <c:v>平成２２年</c:v>
                </c:pt>
                <c:pt idx="7">
                  <c:v>平成２３年</c:v>
                </c:pt>
                <c:pt idx="8">
                  <c:v>平成２４年</c:v>
                </c:pt>
                <c:pt idx="9">
                  <c:v>平成２５年</c:v>
                </c:pt>
                <c:pt idx="10">
                  <c:v>平成２６年</c:v>
                </c:pt>
              </c:strCache>
            </c:strRef>
          </c:cat>
          <c:val>
            <c:numRef>
              <c:f>'9'!$AT$33:$AT$43</c:f>
              <c:numCache>
                <c:formatCode>#,##0_);[Red]\(#,##0\)</c:formatCode>
                <c:ptCount val="11"/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</c:numCache>
            </c:numRef>
          </c:val>
        </c:ser>
        <c:ser>
          <c:idx val="4"/>
          <c:order val="4"/>
          <c:tx>
            <c:strRef>
              <c:f>'9'!$AU$32</c:f>
              <c:strCache>
                <c:ptCount val="1"/>
                <c:pt idx="0">
                  <c:v>航空機</c:v>
                </c:pt>
              </c:strCache>
            </c:strRef>
          </c:tx>
          <c:invertIfNegative val="0"/>
          <c:cat>
            <c:strRef>
              <c:f>'9'!$AO$33:$AP$43</c:f>
              <c:strCache>
                <c:ptCount val="11"/>
                <c:pt idx="1">
                  <c:v>平成１７年</c:v>
                </c:pt>
                <c:pt idx="2">
                  <c:v>平成１８年</c:v>
                </c:pt>
                <c:pt idx="3">
                  <c:v>平成１９年</c:v>
                </c:pt>
                <c:pt idx="4">
                  <c:v>平成２０年</c:v>
                </c:pt>
                <c:pt idx="5">
                  <c:v>平成２１年</c:v>
                </c:pt>
                <c:pt idx="6">
                  <c:v>平成２２年</c:v>
                </c:pt>
                <c:pt idx="7">
                  <c:v>平成２３年</c:v>
                </c:pt>
                <c:pt idx="8">
                  <c:v>平成２４年</c:v>
                </c:pt>
                <c:pt idx="9">
                  <c:v>平成２５年</c:v>
                </c:pt>
                <c:pt idx="10">
                  <c:v>平成２６年</c:v>
                </c:pt>
              </c:strCache>
            </c:strRef>
          </c:cat>
          <c:val>
            <c:numRef>
              <c:f>'9'!$AU$33:$AU$43</c:f>
              <c:numCache>
                <c:formatCode>#,##0_);[Red]\(#,##0\)</c:formatCode>
                <c:ptCount val="1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5"/>
          <c:tx>
            <c:strRef>
              <c:f>'9'!$AV$32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spPr>
              <a:solidFill>
                <a:srgbClr val="FFFFFF"/>
              </a:solidFill>
              <a:ln>
                <a:solidFill>
                  <a:schemeClr val="bg1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'9'!$AO$33:$AP$43</c:f>
              <c:strCache>
                <c:ptCount val="11"/>
                <c:pt idx="1">
                  <c:v>平成１７年</c:v>
                </c:pt>
                <c:pt idx="2">
                  <c:v>平成１８年</c:v>
                </c:pt>
                <c:pt idx="3">
                  <c:v>平成１９年</c:v>
                </c:pt>
                <c:pt idx="4">
                  <c:v>平成２０年</c:v>
                </c:pt>
                <c:pt idx="5">
                  <c:v>平成２１年</c:v>
                </c:pt>
                <c:pt idx="6">
                  <c:v>平成２２年</c:v>
                </c:pt>
                <c:pt idx="7">
                  <c:v>平成２３年</c:v>
                </c:pt>
                <c:pt idx="8">
                  <c:v>平成２４年</c:v>
                </c:pt>
                <c:pt idx="9">
                  <c:v>平成２５年</c:v>
                </c:pt>
                <c:pt idx="10">
                  <c:v>平成２６年</c:v>
                </c:pt>
              </c:strCache>
            </c:strRef>
          </c:cat>
          <c:val>
            <c:numRef>
              <c:f>'9'!$AV$33:$AV$43</c:f>
              <c:numCache>
                <c:formatCode>#,##0_);[Red]\(#,##0\)</c:formatCode>
                <c:ptCount val="11"/>
                <c:pt idx="1">
                  <c:v>223</c:v>
                </c:pt>
                <c:pt idx="2">
                  <c:v>232</c:v>
                </c:pt>
                <c:pt idx="3">
                  <c:v>175</c:v>
                </c:pt>
                <c:pt idx="4">
                  <c:v>199</c:v>
                </c:pt>
                <c:pt idx="5">
                  <c:v>198</c:v>
                </c:pt>
                <c:pt idx="6">
                  <c:v>200</c:v>
                </c:pt>
                <c:pt idx="7">
                  <c:v>200</c:v>
                </c:pt>
                <c:pt idx="8">
                  <c:v>197</c:v>
                </c:pt>
                <c:pt idx="9">
                  <c:v>231</c:v>
                </c:pt>
                <c:pt idx="10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675584"/>
        <c:axId val="100677120"/>
      </c:barChart>
      <c:catAx>
        <c:axId val="100675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067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677120"/>
        <c:scaling>
          <c:orientation val="minMax"/>
        </c:scaling>
        <c:delete val="0"/>
        <c:axPos val="b"/>
        <c:majorGridlines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0675584"/>
        <c:crossesAt val="1"/>
        <c:crossBetween val="between"/>
      </c:valAx>
    </c:plotArea>
    <c:legend>
      <c:legendPos val="b"/>
      <c:layout>
        <c:manualLayout>
          <c:xMode val="edge"/>
          <c:yMode val="edge"/>
          <c:x val="0.16073839081219871"/>
          <c:y val="0.81231463044115571"/>
          <c:w val="0.68892343676805134"/>
          <c:h val="6.1859074031069612E-2"/>
        </c:manualLayout>
      </c:layout>
      <c:overlay val="0"/>
      <c:spPr>
        <a:ln>
          <a:noFill/>
        </a:ln>
      </c:spPr>
      <c:txPr>
        <a:bodyPr/>
        <a:lstStyle/>
        <a:p>
          <a:pPr>
            <a:defRPr sz="1500" baseline="0"/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ja-JP" sz="1800"/>
              <a:t>死者・負傷者の推移（平成１</a:t>
            </a:r>
            <a:r>
              <a:rPr lang="ja-JP" altLang="en-US" sz="1800"/>
              <a:t>７</a:t>
            </a:r>
            <a:r>
              <a:rPr lang="ja-JP" sz="1800"/>
              <a:t>年～平成２</a:t>
            </a:r>
            <a:r>
              <a:rPr lang="ja-JP" altLang="en-US" sz="1800"/>
              <a:t>６</a:t>
            </a:r>
            <a:r>
              <a:rPr lang="ja-JP" sz="1800"/>
              <a:t>年）</a:t>
            </a:r>
          </a:p>
        </c:rich>
      </c:tx>
      <c:layout>
        <c:manualLayout>
          <c:xMode val="edge"/>
          <c:yMode val="edge"/>
          <c:x val="0.24001318439846181"/>
          <c:y val="4.914048584672970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007351172736873E-2"/>
          <c:y val="9.0733977635090529E-2"/>
          <c:w val="0.80319247942612737"/>
          <c:h val="0.7460713566532674"/>
        </c:manualLayout>
      </c:layout>
      <c:lineChart>
        <c:grouping val="standard"/>
        <c:varyColors val="0"/>
        <c:ser>
          <c:idx val="0"/>
          <c:order val="0"/>
          <c:tx>
            <c:v>死者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6616754780239646E-3"/>
                  <c:y val="1.31100162101381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6045738306616056E-2"/>
                  <c:y val="-3.57900046136865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5952143569292122E-2"/>
                  <c:y val="2.9771398192450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634762379528082E-2"/>
                  <c:y val="2.7644869750132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840637450199202E-3"/>
                  <c:y val="-3.0349008822082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3280212483399733E-3"/>
                  <c:y val="2.22559398028604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3958125623130608E-2"/>
                  <c:y val="3.0866644061836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9840637450199202E-3"/>
                  <c:y val="-3.0349008822082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9760717846460612E-3"/>
                  <c:y val="2.7644869750132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('9'!$A$7:$B$15,'9'!$A$17:$B$17)</c:f>
              <c:strCache>
                <c:ptCount val="10"/>
                <c:pt idx="0">
                  <c:v>平成１７年</c:v>
                </c:pt>
                <c:pt idx="1">
                  <c:v>平成１８年</c:v>
                </c:pt>
                <c:pt idx="2">
                  <c:v>平成１９年</c:v>
                </c:pt>
                <c:pt idx="3">
                  <c:v>平成２０年</c:v>
                </c:pt>
                <c:pt idx="4">
                  <c:v>平成２１年</c:v>
                </c:pt>
                <c:pt idx="5">
                  <c:v>平成２２年</c:v>
                </c:pt>
                <c:pt idx="6">
                  <c:v>平成２３年</c:v>
                </c:pt>
                <c:pt idx="7">
                  <c:v>平成２４年</c:v>
                </c:pt>
                <c:pt idx="8">
                  <c:v>平成２５年</c:v>
                </c:pt>
                <c:pt idx="9">
                  <c:v>平成２６年</c:v>
                </c:pt>
              </c:strCache>
            </c:strRef>
          </c:cat>
          <c:val>
            <c:numRef>
              <c:f>('9'!$V$7:$V$15,'9'!$V$17)</c:f>
              <c:numCache>
                <c:formatCode>#,##0_);[Red]\(#,##0\)</c:formatCode>
                <c:ptCount val="10"/>
                <c:pt idx="0">
                  <c:v>36</c:v>
                </c:pt>
                <c:pt idx="1">
                  <c:v>16</c:v>
                </c:pt>
                <c:pt idx="2">
                  <c:v>32</c:v>
                </c:pt>
                <c:pt idx="3">
                  <c:v>23</c:v>
                </c:pt>
                <c:pt idx="4">
                  <c:v>31</c:v>
                </c:pt>
                <c:pt idx="5">
                  <c:v>34</c:v>
                </c:pt>
                <c:pt idx="6">
                  <c:v>27</c:v>
                </c:pt>
                <c:pt idx="7">
                  <c:v>34</c:v>
                </c:pt>
                <c:pt idx="8">
                  <c:v>30</c:v>
                </c:pt>
                <c:pt idx="9">
                  <c:v>25</c:v>
                </c:pt>
              </c:numCache>
            </c:numRef>
          </c:val>
          <c:smooth val="0"/>
        </c:ser>
        <c:ser>
          <c:idx val="1"/>
          <c:order val="1"/>
          <c:tx>
            <c:v>負傷者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7.7548075414875933E-4"/>
                  <c:y val="3.2156726423679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153597222755541E-4"/>
                  <c:y val="-1.0122245111991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4622798271851114E-2"/>
                  <c:y val="2.5496908580207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94027041440537E-2"/>
                  <c:y val="-4.520807471623259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9939951465451481E-3"/>
                  <c:y val="-9.750178903937355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4371955342045591E-3"/>
                  <c:y val="1.28441716283481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8397904445211281E-2"/>
                  <c:y val="-1.7896356462092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('9'!$A$7:$B$15,'9'!$A$17:$B$17)</c:f>
              <c:strCache>
                <c:ptCount val="10"/>
                <c:pt idx="0">
                  <c:v>平成１７年</c:v>
                </c:pt>
                <c:pt idx="1">
                  <c:v>平成１８年</c:v>
                </c:pt>
                <c:pt idx="2">
                  <c:v>平成１９年</c:v>
                </c:pt>
                <c:pt idx="3">
                  <c:v>平成２０年</c:v>
                </c:pt>
                <c:pt idx="4">
                  <c:v>平成２１年</c:v>
                </c:pt>
                <c:pt idx="5">
                  <c:v>平成２２年</c:v>
                </c:pt>
                <c:pt idx="6">
                  <c:v>平成２３年</c:v>
                </c:pt>
                <c:pt idx="7">
                  <c:v>平成２４年</c:v>
                </c:pt>
                <c:pt idx="8">
                  <c:v>平成２５年</c:v>
                </c:pt>
                <c:pt idx="9">
                  <c:v>平成２６年</c:v>
                </c:pt>
              </c:strCache>
            </c:strRef>
          </c:cat>
          <c:val>
            <c:numRef>
              <c:f>('9'!$Z$7:$Z$15,'9'!$Z$17)</c:f>
              <c:numCache>
                <c:formatCode>#,##0_);[Red]\(#,##0\)</c:formatCode>
                <c:ptCount val="10"/>
                <c:pt idx="0">
                  <c:v>98</c:v>
                </c:pt>
                <c:pt idx="1">
                  <c:v>93</c:v>
                </c:pt>
                <c:pt idx="2">
                  <c:v>111</c:v>
                </c:pt>
                <c:pt idx="3">
                  <c:v>75</c:v>
                </c:pt>
                <c:pt idx="4">
                  <c:v>87</c:v>
                </c:pt>
                <c:pt idx="5">
                  <c:v>76</c:v>
                </c:pt>
                <c:pt idx="6">
                  <c:v>95</c:v>
                </c:pt>
                <c:pt idx="7">
                  <c:v>101</c:v>
                </c:pt>
                <c:pt idx="8">
                  <c:v>72</c:v>
                </c:pt>
                <c:pt idx="9">
                  <c:v>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43520"/>
        <c:axId val="100845056"/>
      </c:lineChart>
      <c:catAx>
        <c:axId val="100843520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0084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84505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0.11465611914789721"/>
              <c:y val="0.140350885120708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0084352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77012757126283"/>
          <c:y val="0.42317980697176127"/>
          <c:w val="0.10724453396813771"/>
          <c:h val="0.1185542840143547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85" r="0.64" t="0.78740157480314965" header="0.51181102362204722" footer="0.51181102362204722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林野火災発生件数及び焼損面積の推移（平成１７年～２６年）</a:t>
            </a:r>
          </a:p>
        </c:rich>
      </c:tx>
      <c:layout>
        <c:manualLayout>
          <c:xMode val="edge"/>
          <c:yMode val="edge"/>
          <c:x val="0.19203999686606338"/>
          <c:y val="3.82165806860349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919843728242685E-2"/>
          <c:y val="0.13225238083910204"/>
          <c:w val="0.70160270506727196"/>
          <c:h val="0.68683857871240417"/>
        </c:manualLayout>
      </c:layout>
      <c:barChart>
        <c:barDir val="col"/>
        <c:grouping val="clustered"/>
        <c:varyColors val="0"/>
        <c:ser>
          <c:idx val="1"/>
          <c:order val="0"/>
          <c:tx>
            <c:v>件数</c:v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('9'!$A$7:$B$15,'9'!$A$17:$B$17)</c:f>
              <c:strCache>
                <c:ptCount val="10"/>
                <c:pt idx="0">
                  <c:v>平成１７年</c:v>
                </c:pt>
                <c:pt idx="1">
                  <c:v>平成１８年</c:v>
                </c:pt>
                <c:pt idx="2">
                  <c:v>平成１９年</c:v>
                </c:pt>
                <c:pt idx="3">
                  <c:v>平成２０年</c:v>
                </c:pt>
                <c:pt idx="4">
                  <c:v>平成２１年</c:v>
                </c:pt>
                <c:pt idx="5">
                  <c:v>平成２２年</c:v>
                </c:pt>
                <c:pt idx="6">
                  <c:v>平成２３年</c:v>
                </c:pt>
                <c:pt idx="7">
                  <c:v>平成２４年</c:v>
                </c:pt>
                <c:pt idx="8">
                  <c:v>平成２５年</c:v>
                </c:pt>
                <c:pt idx="9">
                  <c:v>平成２６年</c:v>
                </c:pt>
              </c:strCache>
            </c:strRef>
          </c:cat>
          <c:val>
            <c:numRef>
              <c:f>('9'!$D$7:$D$15,'9'!$D$17)</c:f>
              <c:numCache>
                <c:formatCode>#,##0_);[Red]\(#,##0\)</c:formatCode>
                <c:ptCount val="10"/>
                <c:pt idx="0">
                  <c:v>59</c:v>
                </c:pt>
                <c:pt idx="1">
                  <c:v>53</c:v>
                </c:pt>
                <c:pt idx="2">
                  <c:v>54</c:v>
                </c:pt>
                <c:pt idx="3">
                  <c:v>41</c:v>
                </c:pt>
                <c:pt idx="4">
                  <c:v>51</c:v>
                </c:pt>
                <c:pt idx="5">
                  <c:v>42</c:v>
                </c:pt>
                <c:pt idx="6">
                  <c:v>58</c:v>
                </c:pt>
                <c:pt idx="7">
                  <c:v>21</c:v>
                </c:pt>
                <c:pt idx="8">
                  <c:v>32</c:v>
                </c:pt>
                <c:pt idx="9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998784"/>
        <c:axId val="103000704"/>
      </c:barChart>
      <c:lineChart>
        <c:grouping val="standard"/>
        <c:varyColors val="0"/>
        <c:ser>
          <c:idx val="0"/>
          <c:order val="1"/>
          <c:tx>
            <c:v>焼損面積（ａ）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('9'!$AB$7:$AB$15,'9'!$AB$17)</c:f>
              <c:numCache>
                <c:formatCode>#,##0_);[Red]\(#,##0\)</c:formatCode>
                <c:ptCount val="10"/>
                <c:pt idx="0">
                  <c:v>615</c:v>
                </c:pt>
                <c:pt idx="1">
                  <c:v>664</c:v>
                </c:pt>
                <c:pt idx="2">
                  <c:v>1467</c:v>
                </c:pt>
                <c:pt idx="3">
                  <c:v>263</c:v>
                </c:pt>
                <c:pt idx="4">
                  <c:v>540</c:v>
                </c:pt>
                <c:pt idx="5">
                  <c:v>974</c:v>
                </c:pt>
                <c:pt idx="6">
                  <c:v>968</c:v>
                </c:pt>
                <c:pt idx="7">
                  <c:v>55</c:v>
                </c:pt>
                <c:pt idx="8">
                  <c:v>503</c:v>
                </c:pt>
                <c:pt idx="9">
                  <c:v>311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06976"/>
        <c:axId val="103008512"/>
      </c:lineChart>
      <c:catAx>
        <c:axId val="10299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000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000704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発生件数</a:t>
                </a:r>
              </a:p>
            </c:rich>
          </c:tx>
          <c:layout>
            <c:manualLayout>
              <c:xMode val="edge"/>
              <c:yMode val="edge"/>
              <c:x val="1.0720805421710345E-2"/>
              <c:y val="0.11594563610583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998784"/>
        <c:crosses val="autoZero"/>
        <c:crossBetween val="between"/>
      </c:valAx>
      <c:catAx>
        <c:axId val="103006976"/>
        <c:scaling>
          <c:orientation val="minMax"/>
        </c:scaling>
        <c:delete val="1"/>
        <c:axPos val="b"/>
        <c:majorTickMark val="out"/>
        <c:minorTickMark val="none"/>
        <c:tickLblPos val="nextTo"/>
        <c:crossAx val="103008512"/>
        <c:crosses val="autoZero"/>
        <c:auto val="0"/>
        <c:lblAlgn val="ctr"/>
        <c:lblOffset val="100"/>
        <c:noMultiLvlLbl val="0"/>
      </c:catAx>
      <c:valAx>
        <c:axId val="103008512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焼損面積（</a:t>
                </a:r>
                <a:r>
                  <a:rPr lang="en-US" altLang="en-US" b="1"/>
                  <a:t>ａ）</a:t>
                </a:r>
              </a:p>
            </c:rich>
          </c:tx>
          <c:layout>
            <c:manualLayout>
              <c:xMode val="edge"/>
              <c:yMode val="edge"/>
              <c:x val="0.83638588553296511"/>
              <c:y val="0.11370078740157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00697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809913466699014"/>
          <c:y val="0.85903096655733713"/>
          <c:w val="0.1428085948211697"/>
          <c:h val="0.103503333635019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88" r="0.59055118110236227" t="0.98425196850393704" header="0.51181102362204722" footer="0.51181102362204722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月別林野火災発生件数（平成２４年～２６年）</a:t>
            </a:r>
          </a:p>
        </c:rich>
      </c:tx>
      <c:layout>
        <c:manualLayout>
          <c:xMode val="edge"/>
          <c:yMode val="edge"/>
          <c:x val="0.26666687706120901"/>
          <c:y val="2.71132911664730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37325615405018"/>
          <c:y val="0.12628942282536229"/>
          <c:w val="0.70404757020602882"/>
          <c:h val="0.74896641939050224"/>
        </c:manualLayout>
      </c:layout>
      <c:lineChart>
        <c:grouping val="standard"/>
        <c:varyColors val="0"/>
        <c:ser>
          <c:idx val="0"/>
          <c:order val="0"/>
          <c:tx>
            <c:strRef>
              <c:f>'9'!$AT$17</c:f>
              <c:strCache>
                <c:ptCount val="1"/>
                <c:pt idx="0">
                  <c:v>平成24年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 w="38100">
                <a:solidFill>
                  <a:srgbClr val="000000"/>
                </a:solidFill>
                <a:prstDash val="solid"/>
              </a:ln>
            </c:spPr>
          </c:marker>
          <c:val>
            <c:numRef>
              <c:f>'9'!$AT$18:$AT$29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8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'9'!$AS$17</c:f>
              <c:strCache>
                <c:ptCount val="1"/>
                <c:pt idx="0">
                  <c:v>平成25年</c:v>
                </c:pt>
              </c:strCache>
            </c:strRef>
          </c:tx>
          <c:val>
            <c:numRef>
              <c:f>'9'!$AS$18:$AS$29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'9'!$AR$17</c:f>
              <c:strCache>
                <c:ptCount val="1"/>
                <c:pt idx="0">
                  <c:v>平成26年</c:v>
                </c:pt>
              </c:strCache>
            </c:strRef>
          </c:tx>
          <c:val>
            <c:numRef>
              <c:f>'9'!$AR$18:$AR$29</c:f>
              <c:numCache>
                <c:formatCode>#,##0_);[Red]\(#,##0\)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3</c:v>
                </c:pt>
                <c:pt idx="4">
                  <c:v>6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63936"/>
        <c:axId val="105065472"/>
      </c:lineChart>
      <c:catAx>
        <c:axId val="10506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06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065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件数</a:t>
                </a:r>
              </a:p>
            </c:rich>
          </c:tx>
          <c:layout>
            <c:manualLayout>
              <c:xMode val="edge"/>
              <c:yMode val="edge"/>
              <c:x val="2.6202325911665852E-2"/>
              <c:y val="0.475811425211192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06393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58726902624149"/>
          <c:y val="0.37480128508526594"/>
          <c:w val="0.12291249164996659"/>
          <c:h val="0.152052316989788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98425196850393704" r="0.78740157480314965" t="0.98425196850393704" header="0.51181102362204722" footer="0.51181102362204722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200"/>
              <a:t>平成２６年　全火災の主な出火原因</a:t>
            </a:r>
          </a:p>
        </c:rich>
      </c:tx>
      <c:layout>
        <c:manualLayout>
          <c:xMode val="edge"/>
          <c:yMode val="edge"/>
          <c:x val="0.33619082292863889"/>
          <c:y val="1.508600226543391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3282364933741081E-2"/>
          <c:y val="2.2646849863063315E-2"/>
          <c:w val="0.88187776229760539"/>
          <c:h val="0.80117440868802003"/>
        </c:manualLayout>
      </c:layout>
      <c:bar3DChart>
        <c:barDir val="col"/>
        <c:grouping val="stacked"/>
        <c:varyColors val="0"/>
        <c:ser>
          <c:idx val="0"/>
          <c:order val="0"/>
          <c:tx>
            <c:v>出火件数</c:v>
          </c:tx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dkEdge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8.026277094111264E-3"/>
                  <c:y val="-0.13851538884898076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3441647647805196E-3"/>
                  <c:y val="-0.22596378635094519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2990876140482438E-3"/>
                  <c:y val="-7.5423595064566126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0789654040497689E-3"/>
                  <c:y val="-0.1038582997191011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1462742981303167E-3"/>
                  <c:y val="-7.5684038713638963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6553617505107667E-3"/>
                  <c:y val="-7.4081652360012948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7.4113812696489862E-3"/>
                  <c:y val="-3.931614873554265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9.6820508027319948E-3"/>
                  <c:y val="-6.7627684704294894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6685560497140948E-3"/>
                  <c:y val="-4.5354536969715718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9.4190973381074617E-3"/>
                  <c:y val="-3.2342733763445854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7.6949979837932572E-3"/>
                  <c:y val="-5.0425583776556711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9035010696192531E-2"/>
                  <c:y val="-0.3703515547786389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8.7029757787378103E-3"/>
                  <c:y val="-0.20319806102661725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_);[Red]\(#,##0\)" sourceLinked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 anchor="ctr" anchorCtr="1"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'11'!$D$3:$P$3</c:f>
              <c:strCache>
                <c:ptCount val="13"/>
                <c:pt idx="0">
                  <c:v>たばこ</c:v>
                </c:pt>
                <c:pt idx="1">
                  <c:v>たき火</c:v>
                </c:pt>
                <c:pt idx="2">
                  <c:v>火遊び</c:v>
                </c:pt>
                <c:pt idx="3">
                  <c:v>こんろ</c:v>
                </c:pt>
                <c:pt idx="4">
                  <c:v>放火</c:v>
                </c:pt>
                <c:pt idx="5">
                  <c:v>放火の疑い</c:v>
                </c:pt>
                <c:pt idx="6">
                  <c:v>風呂かまど</c:v>
                </c:pt>
                <c:pt idx="7">
                  <c:v>ストーブ</c:v>
                </c:pt>
                <c:pt idx="8">
                  <c:v>マッチ・
ライター</c:v>
                </c:pt>
                <c:pt idx="9">
                  <c:v>煙突・煙道</c:v>
                </c:pt>
                <c:pt idx="10">
                  <c:v>電灯電話等の
配線</c:v>
                </c:pt>
                <c:pt idx="11">
                  <c:v>その他</c:v>
                </c:pt>
                <c:pt idx="12">
                  <c:v>調査中・不明</c:v>
                </c:pt>
              </c:strCache>
            </c:strRef>
          </c:cat>
          <c:val>
            <c:numRef>
              <c:f>'11'!$D$15:$P$15</c:f>
              <c:numCache>
                <c:formatCode>0_);[Red]\(0\)</c:formatCode>
                <c:ptCount val="13"/>
                <c:pt idx="0">
                  <c:v>42</c:v>
                </c:pt>
                <c:pt idx="1">
                  <c:v>64</c:v>
                </c:pt>
                <c:pt idx="2">
                  <c:v>16</c:v>
                </c:pt>
                <c:pt idx="3">
                  <c:v>30</c:v>
                </c:pt>
                <c:pt idx="4">
                  <c:v>26</c:v>
                </c:pt>
                <c:pt idx="5">
                  <c:v>17</c:v>
                </c:pt>
                <c:pt idx="6">
                  <c:v>7</c:v>
                </c:pt>
                <c:pt idx="7">
                  <c:v>22</c:v>
                </c:pt>
                <c:pt idx="8">
                  <c:v>9</c:v>
                </c:pt>
                <c:pt idx="9">
                  <c:v>5</c:v>
                </c:pt>
                <c:pt idx="10">
                  <c:v>14</c:v>
                </c:pt>
                <c:pt idx="11">
                  <c:v>178</c:v>
                </c:pt>
                <c:pt idx="12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881088"/>
        <c:axId val="106496768"/>
        <c:axId val="0"/>
      </c:bar3DChart>
      <c:catAx>
        <c:axId val="97881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49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4967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2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2800"/>
                  <a:t>（件）</a:t>
                </a:r>
              </a:p>
            </c:rich>
          </c:tx>
          <c:layout>
            <c:manualLayout>
              <c:xMode val="edge"/>
              <c:yMode val="edge"/>
              <c:x val="2.1587034168326436E-3"/>
              <c:y val="4.9031690292151604E-3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881088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59055118110236227" r="0.39370078740157483" t="0.78740157480314965" header="0.51181102362204722" footer="0.51181102362204722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1"/>
              <a:t>平成２６年　建物火災の主な発火源別構成割合</a:t>
            </a:r>
            <a:endParaRPr lang="ja-JP" alt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発火源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gGr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dash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pattFill prst="divo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4634982940935758E-2"/>
                  <c:y val="1.05717438186468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4.2348286404616506E-2"/>
                  <c:y val="-0.169286323286022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9142850440616474E-2"/>
                  <c:y val="-7.617901265526522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7.0411215976354496E-2"/>
                  <c:y val="-1.47558386411889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200" baseline="0"/>
                      <a:t>火種（それ自体が</a:t>
                    </a:r>
                    <a:endParaRPr lang="en-US" altLang="ja-JP" sz="1200" baseline="0"/>
                  </a:p>
                  <a:p>
                    <a:r>
                      <a:rPr lang="ja-JP" altLang="en-US" sz="1200" baseline="0"/>
                      <a:t>発火しているもの）
</a:t>
                    </a:r>
                    <a:r>
                      <a:rPr lang="en-US" altLang="ja-JP" sz="1200" baseline="0"/>
                      <a:t>27%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3.0132015523878779E-2"/>
                  <c:y val="9.20805122289650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2.7126492505219368E-2"/>
                  <c:y val="2.78365681996756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6.7053721065403069E-2"/>
                  <c:y val="-3.447916144239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2.3283107486440063E-2"/>
                  <c:y val="-0.105073641272547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3.4803931534377469E-2"/>
                  <c:y val="3.7956433789725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2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('10'!$D$3,'10'!$N$3,'10'!$T$3,'10'!$AA$3,'10'!$AG$3,'10'!$AL$3,'10'!$AR$3,'10'!$AX$3,'10'!$BA$3)</c:f>
              <c:strCache>
                <c:ptCount val="9"/>
                <c:pt idx="0">
                  <c:v>電気による発熱体</c:v>
                </c:pt>
                <c:pt idx="1">
                  <c:v>ガス、油類を燃料とする道具装置</c:v>
                </c:pt>
                <c:pt idx="2">
                  <c:v>まき、炭、石炭（コークス）を
燃料とする道具装置</c:v>
                </c:pt>
                <c:pt idx="3">
                  <c:v>火　　　種
（それ自体が発火しているもの）</c:v>
                </c:pt>
                <c:pt idx="4">
                  <c:v>高温の個体</c:v>
                </c:pt>
                <c:pt idx="5">
                  <c:v>自然発火あるいは再燃を
起こしやすいもの</c:v>
                </c:pt>
                <c:pt idx="6">
                  <c:v>危険物品</c:v>
                </c:pt>
                <c:pt idx="7">
                  <c:v>天　　災</c:v>
                </c:pt>
                <c:pt idx="8">
                  <c:v>その他</c:v>
                </c:pt>
              </c:strCache>
            </c:strRef>
          </c:cat>
          <c:val>
            <c:numRef>
              <c:f>('10'!$D$17,'10'!$N$17,'10'!$T$17,'10'!$AA$17,'10'!$AG$17,'10'!$AL$17,'10'!$AR$17,'10'!$AX$17,'10'!$BA$17)</c:f>
              <c:numCache>
                <c:formatCode>General</c:formatCode>
                <c:ptCount val="9"/>
                <c:pt idx="0">
                  <c:v>46</c:v>
                </c:pt>
                <c:pt idx="1">
                  <c:v>60</c:v>
                </c:pt>
                <c:pt idx="2">
                  <c:v>9</c:v>
                </c:pt>
                <c:pt idx="3">
                  <c:v>70</c:v>
                </c:pt>
                <c:pt idx="4">
                  <c:v>8</c:v>
                </c:pt>
                <c:pt idx="5">
                  <c:v>11</c:v>
                </c:pt>
                <c:pt idx="6">
                  <c:v>0</c:v>
                </c:pt>
                <c:pt idx="7">
                  <c:v>0</c:v>
                </c:pt>
                <c:pt idx="8">
                  <c:v>59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 cmpd="sng">
      <a:solidFill>
        <a:srgbClr val="000000"/>
      </a:solidFill>
      <a:prstDash val="solid"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98425196850393704" r="0.78740157480314965" t="0.81" header="0.51181102362204722" footer="0.51181102362204722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放火火災件数の推移（平成１７年～２６年）</a:t>
            </a:r>
          </a:p>
        </c:rich>
      </c:tx>
      <c:layout>
        <c:manualLayout>
          <c:xMode val="edge"/>
          <c:yMode val="edge"/>
          <c:x val="0.31312137495100445"/>
          <c:y val="2.70269977314782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99809298413454"/>
          <c:y val="0.13672496025437203"/>
          <c:w val="0.7097418951825718"/>
          <c:h val="0.64228934817170114"/>
        </c:manualLayout>
      </c:layout>
      <c:lineChart>
        <c:grouping val="standard"/>
        <c:varyColors val="0"/>
        <c:ser>
          <c:idx val="0"/>
          <c:order val="0"/>
          <c:tx>
            <c:v>全火災件数</c:v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4"/>
            <c:marker>
              <c:spPr>
                <a:solidFill>
                  <a:srgbClr val="FF0000"/>
                </a:solidFill>
                <a:ln w="25400">
                  <a:solidFill>
                    <a:srgbClr val="FF0000"/>
                  </a:solidFill>
                  <a:prstDash val="solid"/>
                </a:ln>
              </c:spPr>
            </c:marker>
            <c:bubble3D val="0"/>
          </c:dPt>
          <c:cat>
            <c:strRef>
              <c:f>'20'!$B$3:$K$3</c:f>
              <c:strCache>
                <c:ptCount val="10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</c:strCache>
            </c:strRef>
          </c:cat>
          <c:val>
            <c:numRef>
              <c:f>'20'!$B$4:$K$4</c:f>
              <c:numCache>
                <c:formatCode>General</c:formatCode>
                <c:ptCount val="10"/>
                <c:pt idx="0">
                  <c:v>707</c:v>
                </c:pt>
                <c:pt idx="1">
                  <c:v>713</c:v>
                </c:pt>
                <c:pt idx="2">
                  <c:v>672</c:v>
                </c:pt>
                <c:pt idx="3">
                  <c:v>614</c:v>
                </c:pt>
                <c:pt idx="4">
                  <c:v>604</c:v>
                </c:pt>
                <c:pt idx="5">
                  <c:v>634</c:v>
                </c:pt>
                <c:pt idx="6">
                  <c:v>613</c:v>
                </c:pt>
                <c:pt idx="7">
                  <c:v>566</c:v>
                </c:pt>
                <c:pt idx="8">
                  <c:v>616</c:v>
                </c:pt>
                <c:pt idx="9">
                  <c:v>500</c:v>
                </c:pt>
              </c:numCache>
            </c:numRef>
          </c:val>
          <c:smooth val="0"/>
        </c:ser>
        <c:ser>
          <c:idx val="1"/>
          <c:order val="1"/>
          <c:tx>
            <c:v>放火火災件数</c:v>
          </c:tx>
          <c:spPr>
            <a:ln w="25400">
              <a:solidFill>
                <a:schemeClr val="accent3">
                  <a:lumMod val="75000"/>
                </a:schemeClr>
              </a:solidFill>
              <a:prstDash val="lgDash"/>
            </a:ln>
          </c:spPr>
          <c:marker>
            <c:symbol val="square"/>
            <c:size val="5"/>
            <c:spPr>
              <a:solidFill>
                <a:schemeClr val="accent3">
                  <a:lumMod val="75000"/>
                </a:schemeClr>
              </a:solidFill>
              <a:ln w="25400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'20'!$B$3:$K$3</c:f>
              <c:strCache>
                <c:ptCount val="10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</c:strCache>
            </c:strRef>
          </c:cat>
          <c:val>
            <c:numRef>
              <c:f>'20'!$B$5:$K$5</c:f>
              <c:numCache>
                <c:formatCode>General</c:formatCode>
                <c:ptCount val="10"/>
                <c:pt idx="0">
                  <c:v>58</c:v>
                </c:pt>
                <c:pt idx="1">
                  <c:v>73</c:v>
                </c:pt>
                <c:pt idx="2">
                  <c:v>59</c:v>
                </c:pt>
                <c:pt idx="3">
                  <c:v>50</c:v>
                </c:pt>
                <c:pt idx="4">
                  <c:v>47</c:v>
                </c:pt>
                <c:pt idx="5">
                  <c:v>80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44160"/>
        <c:axId val="106846080"/>
      </c:lineChart>
      <c:lineChart>
        <c:grouping val="standard"/>
        <c:varyColors val="0"/>
        <c:ser>
          <c:idx val="2"/>
          <c:order val="2"/>
          <c:tx>
            <c:v>放火火災割合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1">
                  <a:lumMod val="75000"/>
                </a:schemeClr>
              </a:solidFill>
              <a:ln w="25400">
                <a:solidFill>
                  <a:schemeClr val="accent1">
                    <a:lumMod val="75000"/>
                  </a:schemeClr>
                </a:solidFill>
                <a:prstDash val="solid"/>
              </a:ln>
            </c:spPr>
          </c:marker>
          <c:val>
            <c:numRef>
              <c:f>'20'!$B$6:$K$6</c:f>
              <c:numCache>
                <c:formatCode>#,##0.0;[Red]\-#,##0.0</c:formatCode>
                <c:ptCount val="10"/>
                <c:pt idx="0">
                  <c:v>8.2036775106082036</c:v>
                </c:pt>
                <c:pt idx="1">
                  <c:v>10.238429172510518</c:v>
                </c:pt>
                <c:pt idx="2">
                  <c:v>8.7797619047619033</c:v>
                </c:pt>
                <c:pt idx="3">
                  <c:v>8.1433224755700326</c:v>
                </c:pt>
                <c:pt idx="4">
                  <c:v>7.7814569536423832</c:v>
                </c:pt>
                <c:pt idx="5">
                  <c:v>12.618296529968454</c:v>
                </c:pt>
                <c:pt idx="6">
                  <c:v>7.504078303425775</c:v>
                </c:pt>
                <c:pt idx="7">
                  <c:v>9.010600706713781</c:v>
                </c:pt>
                <c:pt idx="8">
                  <c:v>7.7922077922077921</c:v>
                </c:pt>
                <c:pt idx="9">
                  <c:v>8.6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52352"/>
        <c:axId val="106853888"/>
      </c:lineChart>
      <c:catAx>
        <c:axId val="106844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84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84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出火件数</a:t>
                </a:r>
              </a:p>
            </c:rich>
          </c:tx>
          <c:layout>
            <c:manualLayout>
              <c:xMode val="edge"/>
              <c:yMode val="edge"/>
              <c:x val="7.5546690879141051E-2"/>
              <c:y val="0.373608962596489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844160"/>
        <c:crosses val="autoZero"/>
        <c:crossBetween val="between"/>
      </c:valAx>
      <c:catAx>
        <c:axId val="106852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06853888"/>
        <c:crosses val="autoZero"/>
        <c:auto val="1"/>
        <c:lblAlgn val="ctr"/>
        <c:lblOffset val="100"/>
        <c:noMultiLvlLbl val="0"/>
      </c:catAx>
      <c:valAx>
        <c:axId val="106853888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放火火災割合（%）</a:t>
                </a:r>
              </a:p>
            </c:rich>
          </c:tx>
          <c:layout>
            <c:manualLayout>
              <c:xMode val="edge"/>
              <c:yMode val="edge"/>
              <c:x val="0.92445370604666854"/>
              <c:y val="0.27503975719849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;[Red]\-#,##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85235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049719919225599"/>
          <c:y val="0.9019606841180251"/>
          <c:w val="0.52385712655483274"/>
          <c:h val="5.51139293429029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78740157480314965" r="0.59055118110236227" t="0.78740157480314965" header="0.51181102362204722" footer="0.51181102362204722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平成２６年　時間帯別放火火災件数</a:t>
            </a:r>
          </a:p>
        </c:rich>
      </c:tx>
      <c:layout>
        <c:manualLayout>
          <c:xMode val="edge"/>
          <c:yMode val="edge"/>
          <c:x val="0.32373386295928502"/>
          <c:y val="3.1847133757961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969215491559084"/>
          <c:y val="0.18630587734023354"/>
          <c:w val="0.37735849056603782"/>
          <c:h val="0.60509601187426276"/>
        </c:manualLayout>
      </c:layout>
      <c:pieChart>
        <c:varyColors val="1"/>
        <c:ser>
          <c:idx val="0"/>
          <c:order val="0"/>
          <c:tx>
            <c:v>件数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t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zigZ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pattFill prst="wd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1.1576393070032085E-2"/>
                  <c:y val="1.0001003059330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0379313310761676E-2"/>
                  <c:y val="1.48026480766337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8466430524387033E-2"/>
                  <c:y val="-1.45182807563067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7993728936812393E-3"/>
                  <c:y val="9.174314994065232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3678111487305397E-2"/>
                  <c:y val="-1.441396258588695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7.5516528656360852E-3"/>
                  <c:y val="-3.860106658642191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0578261878139116E-3"/>
                  <c:y val="1.83954394235752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1.9814057502990875E-3"/>
                  <c:y val="4.794623601986057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1.2373751195698352E-2"/>
                  <c:y val="1.5243827005700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  <a:cs typeface="ＭＳ 明朝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'20'!$B$12:$J$12</c:f>
              <c:strCache>
                <c:ptCount val="9"/>
                <c:pt idx="0">
                  <c:v>0～3</c:v>
                </c:pt>
                <c:pt idx="1">
                  <c:v>3～6</c:v>
                </c:pt>
                <c:pt idx="2">
                  <c:v>6～9</c:v>
                </c:pt>
                <c:pt idx="3">
                  <c:v>9～12</c:v>
                </c:pt>
                <c:pt idx="4">
                  <c:v>12～15</c:v>
                </c:pt>
                <c:pt idx="5">
                  <c:v>15～18</c:v>
                </c:pt>
                <c:pt idx="6">
                  <c:v>18～21</c:v>
                </c:pt>
                <c:pt idx="7">
                  <c:v>21～24</c:v>
                </c:pt>
                <c:pt idx="8">
                  <c:v>不明</c:v>
                </c:pt>
              </c:strCache>
            </c:strRef>
          </c:cat>
          <c:val>
            <c:numRef>
              <c:f>'20'!$B$13:$J$13</c:f>
              <c:numCache>
                <c:formatCode>General</c:formatCode>
                <c:ptCount val="9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5</c:v>
                </c:pt>
                <c:pt idx="7">
                  <c:v>7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99503475670308"/>
          <c:y val="0.91082869418392765"/>
          <c:w val="0.72922873220787809"/>
          <c:h val="4.77707006369426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itchFamily="49" charset="-128"/>
              <a:cs typeface="ＭＳ 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98425196850393704" r="0.78740157480314965" t="0.98425196850393704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aseline="0"/>
            </a:pPr>
            <a:r>
              <a:rPr lang="ja-JP" sz="2800" b="1" baseline="0"/>
              <a:t>平成</a:t>
            </a:r>
            <a:r>
              <a:rPr lang="ja-JP" altLang="en-US" sz="2800" b="1" baseline="0"/>
              <a:t>２６</a:t>
            </a:r>
            <a:r>
              <a:rPr lang="ja-JP" sz="2800" b="1" baseline="0"/>
              <a:t>年　都道府県</a:t>
            </a:r>
            <a:r>
              <a:rPr lang="ja-JP" altLang="en-US" sz="2800" b="1" baseline="0"/>
              <a:t>別</a:t>
            </a:r>
            <a:r>
              <a:rPr lang="ja-JP" sz="2800" b="1" baseline="0"/>
              <a:t>出火率</a:t>
            </a:r>
            <a:r>
              <a:rPr lang="en-US" altLang="ja-JP" sz="2000" b="1" baseline="0"/>
              <a:t>(</a:t>
            </a:r>
            <a:r>
              <a:rPr lang="ja-JP" altLang="en-US" sz="2000" b="1" baseline="0"/>
              <a:t>人口１万人当たり件数</a:t>
            </a:r>
            <a:r>
              <a:rPr lang="en-US" altLang="ja-JP" sz="2000" b="1" baseline="0"/>
              <a:t>)</a:t>
            </a:r>
            <a:endParaRPr lang="ja-JP" sz="2000" b="1" baseline="0"/>
          </a:p>
        </c:rich>
      </c:tx>
      <c:layout>
        <c:manualLayout>
          <c:xMode val="edge"/>
          <c:yMode val="edge"/>
          <c:x val="0.27131290889523768"/>
          <c:y val="2.715657548794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574447685224345E-2"/>
          <c:y val="0.11482641480380987"/>
          <c:w val="0.89763332651523942"/>
          <c:h val="0.76405632409090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6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'2'!$AL$4:$AL$50</c:f>
              <c:strCache>
                <c:ptCount val="47"/>
                <c:pt idx="0">
                  <c:v>山梨県</c:v>
                </c:pt>
                <c:pt idx="1">
                  <c:v>群馬県</c:v>
                </c:pt>
                <c:pt idx="2">
                  <c:v>島根県</c:v>
                </c:pt>
                <c:pt idx="3">
                  <c:v>長野県</c:v>
                </c:pt>
                <c:pt idx="4">
                  <c:v>茨城県</c:v>
                </c:pt>
                <c:pt idx="5">
                  <c:v>宮崎県</c:v>
                </c:pt>
                <c:pt idx="6">
                  <c:v>青森県</c:v>
                </c:pt>
                <c:pt idx="7">
                  <c:v>三重県</c:v>
                </c:pt>
                <c:pt idx="8">
                  <c:v>栃木県</c:v>
                </c:pt>
                <c:pt idx="9">
                  <c:v>高知県</c:v>
                </c:pt>
                <c:pt idx="10">
                  <c:v>鹿児島県</c:v>
                </c:pt>
                <c:pt idx="11">
                  <c:v>岐阜県</c:v>
                </c:pt>
                <c:pt idx="12">
                  <c:v>山形県</c:v>
                </c:pt>
                <c:pt idx="13">
                  <c:v>鳥取県</c:v>
                </c:pt>
                <c:pt idx="14">
                  <c:v>北海道</c:v>
                </c:pt>
                <c:pt idx="15">
                  <c:v>奈良県</c:v>
                </c:pt>
                <c:pt idx="16">
                  <c:v>岩手県</c:v>
                </c:pt>
                <c:pt idx="17">
                  <c:v>東京都</c:v>
                </c:pt>
                <c:pt idx="18">
                  <c:v>宮城県</c:v>
                </c:pt>
                <c:pt idx="19">
                  <c:v>佐賀県</c:v>
                </c:pt>
                <c:pt idx="20">
                  <c:v>千葉県</c:v>
                </c:pt>
                <c:pt idx="21">
                  <c:v>沖縄県</c:v>
                </c:pt>
                <c:pt idx="22">
                  <c:v>岡山県</c:v>
                </c:pt>
                <c:pt idx="23">
                  <c:v>大分県</c:v>
                </c:pt>
                <c:pt idx="24">
                  <c:v>和歌山県</c:v>
                </c:pt>
                <c:pt idx="25">
                  <c:v>香川県</c:v>
                </c:pt>
                <c:pt idx="26">
                  <c:v>山口県</c:v>
                </c:pt>
                <c:pt idx="27">
                  <c:v>福島県</c:v>
                </c:pt>
                <c:pt idx="28">
                  <c:v>愛知県</c:v>
                </c:pt>
                <c:pt idx="29">
                  <c:v>滋賀県</c:v>
                </c:pt>
                <c:pt idx="30">
                  <c:v>兵庫県</c:v>
                </c:pt>
                <c:pt idx="31">
                  <c:v>秋田県</c:v>
                </c:pt>
                <c:pt idx="32">
                  <c:v>熊本県</c:v>
                </c:pt>
                <c:pt idx="33">
                  <c:v>愛媛県</c:v>
                </c:pt>
                <c:pt idx="34">
                  <c:v>長崎県</c:v>
                </c:pt>
                <c:pt idx="35">
                  <c:v>埼玉県</c:v>
                </c:pt>
                <c:pt idx="36">
                  <c:v>静岡県</c:v>
                </c:pt>
                <c:pt idx="37">
                  <c:v>広島県</c:v>
                </c:pt>
                <c:pt idx="38">
                  <c:v>徳島県</c:v>
                </c:pt>
                <c:pt idx="39">
                  <c:v>福岡県</c:v>
                </c:pt>
                <c:pt idx="40">
                  <c:v>大阪府</c:v>
                </c:pt>
                <c:pt idx="41">
                  <c:v>新潟県</c:v>
                </c:pt>
                <c:pt idx="42">
                  <c:v>福井県</c:v>
                </c:pt>
                <c:pt idx="43">
                  <c:v>神奈川県</c:v>
                </c:pt>
                <c:pt idx="44">
                  <c:v>石川県</c:v>
                </c:pt>
                <c:pt idx="45">
                  <c:v>京都府</c:v>
                </c:pt>
                <c:pt idx="46">
                  <c:v>富山県</c:v>
                </c:pt>
              </c:strCache>
            </c:strRef>
          </c:cat>
          <c:val>
            <c:numRef>
              <c:f>'2'!$AM$4:$AM$50</c:f>
              <c:numCache>
                <c:formatCode>0.00_ </c:formatCode>
                <c:ptCount val="47"/>
                <c:pt idx="0">
                  <c:v>5.0599999999999996</c:v>
                </c:pt>
                <c:pt idx="1">
                  <c:v>4.6900000000000004</c:v>
                </c:pt>
                <c:pt idx="2">
                  <c:v>4.5</c:v>
                </c:pt>
                <c:pt idx="3">
                  <c:v>4.4400000000000004</c:v>
                </c:pt>
                <c:pt idx="4">
                  <c:v>4.38</c:v>
                </c:pt>
                <c:pt idx="5">
                  <c:v>4.32</c:v>
                </c:pt>
                <c:pt idx="6">
                  <c:v>4.3</c:v>
                </c:pt>
                <c:pt idx="7">
                  <c:v>4.28</c:v>
                </c:pt>
                <c:pt idx="8">
                  <c:v>4.2699999999999996</c:v>
                </c:pt>
                <c:pt idx="9">
                  <c:v>4.24</c:v>
                </c:pt>
                <c:pt idx="10">
                  <c:v>4.16</c:v>
                </c:pt>
                <c:pt idx="11">
                  <c:v>4.1500000000000004</c:v>
                </c:pt>
                <c:pt idx="12">
                  <c:v>4.03</c:v>
                </c:pt>
                <c:pt idx="13">
                  <c:v>4.01</c:v>
                </c:pt>
                <c:pt idx="14">
                  <c:v>3.83</c:v>
                </c:pt>
                <c:pt idx="15">
                  <c:v>3.74</c:v>
                </c:pt>
                <c:pt idx="16">
                  <c:v>3.7</c:v>
                </c:pt>
                <c:pt idx="17">
                  <c:v>3.65</c:v>
                </c:pt>
                <c:pt idx="18">
                  <c:v>3.64</c:v>
                </c:pt>
                <c:pt idx="19">
                  <c:v>3.62</c:v>
                </c:pt>
                <c:pt idx="20">
                  <c:v>3.59</c:v>
                </c:pt>
                <c:pt idx="21">
                  <c:v>3.58</c:v>
                </c:pt>
                <c:pt idx="22">
                  <c:v>3.56</c:v>
                </c:pt>
                <c:pt idx="23">
                  <c:v>3.53</c:v>
                </c:pt>
                <c:pt idx="24">
                  <c:v>3.53</c:v>
                </c:pt>
                <c:pt idx="25">
                  <c:v>3.48</c:v>
                </c:pt>
                <c:pt idx="26">
                  <c:v>3.48</c:v>
                </c:pt>
                <c:pt idx="27">
                  <c:v>3.45</c:v>
                </c:pt>
                <c:pt idx="28">
                  <c:v>3.41</c:v>
                </c:pt>
                <c:pt idx="29">
                  <c:v>3.32</c:v>
                </c:pt>
                <c:pt idx="30">
                  <c:v>3.32</c:v>
                </c:pt>
                <c:pt idx="31">
                  <c:v>3.3</c:v>
                </c:pt>
                <c:pt idx="32">
                  <c:v>3.27</c:v>
                </c:pt>
                <c:pt idx="33">
                  <c:v>3.27</c:v>
                </c:pt>
                <c:pt idx="34">
                  <c:v>3.24</c:v>
                </c:pt>
                <c:pt idx="35">
                  <c:v>3.24</c:v>
                </c:pt>
                <c:pt idx="36">
                  <c:v>3.18</c:v>
                </c:pt>
                <c:pt idx="37">
                  <c:v>3.04</c:v>
                </c:pt>
                <c:pt idx="38">
                  <c:v>2.97</c:v>
                </c:pt>
                <c:pt idx="39">
                  <c:v>2.95</c:v>
                </c:pt>
                <c:pt idx="40">
                  <c:v>2.79</c:v>
                </c:pt>
                <c:pt idx="41">
                  <c:v>2.7</c:v>
                </c:pt>
                <c:pt idx="42">
                  <c:v>2.64</c:v>
                </c:pt>
                <c:pt idx="43">
                  <c:v>2.62</c:v>
                </c:pt>
                <c:pt idx="44">
                  <c:v>2.21</c:v>
                </c:pt>
                <c:pt idx="45">
                  <c:v>2.08</c:v>
                </c:pt>
                <c:pt idx="46">
                  <c:v>2.0099999999999998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06400"/>
        <c:axId val="93267072"/>
      </c:barChart>
      <c:catAx>
        <c:axId val="9160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93267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267072"/>
        <c:scaling>
          <c:orientation val="minMax"/>
          <c:max val="6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400"/>
                  <a:t>（件</a:t>
                </a:r>
                <a:r>
                  <a:rPr lang="en-US" sz="1400"/>
                  <a:t>/</a:t>
                </a:r>
                <a:r>
                  <a:rPr lang="ja-JP" sz="1400"/>
                  <a:t>万人）</a:t>
                </a:r>
              </a:p>
            </c:rich>
          </c:tx>
          <c:layout>
            <c:manualLayout>
              <c:xMode val="edge"/>
              <c:yMode val="edge"/>
              <c:x val="1.3116298515782873E-2"/>
              <c:y val="4.5464616324157089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9160640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70866141732283472" r="0.70866141732283472" t="0.59055118110236227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sz="2800" b="1"/>
              <a:t>平成</a:t>
            </a:r>
            <a:r>
              <a:rPr lang="ja-JP" altLang="en-US" sz="2800" b="1"/>
              <a:t>２６</a:t>
            </a:r>
            <a:r>
              <a:rPr lang="ja-JP" sz="2800" b="1"/>
              <a:t>年　都道府県別死者数</a:t>
            </a:r>
          </a:p>
        </c:rich>
      </c:tx>
      <c:layout>
        <c:manualLayout>
          <c:xMode val="edge"/>
          <c:yMode val="edge"/>
          <c:x val="0.35782490751409107"/>
          <c:y val="2.82865873517635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78530016719661E-2"/>
          <c:y val="0.1375285694735941"/>
          <c:w val="0.89310148329381611"/>
          <c:h val="0.7404831396075490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</c:dPt>
          <c:dPt>
            <c:idx val="25"/>
            <c:invertIfNegative val="0"/>
            <c:bubble3D val="0"/>
          </c:dPt>
          <c:dPt>
            <c:idx val="26"/>
            <c:invertIfNegative val="0"/>
            <c:bubble3D val="0"/>
          </c:dPt>
          <c:dPt>
            <c:idx val="27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1"/>
            <c:invertIfNegative val="0"/>
            <c:bubble3D val="0"/>
          </c:dPt>
          <c:cat>
            <c:strRef>
              <c:f>'3'!$AK$4:$AK$50</c:f>
              <c:strCache>
                <c:ptCount val="47"/>
                <c:pt idx="0">
                  <c:v>東京都</c:v>
                </c:pt>
                <c:pt idx="1">
                  <c:v>埼玉県</c:v>
                </c:pt>
                <c:pt idx="2">
                  <c:v>大阪府</c:v>
                </c:pt>
                <c:pt idx="3">
                  <c:v>北海道</c:v>
                </c:pt>
                <c:pt idx="4">
                  <c:v>千葉県</c:v>
                </c:pt>
                <c:pt idx="5">
                  <c:v>兵庫県</c:v>
                </c:pt>
                <c:pt idx="6">
                  <c:v>愛知県</c:v>
                </c:pt>
                <c:pt idx="7">
                  <c:v>神奈川県</c:v>
                </c:pt>
                <c:pt idx="8">
                  <c:v>広島県</c:v>
                </c:pt>
                <c:pt idx="9">
                  <c:v>静岡県</c:v>
                </c:pt>
                <c:pt idx="10">
                  <c:v>新潟県</c:v>
                </c:pt>
                <c:pt idx="11">
                  <c:v>鹿児島県</c:v>
                </c:pt>
                <c:pt idx="12">
                  <c:v>福岡県</c:v>
                </c:pt>
                <c:pt idx="13">
                  <c:v>茨城県</c:v>
                </c:pt>
                <c:pt idx="14">
                  <c:v>栃木県</c:v>
                </c:pt>
                <c:pt idx="15">
                  <c:v>福島県</c:v>
                </c:pt>
                <c:pt idx="16">
                  <c:v>群馬県</c:v>
                </c:pt>
                <c:pt idx="17">
                  <c:v>宮城県</c:v>
                </c:pt>
                <c:pt idx="18">
                  <c:v>愛媛県</c:v>
                </c:pt>
                <c:pt idx="19">
                  <c:v>秋田県</c:v>
                </c:pt>
                <c:pt idx="20">
                  <c:v>長野県</c:v>
                </c:pt>
                <c:pt idx="21">
                  <c:v>岩手県</c:v>
                </c:pt>
                <c:pt idx="22">
                  <c:v>京都府</c:v>
                </c:pt>
                <c:pt idx="23">
                  <c:v>岡山県</c:v>
                </c:pt>
                <c:pt idx="24">
                  <c:v>三重県</c:v>
                </c:pt>
                <c:pt idx="25">
                  <c:v>熊本県</c:v>
                </c:pt>
                <c:pt idx="26">
                  <c:v>青森県</c:v>
                </c:pt>
                <c:pt idx="27">
                  <c:v>山口県</c:v>
                </c:pt>
                <c:pt idx="28">
                  <c:v>岐阜県</c:v>
                </c:pt>
                <c:pt idx="29">
                  <c:v>富山県</c:v>
                </c:pt>
                <c:pt idx="30">
                  <c:v>大分県</c:v>
                </c:pt>
                <c:pt idx="31">
                  <c:v>高知県</c:v>
                </c:pt>
                <c:pt idx="32">
                  <c:v>和歌山県</c:v>
                </c:pt>
                <c:pt idx="33">
                  <c:v>奈良県</c:v>
                </c:pt>
                <c:pt idx="34">
                  <c:v>山梨県</c:v>
                </c:pt>
                <c:pt idx="35">
                  <c:v>石川県</c:v>
                </c:pt>
                <c:pt idx="36">
                  <c:v>山形県</c:v>
                </c:pt>
                <c:pt idx="37">
                  <c:v>宮崎県</c:v>
                </c:pt>
                <c:pt idx="38">
                  <c:v>長崎県</c:v>
                </c:pt>
                <c:pt idx="39">
                  <c:v>徳島県</c:v>
                </c:pt>
                <c:pt idx="40">
                  <c:v>香川県</c:v>
                </c:pt>
                <c:pt idx="41">
                  <c:v>滋賀県</c:v>
                </c:pt>
                <c:pt idx="42">
                  <c:v>沖縄県</c:v>
                </c:pt>
                <c:pt idx="43">
                  <c:v>島根県</c:v>
                </c:pt>
                <c:pt idx="44">
                  <c:v>鳥取県</c:v>
                </c:pt>
                <c:pt idx="45">
                  <c:v>福井県</c:v>
                </c:pt>
                <c:pt idx="46">
                  <c:v>佐賀県</c:v>
                </c:pt>
              </c:strCache>
            </c:strRef>
          </c:cat>
          <c:val>
            <c:numRef>
              <c:f>'3'!$AL$4:$AL$50</c:f>
              <c:numCache>
                <c:formatCode>General</c:formatCode>
                <c:ptCount val="47"/>
                <c:pt idx="0">
                  <c:v>97</c:v>
                </c:pt>
                <c:pt idx="1">
                  <c:v>92</c:v>
                </c:pt>
                <c:pt idx="2">
                  <c:v>84</c:v>
                </c:pt>
                <c:pt idx="3">
                  <c:v>81</c:v>
                </c:pt>
                <c:pt idx="4">
                  <c:v>71</c:v>
                </c:pt>
                <c:pt idx="5">
                  <c:v>70</c:v>
                </c:pt>
                <c:pt idx="6">
                  <c:v>63</c:v>
                </c:pt>
                <c:pt idx="7">
                  <c:v>63</c:v>
                </c:pt>
                <c:pt idx="8">
                  <c:v>52</c:v>
                </c:pt>
                <c:pt idx="9">
                  <c:v>49</c:v>
                </c:pt>
                <c:pt idx="10">
                  <c:v>48</c:v>
                </c:pt>
                <c:pt idx="11">
                  <c:v>47</c:v>
                </c:pt>
                <c:pt idx="12">
                  <c:v>46</c:v>
                </c:pt>
                <c:pt idx="13">
                  <c:v>46</c:v>
                </c:pt>
                <c:pt idx="14">
                  <c:v>45</c:v>
                </c:pt>
                <c:pt idx="15">
                  <c:v>43</c:v>
                </c:pt>
                <c:pt idx="16">
                  <c:v>42</c:v>
                </c:pt>
                <c:pt idx="17">
                  <c:v>40</c:v>
                </c:pt>
                <c:pt idx="18">
                  <c:v>35</c:v>
                </c:pt>
                <c:pt idx="19">
                  <c:v>35</c:v>
                </c:pt>
                <c:pt idx="20">
                  <c:v>33</c:v>
                </c:pt>
                <c:pt idx="21">
                  <c:v>33</c:v>
                </c:pt>
                <c:pt idx="22">
                  <c:v>30</c:v>
                </c:pt>
                <c:pt idx="23">
                  <c:v>29</c:v>
                </c:pt>
                <c:pt idx="24">
                  <c:v>29</c:v>
                </c:pt>
                <c:pt idx="25">
                  <c:v>28</c:v>
                </c:pt>
                <c:pt idx="26">
                  <c:v>26</c:v>
                </c:pt>
                <c:pt idx="27">
                  <c:v>25</c:v>
                </c:pt>
                <c:pt idx="28">
                  <c:v>22</c:v>
                </c:pt>
                <c:pt idx="29">
                  <c:v>22</c:v>
                </c:pt>
                <c:pt idx="30">
                  <c:v>20</c:v>
                </c:pt>
                <c:pt idx="31">
                  <c:v>20</c:v>
                </c:pt>
                <c:pt idx="32">
                  <c:v>19</c:v>
                </c:pt>
                <c:pt idx="33">
                  <c:v>19</c:v>
                </c:pt>
                <c:pt idx="34">
                  <c:v>19</c:v>
                </c:pt>
                <c:pt idx="35">
                  <c:v>19</c:v>
                </c:pt>
                <c:pt idx="36">
                  <c:v>19</c:v>
                </c:pt>
                <c:pt idx="37">
                  <c:v>17</c:v>
                </c:pt>
                <c:pt idx="38">
                  <c:v>15</c:v>
                </c:pt>
                <c:pt idx="39">
                  <c:v>15</c:v>
                </c:pt>
                <c:pt idx="40">
                  <c:v>13</c:v>
                </c:pt>
                <c:pt idx="41">
                  <c:v>13</c:v>
                </c:pt>
                <c:pt idx="42">
                  <c:v>11</c:v>
                </c:pt>
                <c:pt idx="43">
                  <c:v>10</c:v>
                </c:pt>
                <c:pt idx="44">
                  <c:v>8</c:v>
                </c:pt>
                <c:pt idx="45">
                  <c:v>8</c:v>
                </c:pt>
                <c:pt idx="46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15072"/>
        <c:axId val="93316608"/>
      </c:barChart>
      <c:catAx>
        <c:axId val="9331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9331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316608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400"/>
                </a:pPr>
                <a:r>
                  <a:rPr lang="ja-JP" sz="1400"/>
                  <a:t>（人）</a:t>
                </a:r>
              </a:p>
            </c:rich>
          </c:tx>
          <c:layout>
            <c:manualLayout>
              <c:xMode val="edge"/>
              <c:yMode val="edge"/>
              <c:x val="1.259060846560847E-2"/>
              <c:y val="3.72345693646509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331507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70866141732283472" r="0.70866141732283472" t="0.59055118110236227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 b="1"/>
              <a:t>平成２６年</a:t>
            </a:r>
            <a:r>
              <a:rPr lang="ja-JP" altLang="en-US" sz="2800" b="1" baseline="0"/>
              <a:t> 都道府県別</a:t>
            </a:r>
            <a:r>
              <a:rPr lang="ja-JP" altLang="en-US" sz="2800" b="1"/>
              <a:t>死者発生率</a:t>
            </a:r>
            <a:r>
              <a:rPr lang="en-US" altLang="ja-JP" sz="2000" b="1"/>
              <a:t>(</a:t>
            </a:r>
            <a:r>
              <a:rPr lang="ja-JP" altLang="en-US" sz="2000" b="1"/>
              <a:t>人口</a:t>
            </a:r>
            <a:r>
              <a:rPr lang="en-US" altLang="ja-JP" sz="2000" b="1"/>
              <a:t>10</a:t>
            </a:r>
            <a:r>
              <a:rPr lang="ja-JP" altLang="en-US" sz="2000" b="1"/>
              <a:t>万人当たり件数</a:t>
            </a:r>
            <a:r>
              <a:rPr lang="en-US" altLang="ja-JP" sz="2000" b="1"/>
              <a:t>)</a:t>
            </a:r>
            <a:r>
              <a:rPr lang="en-US" sz="2000" b="1"/>
              <a:t>  </a:t>
            </a:r>
          </a:p>
        </c:rich>
      </c:tx>
      <c:layout>
        <c:manualLayout>
          <c:xMode val="edge"/>
          <c:yMode val="edge"/>
          <c:x val="0.27810683189789465"/>
          <c:y val="2.70700745389134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605571632316845E-2"/>
          <c:y val="0.12097128379192"/>
          <c:w val="0.86169237959848277"/>
          <c:h val="0.731102805187326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5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6"/>
            <c:invertIfNegative val="0"/>
            <c:bubble3D val="0"/>
          </c:dPt>
          <c:cat>
            <c:strRef>
              <c:f>'4'!$AI$4:$AI$50</c:f>
              <c:strCache>
                <c:ptCount val="47"/>
                <c:pt idx="0">
                  <c:v>秋田県</c:v>
                </c:pt>
                <c:pt idx="1">
                  <c:v>鹿児島県</c:v>
                </c:pt>
                <c:pt idx="2">
                  <c:v>高知県</c:v>
                </c:pt>
                <c:pt idx="3">
                  <c:v>岩手県</c:v>
                </c:pt>
                <c:pt idx="4">
                  <c:v>愛媛県</c:v>
                </c:pt>
                <c:pt idx="5">
                  <c:v>栃木県</c:v>
                </c:pt>
                <c:pt idx="6">
                  <c:v>山梨県</c:v>
                </c:pt>
                <c:pt idx="7">
                  <c:v>福島県</c:v>
                </c:pt>
                <c:pt idx="8">
                  <c:v>群馬県</c:v>
                </c:pt>
                <c:pt idx="9">
                  <c:v>新潟県</c:v>
                </c:pt>
                <c:pt idx="10">
                  <c:v>富山県</c:v>
                </c:pt>
                <c:pt idx="11">
                  <c:v>徳島県</c:v>
                </c:pt>
                <c:pt idx="12">
                  <c:v>青森県</c:v>
                </c:pt>
                <c:pt idx="13">
                  <c:v>和歌山県</c:v>
                </c:pt>
                <c:pt idx="14">
                  <c:v>広島県</c:v>
                </c:pt>
                <c:pt idx="15">
                  <c:v>山口県</c:v>
                </c:pt>
                <c:pt idx="16">
                  <c:v>宮城県</c:v>
                </c:pt>
                <c:pt idx="17">
                  <c:v>大分県</c:v>
                </c:pt>
                <c:pt idx="18">
                  <c:v>山形県</c:v>
                </c:pt>
                <c:pt idx="19">
                  <c:v>石川県</c:v>
                </c:pt>
                <c:pt idx="20">
                  <c:v>三重県</c:v>
                </c:pt>
                <c:pt idx="21">
                  <c:v>茨城県</c:v>
                </c:pt>
                <c:pt idx="22">
                  <c:v>熊本県</c:v>
                </c:pt>
                <c:pt idx="23">
                  <c:v>長野県</c:v>
                </c:pt>
                <c:pt idx="24">
                  <c:v>岡山県</c:v>
                </c:pt>
                <c:pt idx="25">
                  <c:v>宮崎県</c:v>
                </c:pt>
                <c:pt idx="26">
                  <c:v>北海道</c:v>
                </c:pt>
                <c:pt idx="27">
                  <c:v>島根県</c:v>
                </c:pt>
                <c:pt idx="28">
                  <c:v>鳥取県</c:v>
                </c:pt>
                <c:pt idx="29">
                  <c:v>奈良県</c:v>
                </c:pt>
                <c:pt idx="30">
                  <c:v>香川県</c:v>
                </c:pt>
                <c:pt idx="31">
                  <c:v>静岡県</c:v>
                </c:pt>
                <c:pt idx="32">
                  <c:v>埼玉県</c:v>
                </c:pt>
                <c:pt idx="33">
                  <c:v>兵庫県</c:v>
                </c:pt>
                <c:pt idx="34">
                  <c:v>京都府</c:v>
                </c:pt>
                <c:pt idx="35">
                  <c:v>千葉県</c:v>
                </c:pt>
                <c:pt idx="36">
                  <c:v>長崎県</c:v>
                </c:pt>
                <c:pt idx="37">
                  <c:v>岐阜県</c:v>
                </c:pt>
                <c:pt idx="38">
                  <c:v>福井県</c:v>
                </c:pt>
                <c:pt idx="39">
                  <c:v>大阪府</c:v>
                </c:pt>
                <c:pt idx="40">
                  <c:v>滋賀県</c:v>
                </c:pt>
                <c:pt idx="41">
                  <c:v>福岡県</c:v>
                </c:pt>
                <c:pt idx="42">
                  <c:v>愛知県</c:v>
                </c:pt>
                <c:pt idx="43">
                  <c:v>佐賀県</c:v>
                </c:pt>
                <c:pt idx="44">
                  <c:v>沖縄県</c:v>
                </c:pt>
                <c:pt idx="45">
                  <c:v>東京都</c:v>
                </c:pt>
                <c:pt idx="46">
                  <c:v>神奈川県</c:v>
                </c:pt>
              </c:strCache>
            </c:strRef>
          </c:cat>
          <c:val>
            <c:numRef>
              <c:f>'4'!$AJ$4:$AJ$50</c:f>
              <c:numCache>
                <c:formatCode>0.00</c:formatCode>
                <c:ptCount val="47"/>
                <c:pt idx="0" formatCode="General">
                  <c:v>3.29</c:v>
                </c:pt>
                <c:pt idx="1">
                  <c:v>2.78</c:v>
                </c:pt>
                <c:pt idx="2" formatCode="General">
                  <c:v>2.66</c:v>
                </c:pt>
                <c:pt idx="3" formatCode="General">
                  <c:v>2.5299999999999998</c:v>
                </c:pt>
                <c:pt idx="4" formatCode="General">
                  <c:v>2.4500000000000002</c:v>
                </c:pt>
                <c:pt idx="5" formatCode="General">
                  <c:v>2.2400000000000002</c:v>
                </c:pt>
                <c:pt idx="6" formatCode="General">
                  <c:v>2.2000000000000002</c:v>
                </c:pt>
                <c:pt idx="7" formatCode="General">
                  <c:v>2.19</c:v>
                </c:pt>
                <c:pt idx="8" formatCode="General">
                  <c:v>2.08</c:v>
                </c:pt>
                <c:pt idx="9" formatCode="General">
                  <c:v>2.0499999999999998</c:v>
                </c:pt>
                <c:pt idx="10" formatCode="General">
                  <c:v>2.02</c:v>
                </c:pt>
                <c:pt idx="11">
                  <c:v>1.92</c:v>
                </c:pt>
                <c:pt idx="12">
                  <c:v>1.91</c:v>
                </c:pt>
                <c:pt idx="13" formatCode="General">
                  <c:v>1.88</c:v>
                </c:pt>
                <c:pt idx="14">
                  <c:v>1.81</c:v>
                </c:pt>
                <c:pt idx="15" formatCode="General">
                  <c:v>1.74</c:v>
                </c:pt>
                <c:pt idx="16">
                  <c:v>1.72</c:v>
                </c:pt>
                <c:pt idx="17">
                  <c:v>1.67</c:v>
                </c:pt>
                <c:pt idx="18" formatCode="General">
                  <c:v>1.66</c:v>
                </c:pt>
                <c:pt idx="19" formatCode="General">
                  <c:v>1.64</c:v>
                </c:pt>
                <c:pt idx="20" formatCode="General">
                  <c:v>1.56</c:v>
                </c:pt>
                <c:pt idx="21" formatCode="General">
                  <c:v>1.55</c:v>
                </c:pt>
                <c:pt idx="22" formatCode="General">
                  <c:v>1.54</c:v>
                </c:pt>
                <c:pt idx="23" formatCode="General">
                  <c:v>1.53</c:v>
                </c:pt>
                <c:pt idx="24">
                  <c:v>1.51</c:v>
                </c:pt>
                <c:pt idx="25">
                  <c:v>1.5</c:v>
                </c:pt>
                <c:pt idx="26">
                  <c:v>1.49</c:v>
                </c:pt>
                <c:pt idx="27" formatCode="General">
                  <c:v>1.41</c:v>
                </c:pt>
                <c:pt idx="28" formatCode="General">
                  <c:v>1.37</c:v>
                </c:pt>
                <c:pt idx="29" formatCode="General">
                  <c:v>1.35</c:v>
                </c:pt>
                <c:pt idx="30" formatCode="General">
                  <c:v>1.29</c:v>
                </c:pt>
                <c:pt idx="31" formatCode="General">
                  <c:v>1.29</c:v>
                </c:pt>
                <c:pt idx="32" formatCode="General">
                  <c:v>1.26</c:v>
                </c:pt>
                <c:pt idx="33" formatCode="General">
                  <c:v>1.25</c:v>
                </c:pt>
                <c:pt idx="34">
                  <c:v>1.1599999999999999</c:v>
                </c:pt>
                <c:pt idx="35" formatCode="General">
                  <c:v>1.1399999999999999</c:v>
                </c:pt>
                <c:pt idx="36" formatCode="General">
                  <c:v>1.06</c:v>
                </c:pt>
                <c:pt idx="37" formatCode="General">
                  <c:v>1.05</c:v>
                </c:pt>
                <c:pt idx="38" formatCode="General">
                  <c:v>0.99</c:v>
                </c:pt>
                <c:pt idx="39">
                  <c:v>0.95</c:v>
                </c:pt>
                <c:pt idx="40">
                  <c:v>0.92</c:v>
                </c:pt>
                <c:pt idx="41" formatCode="General">
                  <c:v>0.9</c:v>
                </c:pt>
                <c:pt idx="42" formatCode="General">
                  <c:v>0.84</c:v>
                </c:pt>
                <c:pt idx="43" formatCode="General">
                  <c:v>0.82</c:v>
                </c:pt>
                <c:pt idx="44">
                  <c:v>0.76</c:v>
                </c:pt>
                <c:pt idx="45" formatCode="General">
                  <c:v>0.73</c:v>
                </c:pt>
                <c:pt idx="46" formatCode="General">
                  <c:v>0.69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999488"/>
        <c:axId val="94001024"/>
      </c:barChart>
      <c:catAx>
        <c:axId val="9399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94001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00102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600"/>
                </a:pPr>
                <a:r>
                  <a:rPr lang="ja-JP" sz="1600"/>
                  <a:t>（人</a:t>
                </a:r>
                <a:r>
                  <a:rPr lang="en-US" sz="1600"/>
                  <a:t>/</a:t>
                </a:r>
                <a:r>
                  <a:rPr lang="ja-JP" sz="1600"/>
                  <a:t>万人）</a:t>
                </a:r>
              </a:p>
            </c:rich>
          </c:tx>
          <c:layout>
            <c:manualLayout>
              <c:xMode val="edge"/>
              <c:yMode val="edge"/>
              <c:x val="1.1399070194395938E-2"/>
              <c:y val="5.475397293956621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9399948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70866141732283472" r="0.70866141732283472" t="0.59055118110236227" header="0" footer="0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800" b="0"/>
              <a:t>平成２６年　市町別出火率</a:t>
            </a:r>
            <a:r>
              <a:rPr lang="ja-JP" altLang="en-US" sz="2000" b="0"/>
              <a:t>（人口</a:t>
            </a:r>
            <a:r>
              <a:rPr lang="en-US" altLang="ja-JP" sz="2000" b="0"/>
              <a:t>1</a:t>
            </a:r>
            <a:r>
              <a:rPr lang="ja-JP" altLang="en-US" sz="2000" b="0"/>
              <a:t>万人当たり件数）</a:t>
            </a:r>
          </a:p>
        </c:rich>
      </c:tx>
      <c:layout>
        <c:manualLayout>
          <c:xMode val="edge"/>
          <c:yMode val="edge"/>
          <c:x val="0.29210881283416323"/>
          <c:y val="2.271615486198199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noFill/>
        <a:ln w="25400">
          <a:noFill/>
        </a:ln>
      </c:spPr>
    </c:floor>
    <c:sideWall>
      <c:thickness val="0"/>
      <c:spPr>
        <a:noFill/>
        <a:ln w="12700">
          <a:noFill/>
          <a:prstDash val="solid"/>
        </a:ln>
        <a:effectLst>
          <a:outerShdw sx="1000" sy="1000" algn="ctr" rotWithShape="0">
            <a:schemeClr val="bg1"/>
          </a:outerShdw>
        </a:effectLst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 w="25400">
          <a:noFill/>
        </a:ln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6.0737420326304012E-2"/>
          <c:y val="6.1681820372545361E-2"/>
          <c:w val="0.87025254632920446"/>
          <c:h val="0.7493218327115832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'6'!$AG$3:$AG$21</c:f>
              <c:strCache>
                <c:ptCount val="19"/>
                <c:pt idx="0">
                  <c:v>長門市</c:v>
                </c:pt>
                <c:pt idx="1">
                  <c:v>平生町</c:v>
                </c:pt>
                <c:pt idx="2">
                  <c:v>周防大島町</c:v>
                </c:pt>
                <c:pt idx="3">
                  <c:v>光市</c:v>
                </c:pt>
                <c:pt idx="4">
                  <c:v>山陽小野田市</c:v>
                </c:pt>
                <c:pt idx="5">
                  <c:v>萩市</c:v>
                </c:pt>
                <c:pt idx="6">
                  <c:v>宇部市</c:v>
                </c:pt>
                <c:pt idx="7">
                  <c:v>周南市</c:v>
                </c:pt>
                <c:pt idx="8">
                  <c:v>防府市</c:v>
                </c:pt>
                <c:pt idx="9">
                  <c:v>美祢市</c:v>
                </c:pt>
                <c:pt idx="10">
                  <c:v>岩国市</c:v>
                </c:pt>
                <c:pt idx="11">
                  <c:v>上関町</c:v>
                </c:pt>
                <c:pt idx="12">
                  <c:v>柳井市</c:v>
                </c:pt>
                <c:pt idx="13">
                  <c:v>山口市</c:v>
                </c:pt>
                <c:pt idx="14">
                  <c:v>田布施町</c:v>
                </c:pt>
                <c:pt idx="15">
                  <c:v>下松市</c:v>
                </c:pt>
                <c:pt idx="16">
                  <c:v>下関市</c:v>
                </c:pt>
                <c:pt idx="17">
                  <c:v>和木町</c:v>
                </c:pt>
                <c:pt idx="18">
                  <c:v>阿武町</c:v>
                </c:pt>
              </c:strCache>
            </c:strRef>
          </c:cat>
          <c:val>
            <c:numRef>
              <c:f>'6'!$AH$3:$AH$21</c:f>
              <c:numCache>
                <c:formatCode>0.00</c:formatCode>
                <c:ptCount val="19"/>
                <c:pt idx="0">
                  <c:v>6.1931175615272762</c:v>
                </c:pt>
                <c:pt idx="1">
                  <c:v>5.4889045714733786</c:v>
                </c:pt>
                <c:pt idx="2">
                  <c:v>5.4543471146503766</c:v>
                </c:pt>
                <c:pt idx="3">
                  <c:v>5.4382477590668721</c:v>
                </c:pt>
                <c:pt idx="4">
                  <c:v>5.0958954878161773</c:v>
                </c:pt>
                <c:pt idx="5">
                  <c:v>4.612634775422344</c:v>
                </c:pt>
                <c:pt idx="6">
                  <c:v>4.4387337927812167</c:v>
                </c:pt>
                <c:pt idx="7">
                  <c:v>3.895022429956752</c:v>
                </c:pt>
                <c:pt idx="8">
                  <c:v>3.4701650444350403</c:v>
                </c:pt>
                <c:pt idx="9">
                  <c:v>3.3469691335068799</c:v>
                </c:pt>
                <c:pt idx="10">
                  <c:v>3.0972174317028363</c:v>
                </c:pt>
                <c:pt idx="11">
                  <c:v>3.0873726458783577</c:v>
                </c:pt>
                <c:pt idx="12">
                  <c:v>2.9364263691087946</c:v>
                </c:pt>
                <c:pt idx="13">
                  <c:v>2.5203298031570989</c:v>
                </c:pt>
                <c:pt idx="14">
                  <c:v>2.5078369905956115</c:v>
                </c:pt>
                <c:pt idx="15">
                  <c:v>2.4845602328387875</c:v>
                </c:pt>
                <c:pt idx="16">
                  <c:v>2.4242950547999231</c:v>
                </c:pt>
                <c:pt idx="17">
                  <c:v>1.5441630636195183</c:v>
                </c:pt>
                <c:pt idx="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903104"/>
        <c:axId val="93904896"/>
        <c:axId val="0"/>
      </c:bar3DChart>
      <c:catAx>
        <c:axId val="93903104"/>
        <c:scaling>
          <c:orientation val="minMax"/>
        </c:scaling>
        <c:delete val="0"/>
        <c:axPos val="b"/>
        <c:numFmt formatCode="0_ 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3904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904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3903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2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35433070866141736" l="0.64" r="0.49" t="0.15748031496062992" header="0.31496062992125984" footer="0.3149606299212598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ja-JP" sz="2000">
                <a:latin typeface="+mj-ea"/>
                <a:ea typeface="+mj-ea"/>
              </a:rPr>
              <a:t>平成</a:t>
            </a:r>
            <a:r>
              <a:rPr lang="ja-JP" altLang="en-US" sz="2000">
                <a:latin typeface="+mj-ea"/>
                <a:ea typeface="+mj-ea"/>
              </a:rPr>
              <a:t>２６</a:t>
            </a:r>
            <a:r>
              <a:rPr lang="ja-JP" sz="2000">
                <a:latin typeface="+mj-ea"/>
                <a:ea typeface="+mj-ea"/>
              </a:rPr>
              <a:t>年　市町別１件当たり損害額</a:t>
            </a:r>
          </a:p>
        </c:rich>
      </c:tx>
      <c:layout>
        <c:manualLayout>
          <c:xMode val="edge"/>
          <c:yMode val="edge"/>
          <c:x val="0.28198157814542846"/>
          <c:y val="2.0460839393711527E-2"/>
        </c:manualLayout>
      </c:layout>
      <c:overlay val="0"/>
    </c:title>
    <c:autoTitleDeleted val="0"/>
    <c:view3D>
      <c:rotX val="15"/>
      <c:hPercent val="50"/>
      <c:rotY val="20"/>
      <c:depthPercent val="100"/>
      <c:rAngAx val="1"/>
    </c:view3D>
    <c:floor>
      <c:thickness val="0"/>
    </c:floor>
    <c:sideWall>
      <c:thickness val="0"/>
      <c:spPr>
        <a:ln>
          <a:noFill/>
        </a:ln>
      </c:spPr>
    </c:sideWall>
    <c:backWall>
      <c:thickness val="0"/>
      <c:spPr>
        <a:ln>
          <a:noFill/>
        </a:ln>
      </c:spPr>
    </c:backWall>
    <c:plotArea>
      <c:layout>
        <c:manualLayout>
          <c:layoutTarget val="inner"/>
          <c:xMode val="edge"/>
          <c:yMode val="edge"/>
          <c:x val="8.9966734659560316E-2"/>
          <c:y val="0.10723763133211953"/>
          <c:w val="0.86782227502110865"/>
          <c:h val="0.7339492692030859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'7'!$AE$3:$AE$21</c:f>
              <c:strCache>
                <c:ptCount val="19"/>
                <c:pt idx="0">
                  <c:v>田布施町</c:v>
                </c:pt>
                <c:pt idx="1">
                  <c:v>美祢市</c:v>
                </c:pt>
                <c:pt idx="2">
                  <c:v>山陽小野田市</c:v>
                </c:pt>
                <c:pt idx="3">
                  <c:v>周防大島町</c:v>
                </c:pt>
                <c:pt idx="4">
                  <c:v>柳井市</c:v>
                </c:pt>
                <c:pt idx="5">
                  <c:v>光市</c:v>
                </c:pt>
                <c:pt idx="6">
                  <c:v>下関市</c:v>
                </c:pt>
                <c:pt idx="7">
                  <c:v>周南市</c:v>
                </c:pt>
                <c:pt idx="8">
                  <c:v>山口市</c:v>
                </c:pt>
                <c:pt idx="9">
                  <c:v>平生町</c:v>
                </c:pt>
                <c:pt idx="10">
                  <c:v>宇部市</c:v>
                </c:pt>
                <c:pt idx="11">
                  <c:v>長門市</c:v>
                </c:pt>
                <c:pt idx="12">
                  <c:v>岩国市</c:v>
                </c:pt>
                <c:pt idx="13">
                  <c:v>防府市</c:v>
                </c:pt>
                <c:pt idx="14">
                  <c:v>萩市</c:v>
                </c:pt>
                <c:pt idx="15">
                  <c:v>下松市</c:v>
                </c:pt>
                <c:pt idx="16">
                  <c:v>阿武町</c:v>
                </c:pt>
                <c:pt idx="17">
                  <c:v>和木町</c:v>
                </c:pt>
                <c:pt idx="18">
                  <c:v>上関町</c:v>
                </c:pt>
              </c:strCache>
            </c:strRef>
          </c:cat>
          <c:val>
            <c:numRef>
              <c:f>'7'!$AF$3:$AF$21</c:f>
              <c:numCache>
                <c:formatCode>#,##0_);[Red]\(#,##0\)</c:formatCode>
                <c:ptCount val="19"/>
                <c:pt idx="0">
                  <c:v>19820.75</c:v>
                </c:pt>
                <c:pt idx="1">
                  <c:v>7117.333333333333</c:v>
                </c:pt>
                <c:pt idx="2">
                  <c:v>5768.212121212121</c:v>
                </c:pt>
                <c:pt idx="3">
                  <c:v>3206.3</c:v>
                </c:pt>
                <c:pt idx="4">
                  <c:v>2896.2</c:v>
                </c:pt>
                <c:pt idx="5">
                  <c:v>2825.344827586207</c:v>
                </c:pt>
                <c:pt idx="6">
                  <c:v>2493.3283582089553</c:v>
                </c:pt>
                <c:pt idx="7">
                  <c:v>2337.5172413793102</c:v>
                </c:pt>
                <c:pt idx="8">
                  <c:v>1612.1224489795918</c:v>
                </c:pt>
                <c:pt idx="9">
                  <c:v>1312.7142857142858</c:v>
                </c:pt>
                <c:pt idx="10">
                  <c:v>1133.7631578947369</c:v>
                </c:pt>
                <c:pt idx="11">
                  <c:v>1111.1739130434783</c:v>
                </c:pt>
                <c:pt idx="12">
                  <c:v>1014.3181818181819</c:v>
                </c:pt>
                <c:pt idx="13">
                  <c:v>884.7560975609756</c:v>
                </c:pt>
                <c:pt idx="14">
                  <c:v>528.54166666666663</c:v>
                </c:pt>
                <c:pt idx="15">
                  <c:v>102.57142857142857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955584"/>
        <c:axId val="93957120"/>
        <c:axId val="0"/>
      </c:bar3DChart>
      <c:catAx>
        <c:axId val="9395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wordArtVertRtl"/>
          <a:lstStyle/>
          <a:p>
            <a:pPr>
              <a:defRPr sz="900" baseline="0"/>
            </a:pPr>
            <a:endParaRPr lang="ja-JP"/>
          </a:p>
        </c:txPr>
        <c:crossAx val="9395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95712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（千円／件）</a:t>
                </a:r>
              </a:p>
            </c:rich>
          </c:tx>
          <c:layout>
            <c:manualLayout>
              <c:xMode val="edge"/>
              <c:yMode val="edge"/>
              <c:x val="1.3067523862887925E-2"/>
              <c:y val="6.4902801201691535E-2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93955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rgbClr val="000000"/>
      </a:solidFill>
    </a:ln>
  </c:spPr>
  <c:printSettings>
    <c:headerFooter alignWithMargins="0"/>
    <c:pageMargins b="0.15748031496062992" l="0.9055118110236221" r="0.70866141732283472" t="0.35433070866141736" header="0.31496062992125984" footer="0.31496062992125984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0"/>
              <a:t>火災件数の推移（平成１７年～平成２６年）</a:t>
            </a:r>
          </a:p>
        </c:rich>
      </c:tx>
      <c:layout>
        <c:manualLayout>
          <c:xMode val="edge"/>
          <c:yMode val="edge"/>
          <c:x val="0.28488851772316337"/>
          <c:y val="2.707002332673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962079235045113E-2"/>
          <c:y val="0.10472926787637402"/>
          <c:w val="0.8564521859010048"/>
          <c:h val="0.72215066773520575"/>
        </c:manualLayout>
      </c:layout>
      <c:lineChart>
        <c:grouping val="standard"/>
        <c:varyColors val="0"/>
        <c:ser>
          <c:idx val="0"/>
          <c:order val="0"/>
          <c:tx>
            <c:v>出火件数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3360053440213762E-3"/>
                  <c:y val="1.7397562565825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3026052104208435E-2"/>
                  <c:y val="-2.86624563563539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3714094856379427E-2"/>
                  <c:y val="3.1928935023410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694054776219105E-2"/>
                  <c:y val="3.491348613270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2044088176352658E-2"/>
                  <c:y val="-2.1665284151145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6700066800267203E-2"/>
                  <c:y val="-3.169249544443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382097528390212E-2"/>
                  <c:y val="-2.43222929513366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3046092184368736E-2"/>
                  <c:y val="-2.37215172944146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7722110888443948E-2"/>
                  <c:y val="-3.1010150183643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3380093520374082E-3"/>
                  <c:y val="-8.153033418593375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Mode val="edge"/>
                  <c:yMode val="edge"/>
                  <c:x val="0.79759519038076154"/>
                  <c:y val="0.6576438234317757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('9'!$A$7:$B$15,'9'!$A$17:$B$17)</c:f>
              <c:strCache>
                <c:ptCount val="10"/>
                <c:pt idx="0">
                  <c:v>平成１７年</c:v>
                </c:pt>
                <c:pt idx="1">
                  <c:v>平成１８年</c:v>
                </c:pt>
                <c:pt idx="2">
                  <c:v>平成１９年</c:v>
                </c:pt>
                <c:pt idx="3">
                  <c:v>平成２０年</c:v>
                </c:pt>
                <c:pt idx="4">
                  <c:v>平成２１年</c:v>
                </c:pt>
                <c:pt idx="5">
                  <c:v>平成２２年</c:v>
                </c:pt>
                <c:pt idx="6">
                  <c:v>平成２３年</c:v>
                </c:pt>
                <c:pt idx="7">
                  <c:v>平成２４年</c:v>
                </c:pt>
                <c:pt idx="8">
                  <c:v>平成２５年</c:v>
                </c:pt>
                <c:pt idx="9">
                  <c:v>平成２６年</c:v>
                </c:pt>
              </c:strCache>
            </c:strRef>
          </c:cat>
          <c:val>
            <c:numRef>
              <c:f>('9'!$I$7:$I$15,'9'!$I$17)</c:f>
              <c:numCache>
                <c:formatCode>#,##0_);[Red]\(#,##0\)</c:formatCode>
                <c:ptCount val="10"/>
                <c:pt idx="0">
                  <c:v>707</c:v>
                </c:pt>
                <c:pt idx="1">
                  <c:v>713</c:v>
                </c:pt>
                <c:pt idx="2">
                  <c:v>672</c:v>
                </c:pt>
                <c:pt idx="3">
                  <c:v>614</c:v>
                </c:pt>
                <c:pt idx="4">
                  <c:v>604</c:v>
                </c:pt>
                <c:pt idx="5">
                  <c:v>634</c:v>
                </c:pt>
                <c:pt idx="6">
                  <c:v>613</c:v>
                </c:pt>
                <c:pt idx="7">
                  <c:v>566</c:v>
                </c:pt>
                <c:pt idx="8">
                  <c:v>616</c:v>
                </c:pt>
                <c:pt idx="9">
                  <c:v>500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10688"/>
        <c:axId val="94224768"/>
      </c:lineChart>
      <c:catAx>
        <c:axId val="94210688"/>
        <c:scaling>
          <c:orientation val="minMax"/>
        </c:scaling>
        <c:delete val="1"/>
        <c:axPos val="b"/>
        <c:numFmt formatCode="0_ " sourceLinked="0"/>
        <c:majorTickMark val="in"/>
        <c:minorTickMark val="none"/>
        <c:tickLblPos val="nextTo"/>
        <c:crossAx val="9422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224768"/>
        <c:scaling>
          <c:orientation val="minMax"/>
          <c:max val="800"/>
          <c:min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6.1180483752662235E-4"/>
              <c:y val="6.36942506080545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210688"/>
        <c:crosses val="autoZero"/>
        <c:crossBetween val="midCat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89" r="0.9" t="0.78740157480314965" header="0.51181102362204722" footer="0.5118110236220472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b="1"/>
              <a:t>平成２６年　火災種別火災件数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413120770007086"/>
          <c:y val="0.18292294117418562"/>
          <c:w val="0.51111272554924392"/>
          <c:h val="0.72630164189732083"/>
        </c:manualLayout>
      </c:layout>
      <c:pieChart>
        <c:varyColors val="1"/>
        <c:ser>
          <c:idx val="0"/>
          <c:order val="0"/>
          <c:tx>
            <c:v>火災種別火災件数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wave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0865463387653081E-2"/>
                  <c:y val="2.15207680537730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2793005745057212E-2"/>
                  <c:y val="-9.8678414096916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7731041572089773E-2"/>
                  <c:y val="2.63592601585594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5.9238271160438942E-2"/>
                  <c:y val="6.48279317508218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3.9246515656715872E-2"/>
                  <c:y val="-6.04553285464867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1.4919563980943734E-2"/>
                  <c:y val="-1.2359930779577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ln>
                <a:noFill/>
              </a:ln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'9'!$C$4:$H$5</c:f>
              <c:strCache>
                <c:ptCount val="6"/>
                <c:pt idx="0">
                  <c:v>建物</c:v>
                </c:pt>
                <c:pt idx="1">
                  <c:v>林野</c:v>
                </c:pt>
                <c:pt idx="2">
                  <c:v>車両</c:v>
                </c:pt>
                <c:pt idx="3">
                  <c:v>船舶</c:v>
                </c:pt>
                <c:pt idx="4">
                  <c:v>航空機</c:v>
                </c:pt>
                <c:pt idx="5">
                  <c:v>その他</c:v>
                </c:pt>
              </c:strCache>
            </c:strRef>
          </c:cat>
          <c:val>
            <c:numRef>
              <c:f>'9'!$C$17:$H$17</c:f>
              <c:numCache>
                <c:formatCode>#,##0_);[Red]\(#,##0\)</c:formatCode>
                <c:ptCount val="6"/>
                <c:pt idx="0">
                  <c:v>263</c:v>
                </c:pt>
                <c:pt idx="1">
                  <c:v>25</c:v>
                </c:pt>
                <c:pt idx="2">
                  <c:v>58</c:v>
                </c:pt>
                <c:pt idx="3">
                  <c:v>4</c:v>
                </c:pt>
                <c:pt idx="4">
                  <c:v>0</c:v>
                </c:pt>
                <c:pt idx="5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783972126900861"/>
          <c:y val="5.2221950310711189E-2"/>
          <c:w val="0.1527849811273701"/>
          <c:h val="0.35776532960904206"/>
        </c:manualLayout>
      </c:layout>
      <c:overlay val="0"/>
      <c:spPr>
        <a:ln>
          <a:solidFill>
            <a:srgbClr val="000000"/>
          </a:solidFill>
        </a:ln>
      </c:sp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98425196850393704" r="0.59055118110236227" t="0.98425196850393704" header="0.51181102362204722" footer="0.51181102362204722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平成２６年</a:t>
            </a:r>
            <a:r>
              <a:rPr lang="ja-JP" altLang="en-US" baseline="0"/>
              <a:t> </a:t>
            </a:r>
            <a:r>
              <a:rPr lang="ja-JP" altLang="en-US"/>
              <a:t>火災種別火災損害割合</a:t>
            </a:r>
          </a:p>
        </c:rich>
      </c:tx>
      <c:layout>
        <c:manualLayout>
          <c:xMode val="edge"/>
          <c:yMode val="edge"/>
          <c:x val="0.30244278665001068"/>
          <c:y val="1.2554927809165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64041892593696"/>
          <c:y val="0.24062300122089259"/>
          <c:w val="0.42893272845354857"/>
          <c:h val="0.67393290527949545"/>
        </c:manualLayout>
      </c:layout>
      <c:pieChart>
        <c:varyColors val="1"/>
        <c:ser>
          <c:idx val="0"/>
          <c:order val="0"/>
          <c:tx>
            <c:v>火災種別火災損害割合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wave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pct70">
                <a:fgClr>
                  <a:schemeClr val="tx1">
                    <a:lumMod val="75000"/>
                    <a:lumOff val="25000"/>
                  </a:schemeClr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3446283515983817E-2"/>
                  <c:y val="-2.8905256602965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7158258633275018E-2"/>
                  <c:y val="0.154546680729750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20725483109172166"/>
                  <c:y val="0.121237196053428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22982414698162729"/>
                  <c:y val="1.666710265867929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9.9740886441853735E-2"/>
                  <c:y val="-6.17106960416331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4.2343451692800502E-2"/>
                  <c:y val="-6.20508680508972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7.1007199251157976E-2"/>
                  <c:y val="-4.9914884965495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'8'!$C$23:$E$29</c:f>
              <c:strCache>
                <c:ptCount val="7"/>
                <c:pt idx="0">
                  <c:v>建物</c:v>
                </c:pt>
                <c:pt idx="1">
                  <c:v>林野</c:v>
                </c:pt>
                <c:pt idx="2">
                  <c:v>車両</c:v>
                </c:pt>
                <c:pt idx="3">
                  <c:v>船舶</c:v>
                </c:pt>
                <c:pt idx="4">
                  <c:v>航空機</c:v>
                </c:pt>
                <c:pt idx="5">
                  <c:v>その他</c:v>
                </c:pt>
                <c:pt idx="6">
                  <c:v>爆発</c:v>
                </c:pt>
              </c:strCache>
            </c:strRef>
          </c:cat>
          <c:val>
            <c:numRef>
              <c:f>'8'!$G$23:$G$29</c:f>
              <c:numCache>
                <c:formatCode>#,##0_);[Red]\(#,##0\)</c:formatCode>
                <c:ptCount val="7"/>
                <c:pt idx="0">
                  <c:v>941928</c:v>
                </c:pt>
                <c:pt idx="1">
                  <c:v>315</c:v>
                </c:pt>
                <c:pt idx="2">
                  <c:v>55216</c:v>
                </c:pt>
                <c:pt idx="3">
                  <c:v>1466</c:v>
                </c:pt>
                <c:pt idx="4" formatCode="0_ ;[Red]\-0\ ">
                  <c:v>0</c:v>
                </c:pt>
                <c:pt idx="5">
                  <c:v>11130</c:v>
                </c:pt>
                <c:pt idx="6" formatCode="#,##0_ ;[Red]\-#,##0\ ">
                  <c:v>64156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4691707378625"/>
          <c:y val="0.11147728002926188"/>
          <c:w val="0.15203632957274205"/>
          <c:h val="0.44196303560208916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1500" baseline="0"/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9" l="0.98425196850393704" r="0.78740157480314965" t="0.88" header="0.51181102362204722" footer="0.5118110236220472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1"/>
  <sheetViews>
    <sheetView zoomScale="89" workbookViewId="0"/>
  </sheetViews>
  <pageMargins left="0.74803149606299213" right="0.61" top="0.62" bottom="0.76" header="0.51181102362204722" footer="0.6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31750</xdr:rowOff>
    </xdr:from>
    <xdr:to>
      <xdr:col>23</xdr:col>
      <xdr:colOff>63500</xdr:colOff>
      <xdr:row>65</xdr:row>
      <xdr:rowOff>158750</xdr:rowOff>
    </xdr:to>
    <xdr:graphicFrame macro="">
      <xdr:nvGraphicFramePr>
        <xdr:cNvPr id="12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0.07934</cdr:x>
      <cdr:y>0.43134</cdr:y>
    </cdr:from>
    <cdr:to>
      <cdr:x>0.92856</cdr:x>
      <cdr:y>0.43147</cdr:y>
    </cdr:to>
    <cdr:sp macro="" textlink="">
      <cdr:nvSpPr>
        <cdr:cNvPr id="198658" name="Line 10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189447" y="4000499"/>
          <a:ext cx="12730660" cy="126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8100">
          <a:solidFill>
            <a:srgbClr val="FF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0.78848</cdr:x>
      <cdr:y>0.39838</cdr:y>
    </cdr:from>
    <cdr:to>
      <cdr:x>0.90168</cdr:x>
      <cdr:y>0.45269</cdr:y>
    </cdr:to>
    <cdr:sp macro="" textlink="">
      <cdr:nvSpPr>
        <cdr:cNvPr id="198659" name="Rectangle 102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59745" y="3957154"/>
          <a:ext cx="1774458" cy="53947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県平均 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．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48</a:t>
          </a:r>
          <a:endParaRPr lang="ja-JP" altLang="en-US" sz="1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0</xdr:row>
      <xdr:rowOff>120651</xdr:rowOff>
    </xdr:from>
    <xdr:to>
      <xdr:col>24</xdr:col>
      <xdr:colOff>95250</xdr:colOff>
      <xdr:row>36</xdr:row>
      <xdr:rowOff>79375</xdr:rowOff>
    </xdr:to>
    <xdr:graphicFrame macro="">
      <xdr:nvGraphicFramePr>
        <xdr:cNvPr id="634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104775</xdr:rowOff>
    </xdr:from>
    <xdr:to>
      <xdr:col>16</xdr:col>
      <xdr:colOff>523875</xdr:colOff>
      <xdr:row>44</xdr:row>
      <xdr:rowOff>47625</xdr:rowOff>
    </xdr:to>
    <xdr:graphicFrame macro="">
      <xdr:nvGraphicFramePr>
        <xdr:cNvPr id="746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228599</xdr:colOff>
      <xdr:row>37</xdr:row>
      <xdr:rowOff>142875</xdr:rowOff>
    </xdr:from>
    <xdr:to>
      <xdr:col>16</xdr:col>
      <xdr:colOff>28575</xdr:colOff>
      <xdr:row>40</xdr:row>
      <xdr:rowOff>76200</xdr:rowOff>
    </xdr:to>
    <xdr:sp macro="" textlink="">
      <xdr:nvSpPr>
        <xdr:cNvPr id="2" name="正方形/長方形 1"/>
        <xdr:cNvSpPr/>
      </xdr:nvSpPr>
      <xdr:spPr bwMode="auto">
        <a:xfrm>
          <a:off x="228599" y="6486525"/>
          <a:ext cx="10687051" cy="447675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200"/>
            <a:t>　</a:t>
          </a:r>
          <a:r>
            <a:rPr kumimoji="1" lang="ja-JP" altLang="en-US" sz="1200">
              <a:latin typeface="+mj-ea"/>
              <a:ea typeface="+mj-ea"/>
            </a:rPr>
            <a:t>　　Ｈ１７　　　　     Ｈ１８　    　　　Ｈ１９　　      　　Ｈ２０　　   　 　　Ｈ２１　 　　   　　Ｈ２２　     　  　Ｈ２３ 　    　   Ｈ２４            　 Ｈ２５　　　      Ｈ２６　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13</xdr:col>
      <xdr:colOff>762000</xdr:colOff>
      <xdr:row>38</xdr:row>
      <xdr:rowOff>28575</xdr:rowOff>
    </xdr:to>
    <xdr:graphicFrame macro="">
      <xdr:nvGraphicFramePr>
        <xdr:cNvPr id="83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</xdr:colOff>
      <xdr:row>0</xdr:row>
      <xdr:rowOff>130176</xdr:rowOff>
    </xdr:from>
    <xdr:to>
      <xdr:col>13</xdr:col>
      <xdr:colOff>571499</xdr:colOff>
      <xdr:row>33</xdr:row>
      <xdr:rowOff>143378</xdr:rowOff>
    </xdr:to>
    <xdr:graphicFrame macro="">
      <xdr:nvGraphicFramePr>
        <xdr:cNvPr id="9417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14</xdr:col>
      <xdr:colOff>47625</xdr:colOff>
      <xdr:row>35</xdr:row>
      <xdr:rowOff>123825</xdr:rowOff>
    </xdr:to>
    <xdr:graphicFrame macro="">
      <xdr:nvGraphicFramePr>
        <xdr:cNvPr id="1044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53764" cy="6185899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19050</xdr:rowOff>
    </xdr:from>
    <xdr:to>
      <xdr:col>14</xdr:col>
      <xdr:colOff>647701</xdr:colOff>
      <xdr:row>38</xdr:row>
      <xdr:rowOff>123825</xdr:rowOff>
    </xdr:to>
    <xdr:graphicFrame macro="">
      <xdr:nvGraphicFramePr>
        <xdr:cNvPr id="1248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0.051</cdr:x>
      <cdr:y>0.86317</cdr:y>
    </cdr:from>
    <cdr:to>
      <cdr:x>0.92485</cdr:x>
      <cdr:y>0.92683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522237" y="5730552"/>
          <a:ext cx="8947678" cy="42259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</a:t>
          </a:r>
          <a:r>
            <a:rPr kumimoji="1" lang="ja-JP" altLang="en-US" sz="1100">
              <a:latin typeface="+mj-ea"/>
              <a:ea typeface="+mj-ea"/>
            </a:rPr>
            <a:t>Ｈ１７　　   　　Ｈ１８  　　　   Ｈ１９  　　　  Ｈ２０  　   　　  Ｈ２１　　　      Ｈ２２   　　    Ｈ２３  　　　     Ｈ２４    　     Ｈ２５   　　　　 Ｈ２６　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14</xdr:col>
      <xdr:colOff>542925</xdr:colOff>
      <xdr:row>38</xdr:row>
      <xdr:rowOff>133350</xdr:rowOff>
    </xdr:to>
    <xdr:graphicFrame macro="">
      <xdr:nvGraphicFramePr>
        <xdr:cNvPr id="1351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0.61668</cdr:x>
      <cdr:y>0.1306</cdr:y>
    </cdr:from>
    <cdr:to>
      <cdr:x>0.90363</cdr:x>
      <cdr:y>0.18209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56277" y="1503132"/>
          <a:ext cx="4632772" cy="59261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21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</a:t>
          </a:r>
          <a:r>
            <a:rPr lang="ja-JP" altLang="en-US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全国</a:t>
          </a:r>
          <a:r>
            <a:rPr lang="en-US" altLang="ja-JP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47</a:t>
          </a:r>
          <a:r>
            <a:rPr lang="ja-JP" altLang="en-US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都道府県中少ない方から</a:t>
          </a:r>
          <a:r>
            <a:rPr lang="en-US" altLang="ja-JP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番目</a:t>
          </a:r>
        </a:p>
      </cdr:txBody>
    </cdr:sp>
  </cdr:relSizeAnchor>
  <cdr:relSizeAnchor xmlns:cdr="http://schemas.openxmlformats.org/drawingml/2006/chartDrawing">
    <cdr:from>
      <cdr:x>0.5803</cdr:x>
      <cdr:y>0.5912</cdr:y>
    </cdr:from>
    <cdr:to>
      <cdr:x>0.71326</cdr:x>
      <cdr:y>0.63823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5342" y="6916985"/>
          <a:ext cx="2177884" cy="550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山口県</a:t>
          </a:r>
          <a:r>
            <a:rPr lang="en-US" altLang="ja-JP" sz="20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500</a:t>
          </a:r>
          <a:r>
            <a:rPr lang="ja-JP" altLang="en-US" sz="20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cdr:txBody>
    </cdr:sp>
  </cdr:relSizeAnchor>
  <cdr:relSizeAnchor xmlns:cdr="http://schemas.openxmlformats.org/drawingml/2006/chartDrawing">
    <cdr:from>
      <cdr:x>0.58019</cdr:x>
      <cdr:y>0.88699</cdr:y>
    </cdr:from>
    <cdr:to>
      <cdr:x>0.58019</cdr:x>
      <cdr:y>0.88699</cdr:y>
    </cdr:to>
    <cdr:sp macro="" textlink="">
      <cdr:nvSpPr>
        <cdr:cNvPr id="1024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62689" y="5308871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0.59218</cdr:x>
      <cdr:y>0.63726</cdr:y>
    </cdr:from>
    <cdr:to>
      <cdr:x>0.64841</cdr:x>
      <cdr:y>0.80431</cdr:y>
    </cdr:to>
    <cdr:sp macro="" textlink="">
      <cdr:nvSpPr>
        <cdr:cNvPr id="1024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9617078" y="7374910"/>
          <a:ext cx="913183" cy="19332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0.06996</cdr:x>
      <cdr:y>0.82931</cdr:y>
    </cdr:from>
    <cdr:to>
      <cdr:x>0.77985</cdr:x>
      <cdr:y>0.98132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714375" y="5497840"/>
          <a:ext cx="7248525" cy="100773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Ｈ１７　  Ｈ１８</a:t>
          </a:r>
          <a:r>
            <a:rPr kumimoji="1" lang="ja-JP" altLang="en-US" sz="105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   </a:t>
          </a:r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Ｈ１９   Ｈ２０    Ｈ２１　  Ｈ２２    Ｈ２３   Ｈ２４ 　 Ｈ２５　　Ｈ２６　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13</xdr:col>
      <xdr:colOff>628650</xdr:colOff>
      <xdr:row>39</xdr:row>
      <xdr:rowOff>66675</xdr:rowOff>
    </xdr:to>
    <xdr:graphicFrame macro="">
      <xdr:nvGraphicFramePr>
        <xdr:cNvPr id="1453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0.13226</cdr:x>
      <cdr:y>0.89398</cdr:y>
    </cdr:from>
    <cdr:to>
      <cdr:x>0.89378</cdr:x>
      <cdr:y>0.96721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1257295" y="6079824"/>
          <a:ext cx="7238971" cy="49802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ts val="1300"/>
            </a:lnSpc>
          </a:pPr>
          <a:r>
            <a:rPr kumimoji="1" lang="ja-JP" altLang="en-US" sz="1100">
              <a:latin typeface="+mj-ea"/>
              <a:ea typeface="+mj-ea"/>
            </a:rPr>
            <a:t>　１月</a:t>
          </a:r>
          <a:r>
            <a:rPr kumimoji="1" lang="ja-JP" altLang="en-US" sz="1100" baseline="0">
              <a:latin typeface="+mj-ea"/>
              <a:ea typeface="+mj-ea"/>
            </a:rPr>
            <a:t>      </a:t>
          </a:r>
          <a:r>
            <a:rPr kumimoji="1" lang="ja-JP" altLang="en-US" sz="1100">
              <a:latin typeface="+mj-ea"/>
              <a:ea typeface="+mj-ea"/>
            </a:rPr>
            <a:t>２月      ３月       ４月      ５月      ６月      ７月　     ８月   　  ９月　    １０月     １１月　  </a:t>
          </a:r>
          <a:r>
            <a:rPr kumimoji="1" lang="ja-JP" altLang="en-US" sz="1100" baseline="0">
              <a:latin typeface="+mj-ea"/>
              <a:ea typeface="+mj-ea"/>
            </a:rPr>
            <a:t> </a:t>
          </a:r>
          <a:r>
            <a:rPr kumimoji="1" lang="ja-JP" altLang="en-US" sz="1100">
              <a:latin typeface="+mj-ea"/>
              <a:ea typeface="+mj-ea"/>
            </a:rPr>
            <a:t>１２月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30</xdr:col>
      <xdr:colOff>438150</xdr:colOff>
      <xdr:row>84</xdr:row>
      <xdr:rowOff>152400</xdr:rowOff>
    </xdr:to>
    <xdr:graphicFrame macro="">
      <xdr:nvGraphicFramePr>
        <xdr:cNvPr id="1556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28575</xdr:rowOff>
    </xdr:from>
    <xdr:to>
      <xdr:col>14</xdr:col>
      <xdr:colOff>400050</xdr:colOff>
      <xdr:row>35</xdr:row>
      <xdr:rowOff>123825</xdr:rowOff>
    </xdr:to>
    <xdr:graphicFrame macro="">
      <xdr:nvGraphicFramePr>
        <xdr:cNvPr id="1658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0.72648</cdr:x>
      <cdr:y>0.09258</cdr:y>
    </cdr:from>
    <cdr:to>
      <cdr:x>0.7344</cdr:x>
      <cdr:y>0.12112</cdr:y>
    </cdr:to>
    <cdr:sp macro="" textlink="">
      <cdr:nvSpPr>
        <cdr:cNvPr id="26214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8261" y="557854"/>
          <a:ext cx="76048" cy="1709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0.06157</cdr:x>
      <cdr:y>0.03981</cdr:y>
    </cdr:from>
    <cdr:to>
      <cdr:x>0.18669</cdr:x>
      <cdr:y>0.15924</cdr:y>
    </cdr:to>
    <cdr:sp macro="" textlink="">
      <cdr:nvSpPr>
        <cdr:cNvPr id="26214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0606" y="238103"/>
          <a:ext cx="1200110" cy="714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建物火災件数</a:t>
          </a:r>
        </a:p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合計２６３件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14</xdr:col>
      <xdr:colOff>485775</xdr:colOff>
      <xdr:row>37</xdr:row>
      <xdr:rowOff>123825</xdr:rowOff>
    </xdr:to>
    <xdr:graphicFrame macro="">
      <xdr:nvGraphicFramePr>
        <xdr:cNvPr id="1760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14</xdr:col>
      <xdr:colOff>0</xdr:colOff>
      <xdr:row>34</xdr:row>
      <xdr:rowOff>161925</xdr:rowOff>
    </xdr:to>
    <xdr:graphicFrame macro="">
      <xdr:nvGraphicFramePr>
        <xdr:cNvPr id="1863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111126</xdr:colOff>
      <xdr:row>0</xdr:row>
      <xdr:rowOff>95251</xdr:rowOff>
    </xdr:from>
    <xdr:to>
      <xdr:col>24</xdr:col>
      <xdr:colOff>158749</xdr:colOff>
      <xdr:row>63</xdr:row>
      <xdr:rowOff>95249</xdr:rowOff>
    </xdr:to>
    <xdr:graphicFrame macro="">
      <xdr:nvGraphicFramePr>
        <xdr:cNvPr id="225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0.60106</cdr:x>
      <cdr:y>0.154</cdr:y>
    </cdr:from>
    <cdr:to>
      <cdr:x>0.89931</cdr:x>
      <cdr:y>0.21214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58517" y="1731818"/>
          <a:ext cx="4792639" cy="6538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 baseline="0">
              <a:solidFill>
                <a:srgbClr val="000000"/>
              </a:solidFill>
              <a:latin typeface="+mj-ea"/>
              <a:ea typeface="+mj-ea"/>
            </a:rPr>
            <a:t>全国</a:t>
          </a:r>
          <a:r>
            <a:rPr lang="en-US" altLang="ja-JP" sz="2000" b="0" i="0" strike="noStrike" baseline="0">
              <a:solidFill>
                <a:srgbClr val="000000"/>
              </a:solidFill>
              <a:latin typeface="+mj-ea"/>
              <a:ea typeface="+mj-ea"/>
            </a:rPr>
            <a:t>47</a:t>
          </a:r>
          <a:r>
            <a:rPr lang="ja-JP" altLang="en-US" sz="2000" b="0" i="0" strike="noStrike" baseline="0">
              <a:solidFill>
                <a:srgbClr val="000000"/>
              </a:solidFill>
              <a:latin typeface="+mj-ea"/>
              <a:ea typeface="+mj-ea"/>
            </a:rPr>
            <a:t>都道府県中低い方から</a:t>
          </a:r>
          <a:r>
            <a:rPr lang="en-US" altLang="ja-JP" sz="2000" b="0" i="0" strike="noStrike" baseline="0">
              <a:solidFill>
                <a:srgbClr val="000000"/>
              </a:solidFill>
              <a:latin typeface="+mj-ea"/>
              <a:ea typeface="+mj-ea"/>
            </a:rPr>
            <a:t>21</a:t>
          </a:r>
          <a:r>
            <a:rPr lang="ja-JP" altLang="en-US" sz="2000" b="0" i="0" strike="noStrike" baseline="0">
              <a:solidFill>
                <a:srgbClr val="000000"/>
              </a:solidFill>
              <a:latin typeface="+mj-ea"/>
              <a:ea typeface="+mj-ea"/>
            </a:rPr>
            <a:t>番目</a:t>
          </a:r>
        </a:p>
      </cdr:txBody>
    </cdr:sp>
  </cdr:relSizeAnchor>
  <cdr:relSizeAnchor xmlns:cdr="http://schemas.openxmlformats.org/drawingml/2006/chartDrawing">
    <cdr:from>
      <cdr:x>0.53347</cdr:x>
      <cdr:y>0.28569</cdr:y>
    </cdr:from>
    <cdr:to>
      <cdr:x>0.65292</cdr:x>
      <cdr:y>0.32586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79840" y="3229385"/>
          <a:ext cx="1943503" cy="4540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山口県　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3.48</a:t>
          </a:r>
        </a:p>
      </cdr:txBody>
    </cdr:sp>
  </cdr:relSizeAnchor>
  <cdr:relSizeAnchor xmlns:cdr="http://schemas.openxmlformats.org/drawingml/2006/chartDrawing">
    <cdr:from>
      <cdr:x>0.56786</cdr:x>
      <cdr:y>0.3263</cdr:y>
    </cdr:from>
    <cdr:to>
      <cdr:x>0.59956</cdr:x>
      <cdr:y>0.43189</cdr:y>
    </cdr:to>
    <cdr:sp macro="" textlink="">
      <cdr:nvSpPr>
        <cdr:cNvPr id="13315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9240197" y="3589792"/>
          <a:ext cx="515819" cy="116163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15876</xdr:rowOff>
    </xdr:from>
    <xdr:to>
      <xdr:col>32</xdr:col>
      <xdr:colOff>585108</xdr:colOff>
      <xdr:row>59</xdr:row>
      <xdr:rowOff>127000</xdr:rowOff>
    </xdr:to>
    <xdr:graphicFrame macro="">
      <xdr:nvGraphicFramePr>
        <xdr:cNvPr id="32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0.59213</cdr:x>
      <cdr:y>0.14439</cdr:y>
    </cdr:from>
    <cdr:to>
      <cdr:x>0.90669</cdr:x>
      <cdr:y>0.20254</cdr:y>
    </cdr:to>
    <cdr:sp macro="" textlink="">
      <cdr:nvSpPr>
        <cdr:cNvPr id="15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73879" y="1448664"/>
          <a:ext cx="5032876" cy="58341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全国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47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都道府県中少ない方から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番目</a:t>
          </a:r>
        </a:p>
      </cdr:txBody>
    </cdr:sp>
  </cdr:relSizeAnchor>
  <cdr:relSizeAnchor xmlns:cdr="http://schemas.openxmlformats.org/drawingml/2006/chartDrawing">
    <cdr:from>
      <cdr:x>0.6027</cdr:x>
      <cdr:y>0.49933</cdr:y>
    </cdr:from>
    <cdr:to>
      <cdr:x>0.7007</cdr:x>
      <cdr:y>0.54199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43110" y="5009796"/>
          <a:ext cx="1567973" cy="42800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山口県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0.58253</cdr:x>
      <cdr:y>0.54448</cdr:y>
    </cdr:from>
    <cdr:to>
      <cdr:x>0.64557</cdr:x>
      <cdr:y>0.6932</cdr:y>
    </cdr:to>
    <cdr:sp macro="" textlink="">
      <cdr:nvSpPr>
        <cdr:cNvPr id="153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9320254" y="5462732"/>
          <a:ext cx="1008623" cy="149210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127001</xdr:rowOff>
    </xdr:from>
    <xdr:to>
      <xdr:col>24</xdr:col>
      <xdr:colOff>301625</xdr:colOff>
      <xdr:row>62</xdr:row>
      <xdr:rowOff>15875</xdr:rowOff>
    </xdr:to>
    <xdr:graphicFrame macro="">
      <xdr:nvGraphicFramePr>
        <xdr:cNvPr id="42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0.58949</cdr:x>
      <cdr:y>0.13676</cdr:y>
    </cdr:from>
    <cdr:to>
      <cdr:x>0.88523</cdr:x>
      <cdr:y>0.19269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04945" y="1469819"/>
          <a:ext cx="4718347" cy="601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ゴシック"/>
              <a:ea typeface="+mn-ea"/>
            </a:rPr>
            <a:t> </a:t>
          </a: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+mn-ea"/>
            </a:rPr>
            <a:t>全国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+mn-ea"/>
            </a:rPr>
            <a:t>47</a:t>
          </a: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+mn-ea"/>
            </a:rPr>
            <a:t>都道府県中高い方から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+mn-ea"/>
            </a:rPr>
            <a:t>16</a:t>
          </a: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+mn-ea"/>
            </a:rPr>
            <a:t>番目</a:t>
          </a:r>
          <a:endParaRPr lang="ja-JP" altLang="en-US" sz="2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0.35899</cdr:x>
      <cdr:y>0.29683</cdr:y>
    </cdr:from>
    <cdr:to>
      <cdr:x>0.46268</cdr:x>
      <cdr:y>0.34415</cdr:y>
    </cdr:to>
    <cdr:sp macro="" textlink="">
      <cdr:nvSpPr>
        <cdr:cNvPr id="17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3122" y="3389415"/>
          <a:ext cx="1696374" cy="54033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山口県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1.74</a:t>
          </a:r>
        </a:p>
      </cdr:txBody>
    </cdr:sp>
  </cdr:relSizeAnchor>
  <cdr:relSizeAnchor xmlns:cdr="http://schemas.openxmlformats.org/drawingml/2006/chartDrawing">
    <cdr:from>
      <cdr:x>0.35925</cdr:x>
      <cdr:y>0.34504</cdr:y>
    </cdr:from>
    <cdr:to>
      <cdr:x>0.40953</cdr:x>
      <cdr:y>0.48817</cdr:y>
    </cdr:to>
    <cdr:sp macro="" textlink="">
      <cdr:nvSpPr>
        <cdr:cNvPr id="1741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877354" y="3939886"/>
          <a:ext cx="822617" cy="16344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136072</xdr:colOff>
      <xdr:row>0</xdr:row>
      <xdr:rowOff>81643</xdr:rowOff>
    </xdr:from>
    <xdr:to>
      <xdr:col>31</xdr:col>
      <xdr:colOff>136072</xdr:colOff>
      <xdr:row>55</xdr:row>
      <xdr:rowOff>95250</xdr:rowOff>
    </xdr:to>
    <xdr:graphicFrame macro="">
      <xdr:nvGraphicFramePr>
        <xdr:cNvPr id="532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ウェーブ">
      <a:dk1>
        <a:sysClr val="windowText" lastClr="000000"/>
      </a:dk1>
      <a:lt1>
        <a:sysClr val="window" lastClr="FFFFFF"/>
      </a:lt1>
      <a:dk2>
        <a:srgbClr val="073E87"/>
      </a:dk2>
      <a:lt2>
        <a:srgbClr val="C6E7FC"/>
      </a:lt2>
      <a:accent1>
        <a:srgbClr val="31B6FD"/>
      </a:accent1>
      <a:accent2>
        <a:srgbClr val="4584D3"/>
      </a:accent2>
      <a:accent3>
        <a:srgbClr val="5BD078"/>
      </a:accent3>
      <a:accent4>
        <a:srgbClr val="A5D028"/>
      </a:accent4>
      <a:accent5>
        <a:srgbClr val="F5C040"/>
      </a:accent5>
      <a:accent6>
        <a:srgbClr val="05E0DB"/>
      </a:accent6>
      <a:hlink>
        <a:srgbClr val="0080FF"/>
      </a:hlink>
      <a:folHlink>
        <a:srgbClr val="5EAEF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7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8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9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1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2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38"/>
  <sheetViews>
    <sheetView tabSelected="1" view="pageBreakPreview" topLeftCell="A19" zoomScaleNormal="100" zoomScaleSheetLayoutView="100" workbookViewId="0">
      <selection activeCell="A22" sqref="A22"/>
    </sheetView>
  </sheetViews>
  <sheetFormatPr defaultRowHeight="13.5"/>
  <cols>
    <col min="1" max="1" width="8.75" bestFit="1" customWidth="1"/>
    <col min="2" max="2" width="9.75" customWidth="1"/>
    <col min="3" max="3" width="42.5" customWidth="1"/>
    <col min="8" max="8" width="0" hidden="1" customWidth="1"/>
    <col min="9" max="9" width="2.5" hidden="1" customWidth="1"/>
    <col min="10" max="11" width="3.625" hidden="1" customWidth="1"/>
    <col min="12" max="12" width="4.5" hidden="1" customWidth="1"/>
  </cols>
  <sheetData>
    <row r="1" spans="1:10" ht="25.5" customHeight="1">
      <c r="A1" s="817" t="s">
        <v>285</v>
      </c>
      <c r="B1" s="817"/>
      <c r="C1" s="817"/>
      <c r="D1" s="817"/>
      <c r="E1" s="817"/>
    </row>
    <row r="2" spans="1:10" s="3" customFormat="1" ht="20.25" customHeight="1">
      <c r="A2" s="4" t="s">
        <v>281</v>
      </c>
      <c r="B2" s="4"/>
      <c r="C2" s="4" t="s">
        <v>286</v>
      </c>
      <c r="D2" s="4" t="s">
        <v>283</v>
      </c>
      <c r="E2" s="4" t="s">
        <v>284</v>
      </c>
    </row>
    <row r="3" spans="1:10" s="3" customFormat="1" ht="20.25" customHeight="1">
      <c r="A3" s="6">
        <v>1</v>
      </c>
      <c r="B3" s="6" t="str">
        <f>$J$3</f>
        <v>平成２６年</v>
      </c>
      <c r="C3" s="6" t="s">
        <v>462</v>
      </c>
      <c r="D3" s="7"/>
      <c r="E3" s="7" t="s">
        <v>287</v>
      </c>
      <c r="J3" s="3" t="s">
        <v>609</v>
      </c>
    </row>
    <row r="4" spans="1:10" s="3" customFormat="1" ht="20.25" customHeight="1">
      <c r="A4" s="3">
        <v>2</v>
      </c>
      <c r="B4" s="8" t="str">
        <f>$J$3</f>
        <v>平成２６年</v>
      </c>
      <c r="C4" s="3" t="s">
        <v>463</v>
      </c>
      <c r="D4" s="4"/>
      <c r="E4" s="4" t="s">
        <v>287</v>
      </c>
    </row>
    <row r="5" spans="1:10" s="3" customFormat="1" ht="20.25" customHeight="1">
      <c r="A5" s="6">
        <v>3</v>
      </c>
      <c r="B5" s="6" t="str">
        <f>$J$3</f>
        <v>平成２６年</v>
      </c>
      <c r="C5" s="6" t="s">
        <v>464</v>
      </c>
      <c r="D5" s="7"/>
      <c r="E5" s="7" t="s">
        <v>287</v>
      </c>
    </row>
    <row r="6" spans="1:10" s="3" customFormat="1" ht="20.25" customHeight="1">
      <c r="A6" s="3">
        <v>4</v>
      </c>
      <c r="B6" s="8" t="str">
        <f>$J$3</f>
        <v>平成２６年</v>
      </c>
      <c r="C6" s="3" t="s">
        <v>465</v>
      </c>
      <c r="D6" s="4"/>
      <c r="E6" s="4" t="s">
        <v>287</v>
      </c>
    </row>
    <row r="7" spans="1:10" s="3" customFormat="1" ht="20.25" customHeight="1">
      <c r="A7" s="6">
        <v>5</v>
      </c>
      <c r="B7" s="6" t="s">
        <v>323</v>
      </c>
      <c r="C7" s="6"/>
      <c r="D7" s="7" t="s">
        <v>287</v>
      </c>
      <c r="E7" s="7"/>
    </row>
    <row r="8" spans="1:10" s="3" customFormat="1" ht="20.25" customHeight="1">
      <c r="A8" s="3">
        <v>6</v>
      </c>
      <c r="B8" s="8" t="str">
        <f>$J$3</f>
        <v>平成２６年</v>
      </c>
      <c r="C8" s="3" t="s">
        <v>466</v>
      </c>
      <c r="D8" s="4"/>
      <c r="E8" s="4" t="s">
        <v>287</v>
      </c>
    </row>
    <row r="9" spans="1:10" s="3" customFormat="1" ht="20.25" customHeight="1">
      <c r="A9" s="6">
        <v>7</v>
      </c>
      <c r="B9" s="6" t="str">
        <f>$J$3</f>
        <v>平成２６年</v>
      </c>
      <c r="C9" s="6" t="s">
        <v>467</v>
      </c>
      <c r="D9" s="7"/>
      <c r="E9" s="7" t="s">
        <v>287</v>
      </c>
    </row>
    <row r="10" spans="1:10" s="3" customFormat="1" ht="20.25" customHeight="1">
      <c r="A10" s="3">
        <v>8</v>
      </c>
      <c r="B10" s="8" t="str">
        <f>$J$3</f>
        <v>平成２６年</v>
      </c>
      <c r="C10" s="3" t="s">
        <v>468</v>
      </c>
      <c r="D10" s="4" t="s">
        <v>287</v>
      </c>
      <c r="E10" s="4"/>
    </row>
    <row r="11" spans="1:10" s="3" customFormat="1" ht="20.25" customHeight="1">
      <c r="A11" s="6">
        <v>9</v>
      </c>
      <c r="B11" s="6" t="s">
        <v>325</v>
      </c>
      <c r="C11" s="6"/>
      <c r="D11" s="7" t="s">
        <v>287</v>
      </c>
      <c r="E11" s="7"/>
    </row>
    <row r="12" spans="1:10" s="3" customFormat="1" ht="20.25" customHeight="1">
      <c r="A12" s="3">
        <v>10</v>
      </c>
      <c r="B12" s="3" t="s">
        <v>297</v>
      </c>
      <c r="D12" s="4" t="s">
        <v>287</v>
      </c>
      <c r="E12" s="4"/>
    </row>
    <row r="13" spans="1:10" s="3" customFormat="1" ht="20.25" customHeight="1">
      <c r="A13" s="6">
        <v>11</v>
      </c>
      <c r="B13" s="6" t="s">
        <v>282</v>
      </c>
      <c r="C13" s="6"/>
      <c r="D13" s="7" t="s">
        <v>287</v>
      </c>
      <c r="E13" s="7"/>
    </row>
    <row r="14" spans="1:10" s="3" customFormat="1" ht="20.25" customHeight="1">
      <c r="A14" s="3">
        <v>12</v>
      </c>
      <c r="B14" s="3" t="s">
        <v>320</v>
      </c>
      <c r="D14" s="4" t="s">
        <v>287</v>
      </c>
      <c r="E14" s="4"/>
    </row>
    <row r="15" spans="1:10" s="3" customFormat="1" ht="20.25" customHeight="1">
      <c r="A15" s="6">
        <v>13</v>
      </c>
      <c r="B15" s="6" t="s">
        <v>321</v>
      </c>
      <c r="C15" s="6"/>
      <c r="D15" s="7" t="s">
        <v>287</v>
      </c>
      <c r="E15" s="7"/>
    </row>
    <row r="16" spans="1:10" s="3" customFormat="1" ht="20.25" customHeight="1">
      <c r="A16" s="3">
        <v>14</v>
      </c>
      <c r="B16" s="8" t="str">
        <f>$J$3</f>
        <v>平成２６年</v>
      </c>
      <c r="C16" s="3" t="s">
        <v>469</v>
      </c>
      <c r="D16" s="4" t="s">
        <v>287</v>
      </c>
      <c r="E16" s="4"/>
    </row>
    <row r="17" spans="1:8" s="3" customFormat="1" ht="20.25" customHeight="1">
      <c r="A17" s="6">
        <v>15</v>
      </c>
      <c r="B17" s="6" t="str">
        <f>$J$3</f>
        <v>平成２６年</v>
      </c>
      <c r="C17" s="6" t="s">
        <v>470</v>
      </c>
      <c r="D17" s="7" t="s">
        <v>287</v>
      </c>
      <c r="E17" s="7"/>
    </row>
    <row r="18" spans="1:8" s="3" customFormat="1" ht="20.25" customHeight="1">
      <c r="A18" s="3">
        <v>16</v>
      </c>
      <c r="B18" s="8" t="str">
        <f>$J$3</f>
        <v>平成２６年</v>
      </c>
      <c r="C18" s="3" t="s">
        <v>471</v>
      </c>
      <c r="D18" s="4" t="s">
        <v>287</v>
      </c>
      <c r="E18" s="4"/>
    </row>
    <row r="19" spans="1:8" s="3" customFormat="1" ht="20.25" customHeight="1">
      <c r="A19" s="6">
        <v>17</v>
      </c>
      <c r="B19" s="6" t="str">
        <f>$J$3</f>
        <v>平成２６年</v>
      </c>
      <c r="C19" s="6" t="s">
        <v>472</v>
      </c>
      <c r="D19" s="7" t="s">
        <v>287</v>
      </c>
      <c r="E19" s="7"/>
      <c r="F19" s="8"/>
      <c r="G19" s="8"/>
      <c r="H19" s="8"/>
    </row>
    <row r="20" spans="1:8" s="3" customFormat="1" ht="20.25" customHeight="1">
      <c r="A20" s="3">
        <v>18</v>
      </c>
      <c r="B20" s="8" t="s">
        <v>322</v>
      </c>
      <c r="D20" s="9" t="s">
        <v>287</v>
      </c>
      <c r="E20" s="9"/>
      <c r="F20" s="8"/>
      <c r="G20" s="8"/>
      <c r="H20" s="8"/>
    </row>
    <row r="21" spans="1:8" s="3" customFormat="1" ht="20.25" customHeight="1">
      <c r="A21" s="6">
        <v>19</v>
      </c>
      <c r="B21" s="6" t="s">
        <v>449</v>
      </c>
      <c r="C21" s="6"/>
      <c r="D21" s="7" t="s">
        <v>287</v>
      </c>
      <c r="E21" s="7"/>
      <c r="F21" s="8"/>
      <c r="G21" s="8"/>
      <c r="H21" s="8"/>
    </row>
    <row r="22" spans="1:8" s="3" customFormat="1" ht="20.25" customHeight="1">
      <c r="A22" s="3">
        <v>20</v>
      </c>
      <c r="B22" s="3" t="s">
        <v>450</v>
      </c>
      <c r="D22" s="4" t="s">
        <v>287</v>
      </c>
      <c r="E22" s="4"/>
      <c r="F22" s="8"/>
      <c r="G22" s="8"/>
      <c r="H22" s="8"/>
    </row>
    <row r="23" spans="1:8" s="3" customFormat="1" ht="20.25" customHeight="1">
      <c r="A23" s="6">
        <v>21</v>
      </c>
      <c r="B23" s="6" t="s">
        <v>0</v>
      </c>
      <c r="C23" s="6"/>
      <c r="D23" s="7"/>
      <c r="E23" s="7" t="s">
        <v>1</v>
      </c>
      <c r="F23" s="8"/>
      <c r="G23" s="8"/>
      <c r="H23" s="8"/>
    </row>
    <row r="24" spans="1:8" s="3" customFormat="1" ht="20.25" customHeight="1">
      <c r="A24" s="8">
        <v>22</v>
      </c>
      <c r="B24" s="8" t="str">
        <f>$J$3</f>
        <v>平成２６年</v>
      </c>
      <c r="C24" s="8" t="s">
        <v>473</v>
      </c>
      <c r="D24" s="9"/>
      <c r="E24" s="9" t="s">
        <v>2</v>
      </c>
      <c r="F24" s="8"/>
      <c r="G24" s="8"/>
      <c r="H24" s="8"/>
    </row>
    <row r="25" spans="1:8" s="3" customFormat="1" ht="20.25" customHeight="1">
      <c r="A25" s="6">
        <v>23</v>
      </c>
      <c r="B25" s="6" t="str">
        <f>$J$3</f>
        <v>平成２６年</v>
      </c>
      <c r="C25" s="6" t="s">
        <v>474</v>
      </c>
      <c r="D25" s="7"/>
      <c r="E25" s="7" t="s">
        <v>1</v>
      </c>
      <c r="F25" s="8"/>
      <c r="G25" s="8"/>
      <c r="H25" s="8"/>
    </row>
    <row r="26" spans="1:8" s="3" customFormat="1" ht="20.25" customHeight="1">
      <c r="A26" s="8">
        <v>24</v>
      </c>
      <c r="B26" s="8" t="str">
        <f>$J$3</f>
        <v>平成２６年</v>
      </c>
      <c r="C26" s="8" t="s">
        <v>484</v>
      </c>
      <c r="D26" s="9"/>
      <c r="E26" s="9" t="s">
        <v>2</v>
      </c>
      <c r="F26" s="8"/>
      <c r="G26" s="8"/>
      <c r="H26" s="8"/>
    </row>
    <row r="27" spans="1:8" s="3" customFormat="1" ht="20.25" customHeight="1">
      <c r="A27" s="6">
        <v>25</v>
      </c>
      <c r="B27" s="6" t="s">
        <v>3</v>
      </c>
      <c r="C27" s="6"/>
      <c r="D27" s="6"/>
      <c r="E27" s="7" t="s">
        <v>1</v>
      </c>
      <c r="F27" s="8"/>
      <c r="G27" s="8"/>
      <c r="H27" s="8"/>
    </row>
    <row r="28" spans="1:8" s="3" customFormat="1" ht="20.25" customHeight="1">
      <c r="A28" s="8">
        <v>26</v>
      </c>
      <c r="B28" s="8" t="s">
        <v>4</v>
      </c>
      <c r="D28" s="8"/>
      <c r="E28" s="9" t="s">
        <v>2</v>
      </c>
      <c r="F28" s="8"/>
      <c r="G28" s="8"/>
      <c r="H28" s="8"/>
    </row>
    <row r="29" spans="1:8" s="3" customFormat="1" ht="20.25" customHeight="1">
      <c r="A29" s="6">
        <v>27</v>
      </c>
      <c r="B29" s="6" t="s">
        <v>5</v>
      </c>
      <c r="C29" s="6"/>
      <c r="D29" s="6"/>
      <c r="E29" s="7" t="s">
        <v>1</v>
      </c>
    </row>
    <row r="30" spans="1:8" s="3" customFormat="1" ht="20.25" customHeight="1">
      <c r="A30" s="8">
        <v>28</v>
      </c>
      <c r="B30" s="8" t="s">
        <v>6</v>
      </c>
      <c r="D30" s="8"/>
      <c r="E30" s="9" t="s">
        <v>2</v>
      </c>
    </row>
    <row r="31" spans="1:8" s="3" customFormat="1" ht="20.25" customHeight="1">
      <c r="A31" s="6">
        <v>29</v>
      </c>
      <c r="B31" s="6" t="str">
        <f>$J$3</f>
        <v>平成２６年</v>
      </c>
      <c r="C31" s="6" t="s">
        <v>475</v>
      </c>
      <c r="D31" s="6"/>
      <c r="E31" s="7" t="s">
        <v>1</v>
      </c>
    </row>
    <row r="32" spans="1:8" s="3" customFormat="1" ht="20.25" customHeight="1">
      <c r="A32" s="8">
        <v>30</v>
      </c>
      <c r="B32" s="8" t="str">
        <f>$J$3</f>
        <v>平成２６年</v>
      </c>
      <c r="C32" s="8" t="s">
        <v>476</v>
      </c>
      <c r="D32" s="8"/>
      <c r="E32" s="9" t="s">
        <v>2</v>
      </c>
    </row>
    <row r="33" spans="1:5" s="3" customFormat="1" ht="20.25" customHeight="1">
      <c r="A33" s="6">
        <v>31</v>
      </c>
      <c r="B33" s="6" t="s">
        <v>324</v>
      </c>
      <c r="C33" s="6"/>
      <c r="D33" s="6"/>
      <c r="E33" s="7" t="s">
        <v>1</v>
      </c>
    </row>
    <row r="34" spans="1:5" s="3" customFormat="1" ht="20.25" customHeight="1">
      <c r="A34" s="8">
        <v>32</v>
      </c>
      <c r="B34" s="8" t="str">
        <f>$J$3</f>
        <v>平成２６年</v>
      </c>
      <c r="C34" s="8" t="s">
        <v>477</v>
      </c>
      <c r="D34" s="8"/>
      <c r="E34" s="9" t="s">
        <v>2</v>
      </c>
    </row>
    <row r="35" spans="1:5" s="3" customFormat="1" ht="15" customHeight="1">
      <c r="A35" s="8"/>
      <c r="B35" s="8"/>
      <c r="C35" s="8"/>
      <c r="D35" s="8"/>
      <c r="E35" s="8"/>
    </row>
    <row r="36" spans="1:5" s="3" customFormat="1">
      <c r="A36" s="8"/>
      <c r="B36" s="8"/>
      <c r="C36" s="8"/>
      <c r="D36" s="8"/>
      <c r="E36" s="8"/>
    </row>
    <row r="37" spans="1:5" s="3" customFormat="1">
      <c r="A37" s="8"/>
      <c r="B37" s="8"/>
      <c r="C37" s="8"/>
      <c r="D37" s="8"/>
      <c r="E37" s="8"/>
    </row>
    <row r="38" spans="1:5">
      <c r="C38" s="77"/>
    </row>
  </sheetData>
  <mergeCells count="1">
    <mergeCell ref="A1:E1"/>
  </mergeCells>
  <phoneticPr fontId="4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L53"/>
  <sheetViews>
    <sheetView view="pageBreakPreview" topLeftCell="T1" zoomScale="85" zoomScaleNormal="100" zoomScaleSheetLayoutView="85" workbookViewId="0">
      <pane ySplit="5" topLeftCell="A23" activePane="bottomLeft" state="frozen"/>
      <selection activeCell="AN3" sqref="AN3"/>
      <selection pane="bottomLeft" activeCell="AJ29" sqref="AJ29"/>
    </sheetView>
  </sheetViews>
  <sheetFormatPr defaultRowHeight="11.25"/>
  <cols>
    <col min="1" max="1" width="3.75" style="1" customWidth="1"/>
    <col min="2" max="2" width="7.625" style="1" customWidth="1"/>
    <col min="3" max="8" width="5.125" style="10" customWidth="1"/>
    <col min="9" max="9" width="5.375" style="10" customWidth="1"/>
    <col min="10" max="12" width="5.125" style="10" customWidth="1"/>
    <col min="13" max="13" width="5.375" style="10" customWidth="1"/>
    <col min="14" max="16" width="5.125" style="10" customWidth="1"/>
    <col min="17" max="18" width="5.375" style="10" customWidth="1"/>
    <col min="19" max="21" width="5.125" style="10" customWidth="1"/>
    <col min="22" max="22" width="5.375" style="10" customWidth="1"/>
    <col min="23" max="26" width="5.125" style="10" customWidth="1"/>
    <col min="27" max="27" width="8.375" style="10" customWidth="1"/>
    <col min="28" max="28" width="8.25" style="10" customWidth="1"/>
    <col min="29" max="31" width="9.125" style="10" customWidth="1"/>
    <col min="32" max="36" width="7.25" style="10" customWidth="1"/>
    <col min="37" max="37" width="9.5" style="10" customWidth="1"/>
    <col min="38" max="38" width="10" style="10" customWidth="1"/>
    <col min="39" max="43" width="9" style="10"/>
    <col min="44" max="16384" width="9" style="1"/>
  </cols>
  <sheetData>
    <row r="1" spans="1:46" ht="20.100000000000001" customHeight="1">
      <c r="A1" s="10"/>
      <c r="B1" s="10"/>
      <c r="E1" s="227"/>
      <c r="F1" s="227"/>
      <c r="V1" s="804" t="s">
        <v>290</v>
      </c>
      <c r="W1" s="805" t="s">
        <v>119</v>
      </c>
    </row>
    <row r="2" spans="1:46" ht="20.100000000000001" customHeight="1" thickBot="1">
      <c r="A2" s="10"/>
      <c r="B2" s="10"/>
      <c r="C2" s="10" t="s">
        <v>593</v>
      </c>
      <c r="E2" s="236"/>
      <c r="AG2" s="43"/>
      <c r="AH2" s="43"/>
      <c r="AI2" s="43"/>
      <c r="AJ2" s="43"/>
      <c r="AK2" s="43"/>
      <c r="AL2" s="43"/>
    </row>
    <row r="3" spans="1:46" ht="42" customHeight="1">
      <c r="A3" s="971"/>
      <c r="B3" s="972"/>
      <c r="C3" s="977" t="s">
        <v>120</v>
      </c>
      <c r="D3" s="957"/>
      <c r="E3" s="957"/>
      <c r="F3" s="957"/>
      <c r="G3" s="957"/>
      <c r="H3" s="957"/>
      <c r="I3" s="978"/>
      <c r="J3" s="949" t="s">
        <v>121</v>
      </c>
      <c r="K3" s="957"/>
      <c r="L3" s="957"/>
      <c r="M3" s="950"/>
      <c r="N3" s="930" t="s">
        <v>122</v>
      </c>
      <c r="O3" s="931"/>
      <c r="P3" s="931"/>
      <c r="Q3" s="932"/>
      <c r="R3" s="986" t="s">
        <v>110</v>
      </c>
      <c r="S3" s="930" t="s">
        <v>123</v>
      </c>
      <c r="T3" s="931"/>
      <c r="U3" s="931"/>
      <c r="V3" s="932"/>
      <c r="W3" s="930" t="s">
        <v>124</v>
      </c>
      <c r="X3" s="931"/>
      <c r="Y3" s="931"/>
      <c r="Z3" s="932"/>
      <c r="AA3" s="949" t="s">
        <v>125</v>
      </c>
      <c r="AB3" s="950"/>
      <c r="AC3" s="936" t="s">
        <v>126</v>
      </c>
      <c r="AD3" s="937"/>
      <c r="AE3" s="937"/>
      <c r="AF3" s="937"/>
      <c r="AG3" s="937"/>
      <c r="AH3" s="937"/>
      <c r="AI3" s="937"/>
      <c r="AJ3" s="938"/>
      <c r="AK3" s="938"/>
      <c r="AL3" s="939"/>
    </row>
    <row r="4" spans="1:46" ht="27" customHeight="1">
      <c r="A4" s="973"/>
      <c r="B4" s="974"/>
      <c r="C4" s="979" t="s">
        <v>97</v>
      </c>
      <c r="D4" s="926" t="s">
        <v>98</v>
      </c>
      <c r="E4" s="926" t="s">
        <v>99</v>
      </c>
      <c r="F4" s="926" t="s">
        <v>100</v>
      </c>
      <c r="G4" s="926" t="s">
        <v>101</v>
      </c>
      <c r="H4" s="983" t="s">
        <v>102</v>
      </c>
      <c r="I4" s="981" t="s">
        <v>127</v>
      </c>
      <c r="J4" s="958" t="s">
        <v>105</v>
      </c>
      <c r="K4" s="928" t="s">
        <v>106</v>
      </c>
      <c r="L4" s="959" t="s">
        <v>128</v>
      </c>
      <c r="M4" s="981" t="s">
        <v>127</v>
      </c>
      <c r="N4" s="901" t="s">
        <v>129</v>
      </c>
      <c r="O4" s="928" t="s">
        <v>130</v>
      </c>
      <c r="P4" s="933" t="s">
        <v>131</v>
      </c>
      <c r="Q4" s="940" t="s">
        <v>127</v>
      </c>
      <c r="R4" s="987"/>
      <c r="S4" s="901" t="s">
        <v>132</v>
      </c>
      <c r="T4" s="928" t="s">
        <v>133</v>
      </c>
      <c r="U4" s="933" t="s">
        <v>102</v>
      </c>
      <c r="V4" s="940" t="s">
        <v>127</v>
      </c>
      <c r="W4" s="901" t="s">
        <v>132</v>
      </c>
      <c r="X4" s="928" t="s">
        <v>133</v>
      </c>
      <c r="Y4" s="933" t="s">
        <v>102</v>
      </c>
      <c r="Z4" s="940" t="s">
        <v>127</v>
      </c>
      <c r="AA4" s="947" t="s">
        <v>134</v>
      </c>
      <c r="AB4" s="945" t="s">
        <v>135</v>
      </c>
      <c r="AC4" s="942" t="s">
        <v>136</v>
      </c>
      <c r="AD4" s="943"/>
      <c r="AE4" s="943"/>
      <c r="AF4" s="928" t="s">
        <v>137</v>
      </c>
      <c r="AG4" s="926" t="s">
        <v>138</v>
      </c>
      <c r="AH4" s="926" t="s">
        <v>139</v>
      </c>
      <c r="AI4" s="926" t="s">
        <v>140</v>
      </c>
      <c r="AJ4" s="928" t="s">
        <v>141</v>
      </c>
      <c r="AK4" s="933" t="s">
        <v>295</v>
      </c>
      <c r="AL4" s="981" t="s">
        <v>127</v>
      </c>
    </row>
    <row r="5" spans="1:46" ht="56.25" customHeight="1" thickBot="1">
      <c r="A5" s="975"/>
      <c r="B5" s="976"/>
      <c r="C5" s="980"/>
      <c r="D5" s="927"/>
      <c r="E5" s="927"/>
      <c r="F5" s="927"/>
      <c r="G5" s="927"/>
      <c r="H5" s="984"/>
      <c r="I5" s="982"/>
      <c r="J5" s="944"/>
      <c r="K5" s="929"/>
      <c r="L5" s="960"/>
      <c r="M5" s="982"/>
      <c r="N5" s="935"/>
      <c r="O5" s="929"/>
      <c r="P5" s="934"/>
      <c r="Q5" s="941"/>
      <c r="R5" s="988"/>
      <c r="S5" s="935"/>
      <c r="T5" s="929"/>
      <c r="U5" s="934"/>
      <c r="V5" s="941"/>
      <c r="W5" s="935"/>
      <c r="X5" s="929"/>
      <c r="Y5" s="934"/>
      <c r="Z5" s="941"/>
      <c r="AA5" s="948"/>
      <c r="AB5" s="946"/>
      <c r="AC5" s="366" t="s">
        <v>97</v>
      </c>
      <c r="AD5" s="365" t="s">
        <v>142</v>
      </c>
      <c r="AE5" s="364" t="s">
        <v>127</v>
      </c>
      <c r="AF5" s="944"/>
      <c r="AG5" s="927"/>
      <c r="AH5" s="927"/>
      <c r="AI5" s="927"/>
      <c r="AJ5" s="929"/>
      <c r="AK5" s="934"/>
      <c r="AL5" s="982"/>
    </row>
    <row r="6" spans="1:46" s="18" customFormat="1" ht="34.5" customHeight="1">
      <c r="A6" s="955" t="s">
        <v>326</v>
      </c>
      <c r="B6" s="956"/>
      <c r="C6" s="11">
        <v>382</v>
      </c>
      <c r="D6" s="12">
        <v>62</v>
      </c>
      <c r="E6" s="12">
        <v>73</v>
      </c>
      <c r="F6" s="12">
        <v>8</v>
      </c>
      <c r="G6" s="12">
        <v>0</v>
      </c>
      <c r="H6" s="16">
        <v>172</v>
      </c>
      <c r="I6" s="249">
        <v>697</v>
      </c>
      <c r="J6" s="15">
        <v>173</v>
      </c>
      <c r="K6" s="12">
        <v>59</v>
      </c>
      <c r="L6" s="183">
        <v>351</v>
      </c>
      <c r="M6" s="254">
        <v>583</v>
      </c>
      <c r="N6" s="11">
        <v>112</v>
      </c>
      <c r="O6" s="12">
        <v>30</v>
      </c>
      <c r="P6" s="183">
        <v>209</v>
      </c>
      <c r="Q6" s="252">
        <v>351</v>
      </c>
      <c r="R6" s="21">
        <v>858</v>
      </c>
      <c r="S6" s="11">
        <v>0</v>
      </c>
      <c r="T6" s="12">
        <v>0</v>
      </c>
      <c r="U6" s="183">
        <v>31</v>
      </c>
      <c r="V6" s="252">
        <v>31</v>
      </c>
      <c r="W6" s="11">
        <v>4</v>
      </c>
      <c r="X6" s="12">
        <v>2</v>
      </c>
      <c r="Y6" s="183">
        <v>83</v>
      </c>
      <c r="Z6" s="252">
        <v>89</v>
      </c>
      <c r="AA6" s="39">
        <v>25062</v>
      </c>
      <c r="AB6" s="40">
        <v>536</v>
      </c>
      <c r="AC6" s="11">
        <v>911922</v>
      </c>
      <c r="AD6" s="16">
        <v>385575</v>
      </c>
      <c r="AE6" s="249">
        <v>1297497</v>
      </c>
      <c r="AF6" s="15">
        <v>2417</v>
      </c>
      <c r="AG6" s="12">
        <v>55986</v>
      </c>
      <c r="AH6" s="12">
        <v>8967</v>
      </c>
      <c r="AI6" s="12">
        <v>0</v>
      </c>
      <c r="AJ6" s="12">
        <v>26989</v>
      </c>
      <c r="AK6" s="16">
        <v>49377</v>
      </c>
      <c r="AL6" s="249">
        <v>1441233</v>
      </c>
    </row>
    <row r="7" spans="1:46" s="2" customFormat="1" ht="34.5" customHeight="1">
      <c r="A7" s="953" t="s">
        <v>388</v>
      </c>
      <c r="B7" s="954"/>
      <c r="C7" s="11">
        <v>349</v>
      </c>
      <c r="D7" s="12">
        <v>59</v>
      </c>
      <c r="E7" s="12">
        <v>73</v>
      </c>
      <c r="F7" s="12">
        <v>3</v>
      </c>
      <c r="G7" s="12">
        <v>0</v>
      </c>
      <c r="H7" s="16">
        <v>223</v>
      </c>
      <c r="I7" s="249">
        <v>707</v>
      </c>
      <c r="J7" s="15">
        <v>136</v>
      </c>
      <c r="K7" s="12">
        <v>36</v>
      </c>
      <c r="L7" s="183">
        <v>335</v>
      </c>
      <c r="M7" s="254">
        <v>507</v>
      </c>
      <c r="N7" s="11">
        <v>104</v>
      </c>
      <c r="O7" s="12">
        <v>25</v>
      </c>
      <c r="P7" s="183">
        <v>202</v>
      </c>
      <c r="Q7" s="252">
        <v>331</v>
      </c>
      <c r="R7" s="21">
        <v>775</v>
      </c>
      <c r="S7" s="11">
        <v>0</v>
      </c>
      <c r="T7" s="12">
        <v>0</v>
      </c>
      <c r="U7" s="183">
        <v>36</v>
      </c>
      <c r="V7" s="252">
        <v>36</v>
      </c>
      <c r="W7" s="11">
        <v>2</v>
      </c>
      <c r="X7" s="12">
        <v>4</v>
      </c>
      <c r="Y7" s="183">
        <v>92</v>
      </c>
      <c r="Z7" s="252">
        <v>98</v>
      </c>
      <c r="AA7" s="39">
        <v>17212</v>
      </c>
      <c r="AB7" s="40">
        <v>615</v>
      </c>
      <c r="AC7" s="11">
        <v>700690</v>
      </c>
      <c r="AD7" s="16">
        <v>197900</v>
      </c>
      <c r="AE7" s="249">
        <v>898590</v>
      </c>
      <c r="AF7" s="15">
        <v>4185</v>
      </c>
      <c r="AG7" s="12">
        <v>34654</v>
      </c>
      <c r="AH7" s="12">
        <v>8540</v>
      </c>
      <c r="AI7" s="12">
        <v>0</v>
      </c>
      <c r="AJ7" s="12">
        <v>69297</v>
      </c>
      <c r="AK7" s="16">
        <v>63601</v>
      </c>
      <c r="AL7" s="249">
        <v>1078867</v>
      </c>
      <c r="AM7" s="18"/>
      <c r="AN7" s="18"/>
      <c r="AO7" s="18"/>
      <c r="AP7" s="18"/>
      <c r="AQ7" s="18"/>
    </row>
    <row r="8" spans="1:46" s="2" customFormat="1" ht="34.5" customHeight="1">
      <c r="A8" s="953" t="s">
        <v>391</v>
      </c>
      <c r="B8" s="954"/>
      <c r="C8" s="11">
        <v>360</v>
      </c>
      <c r="D8" s="12">
        <v>53</v>
      </c>
      <c r="E8" s="12">
        <v>65</v>
      </c>
      <c r="F8" s="12">
        <v>3</v>
      </c>
      <c r="G8" s="12">
        <v>0</v>
      </c>
      <c r="H8" s="16">
        <v>232</v>
      </c>
      <c r="I8" s="249">
        <v>713</v>
      </c>
      <c r="J8" s="15">
        <v>117</v>
      </c>
      <c r="K8" s="12">
        <v>52</v>
      </c>
      <c r="L8" s="183">
        <v>343</v>
      </c>
      <c r="M8" s="254">
        <v>512</v>
      </c>
      <c r="N8" s="11">
        <v>79</v>
      </c>
      <c r="O8" s="12">
        <v>24</v>
      </c>
      <c r="P8" s="183">
        <v>219</v>
      </c>
      <c r="Q8" s="252">
        <v>322</v>
      </c>
      <c r="R8" s="21">
        <v>819</v>
      </c>
      <c r="S8" s="11">
        <v>0</v>
      </c>
      <c r="T8" s="12">
        <v>0</v>
      </c>
      <c r="U8" s="183">
        <v>16</v>
      </c>
      <c r="V8" s="252">
        <v>16</v>
      </c>
      <c r="W8" s="11">
        <v>1</v>
      </c>
      <c r="X8" s="12">
        <v>2</v>
      </c>
      <c r="Y8" s="183">
        <v>90</v>
      </c>
      <c r="Z8" s="252">
        <v>93</v>
      </c>
      <c r="AA8" s="39">
        <v>19713</v>
      </c>
      <c r="AB8" s="40">
        <v>664</v>
      </c>
      <c r="AC8" s="11">
        <v>1050688</v>
      </c>
      <c r="AD8" s="16">
        <v>611864</v>
      </c>
      <c r="AE8" s="249">
        <v>1662552</v>
      </c>
      <c r="AF8" s="15">
        <v>1529</v>
      </c>
      <c r="AG8" s="12">
        <v>69115</v>
      </c>
      <c r="AH8" s="12">
        <v>400</v>
      </c>
      <c r="AI8" s="12">
        <v>0</v>
      </c>
      <c r="AJ8" s="12">
        <v>11561</v>
      </c>
      <c r="AK8" s="16">
        <v>1</v>
      </c>
      <c r="AL8" s="249">
        <v>1745158</v>
      </c>
      <c r="AM8" s="18"/>
      <c r="AN8" s="18"/>
      <c r="AO8" s="18"/>
      <c r="AP8" s="18"/>
      <c r="AQ8" s="18"/>
    </row>
    <row r="9" spans="1:46" s="2" customFormat="1" ht="34.5" customHeight="1">
      <c r="A9" s="953" t="s">
        <v>451</v>
      </c>
      <c r="B9" s="954"/>
      <c r="C9" s="13">
        <v>378</v>
      </c>
      <c r="D9" s="14">
        <v>54</v>
      </c>
      <c r="E9" s="14">
        <v>61</v>
      </c>
      <c r="F9" s="14">
        <v>4</v>
      </c>
      <c r="G9" s="14">
        <v>0</v>
      </c>
      <c r="H9" s="44">
        <v>175</v>
      </c>
      <c r="I9" s="249">
        <v>672</v>
      </c>
      <c r="J9" s="17">
        <v>171</v>
      </c>
      <c r="K9" s="14">
        <v>37</v>
      </c>
      <c r="L9" s="246">
        <v>388</v>
      </c>
      <c r="M9" s="254">
        <v>596</v>
      </c>
      <c r="N9" s="13">
        <v>115</v>
      </c>
      <c r="O9" s="14">
        <v>25</v>
      </c>
      <c r="P9" s="246">
        <v>247</v>
      </c>
      <c r="Q9" s="252">
        <v>387</v>
      </c>
      <c r="R9" s="22">
        <v>940</v>
      </c>
      <c r="S9" s="11">
        <v>0</v>
      </c>
      <c r="T9" s="12">
        <v>0</v>
      </c>
      <c r="U9" s="246">
        <v>32</v>
      </c>
      <c r="V9" s="252">
        <v>32</v>
      </c>
      <c r="W9" s="13">
        <v>1</v>
      </c>
      <c r="X9" s="14">
        <v>0</v>
      </c>
      <c r="Y9" s="246">
        <v>110</v>
      </c>
      <c r="Z9" s="252">
        <v>111</v>
      </c>
      <c r="AA9" s="41">
        <v>20505</v>
      </c>
      <c r="AB9" s="42">
        <v>1467</v>
      </c>
      <c r="AC9" s="13">
        <v>904044</v>
      </c>
      <c r="AD9" s="44">
        <v>321386</v>
      </c>
      <c r="AE9" s="249">
        <v>1225430</v>
      </c>
      <c r="AF9" s="17">
        <v>9528</v>
      </c>
      <c r="AG9" s="14">
        <v>73101</v>
      </c>
      <c r="AH9" s="14">
        <v>2386</v>
      </c>
      <c r="AI9" s="14">
        <v>0</v>
      </c>
      <c r="AJ9" s="14">
        <v>39878</v>
      </c>
      <c r="AK9" s="44">
        <v>1645</v>
      </c>
      <c r="AL9" s="249">
        <v>1351968</v>
      </c>
      <c r="AM9" s="18"/>
      <c r="AN9" s="18"/>
      <c r="AO9" s="18"/>
      <c r="AP9" s="18"/>
      <c r="AQ9" s="18"/>
    </row>
    <row r="10" spans="1:46" s="2" customFormat="1" ht="34.5" customHeight="1">
      <c r="A10" s="953" t="s">
        <v>461</v>
      </c>
      <c r="B10" s="954"/>
      <c r="C10" s="13">
        <v>311</v>
      </c>
      <c r="D10" s="14">
        <v>41</v>
      </c>
      <c r="E10" s="14">
        <v>59</v>
      </c>
      <c r="F10" s="14">
        <v>4</v>
      </c>
      <c r="G10" s="14">
        <v>0</v>
      </c>
      <c r="H10" s="44">
        <v>199</v>
      </c>
      <c r="I10" s="249">
        <v>614</v>
      </c>
      <c r="J10" s="17">
        <v>115</v>
      </c>
      <c r="K10" s="14">
        <v>34</v>
      </c>
      <c r="L10" s="246">
        <v>319</v>
      </c>
      <c r="M10" s="254">
        <v>468</v>
      </c>
      <c r="N10" s="13">
        <v>78</v>
      </c>
      <c r="O10" s="14">
        <v>27</v>
      </c>
      <c r="P10" s="246">
        <v>212</v>
      </c>
      <c r="Q10" s="252">
        <v>317</v>
      </c>
      <c r="R10" s="22">
        <v>720</v>
      </c>
      <c r="S10" s="13">
        <v>0</v>
      </c>
      <c r="T10" s="14">
        <v>0</v>
      </c>
      <c r="U10" s="246">
        <v>23</v>
      </c>
      <c r="V10" s="252">
        <v>23</v>
      </c>
      <c r="W10" s="13">
        <v>2</v>
      </c>
      <c r="X10" s="14">
        <v>2</v>
      </c>
      <c r="Y10" s="246">
        <v>71</v>
      </c>
      <c r="Z10" s="252">
        <v>75</v>
      </c>
      <c r="AA10" s="41">
        <v>20327</v>
      </c>
      <c r="AB10" s="42">
        <v>263</v>
      </c>
      <c r="AC10" s="13">
        <v>741044</v>
      </c>
      <c r="AD10" s="44">
        <v>300533</v>
      </c>
      <c r="AE10" s="249">
        <v>1041577</v>
      </c>
      <c r="AF10" s="17">
        <v>687</v>
      </c>
      <c r="AG10" s="14">
        <v>45134</v>
      </c>
      <c r="AH10" s="14">
        <v>90</v>
      </c>
      <c r="AI10" s="14">
        <v>0</v>
      </c>
      <c r="AJ10" s="14">
        <v>8961</v>
      </c>
      <c r="AK10" s="44">
        <v>4056</v>
      </c>
      <c r="AL10" s="249">
        <v>1100505</v>
      </c>
      <c r="AM10" s="18"/>
      <c r="AN10" s="18"/>
      <c r="AO10" s="18"/>
      <c r="AP10" s="18"/>
      <c r="AQ10" s="18"/>
    </row>
    <row r="11" spans="1:46" s="2" customFormat="1" ht="34.5" customHeight="1">
      <c r="A11" s="953" t="s">
        <v>561</v>
      </c>
      <c r="B11" s="954"/>
      <c r="C11" s="11">
        <v>297</v>
      </c>
      <c r="D11" s="12">
        <v>51</v>
      </c>
      <c r="E11" s="12">
        <v>55</v>
      </c>
      <c r="F11" s="12">
        <v>3</v>
      </c>
      <c r="G11" s="12">
        <v>0</v>
      </c>
      <c r="H11" s="16">
        <v>198</v>
      </c>
      <c r="I11" s="249">
        <v>604</v>
      </c>
      <c r="J11" s="15">
        <v>115</v>
      </c>
      <c r="K11" s="12">
        <v>33</v>
      </c>
      <c r="L11" s="183">
        <v>303</v>
      </c>
      <c r="M11" s="254">
        <v>451</v>
      </c>
      <c r="N11" s="11">
        <v>86</v>
      </c>
      <c r="O11" s="12">
        <v>18</v>
      </c>
      <c r="P11" s="183">
        <v>215</v>
      </c>
      <c r="Q11" s="252">
        <v>319</v>
      </c>
      <c r="R11" s="21">
        <v>742</v>
      </c>
      <c r="S11" s="11">
        <v>0</v>
      </c>
      <c r="T11" s="12">
        <v>0</v>
      </c>
      <c r="U11" s="183">
        <v>31</v>
      </c>
      <c r="V11" s="252">
        <v>31</v>
      </c>
      <c r="W11" s="11">
        <v>4</v>
      </c>
      <c r="X11" s="12">
        <v>2</v>
      </c>
      <c r="Y11" s="183">
        <v>81</v>
      </c>
      <c r="Z11" s="252">
        <v>87</v>
      </c>
      <c r="AA11" s="39">
        <v>18952</v>
      </c>
      <c r="AB11" s="40">
        <v>540</v>
      </c>
      <c r="AC11" s="11">
        <v>754697</v>
      </c>
      <c r="AD11" s="16">
        <v>251067</v>
      </c>
      <c r="AE11" s="249">
        <v>1005764</v>
      </c>
      <c r="AF11" s="15">
        <v>1868</v>
      </c>
      <c r="AG11" s="12">
        <v>37636</v>
      </c>
      <c r="AH11" s="12">
        <v>2331</v>
      </c>
      <c r="AI11" s="12">
        <v>0</v>
      </c>
      <c r="AJ11" s="12">
        <v>73510</v>
      </c>
      <c r="AK11" s="16">
        <v>205727</v>
      </c>
      <c r="AL11" s="249">
        <v>1326836</v>
      </c>
      <c r="AM11" s="18"/>
      <c r="AN11" s="18"/>
      <c r="AO11" s="18"/>
      <c r="AP11" s="18"/>
      <c r="AQ11" s="18"/>
    </row>
    <row r="12" spans="1:46" s="2" customFormat="1" ht="34.5" customHeight="1">
      <c r="A12" s="953" t="s">
        <v>554</v>
      </c>
      <c r="B12" s="954"/>
      <c r="C12" s="11">
        <v>333</v>
      </c>
      <c r="D12" s="12">
        <v>42</v>
      </c>
      <c r="E12" s="12">
        <v>57</v>
      </c>
      <c r="F12" s="12">
        <v>2</v>
      </c>
      <c r="G12" s="254">
        <v>0</v>
      </c>
      <c r="H12" s="16">
        <v>200</v>
      </c>
      <c r="I12" s="249">
        <v>634</v>
      </c>
      <c r="J12" s="15">
        <v>148</v>
      </c>
      <c r="K12" s="12">
        <v>48</v>
      </c>
      <c r="L12" s="183">
        <v>342</v>
      </c>
      <c r="M12" s="254">
        <v>538</v>
      </c>
      <c r="N12" s="11">
        <v>79</v>
      </c>
      <c r="O12" s="12">
        <v>30</v>
      </c>
      <c r="P12" s="183">
        <v>187</v>
      </c>
      <c r="Q12" s="252">
        <v>296</v>
      </c>
      <c r="R12" s="21">
        <v>696</v>
      </c>
      <c r="S12" s="11">
        <v>0</v>
      </c>
      <c r="T12" s="12">
        <v>0</v>
      </c>
      <c r="U12" s="183">
        <v>34</v>
      </c>
      <c r="V12" s="252">
        <v>34</v>
      </c>
      <c r="W12" s="11">
        <v>2</v>
      </c>
      <c r="X12" s="12">
        <v>4</v>
      </c>
      <c r="Y12" s="183">
        <v>70</v>
      </c>
      <c r="Z12" s="252">
        <v>76</v>
      </c>
      <c r="AA12" s="39">
        <v>17329</v>
      </c>
      <c r="AB12" s="40">
        <v>974</v>
      </c>
      <c r="AC12" s="419">
        <v>625244</v>
      </c>
      <c r="AD12" s="40">
        <v>214810</v>
      </c>
      <c r="AE12" s="258">
        <v>841054</v>
      </c>
      <c r="AF12" s="39">
        <v>7162</v>
      </c>
      <c r="AG12" s="420">
        <v>59155</v>
      </c>
      <c r="AH12" s="420">
        <v>77</v>
      </c>
      <c r="AI12" s="420">
        <v>0</v>
      </c>
      <c r="AJ12" s="420">
        <v>17131</v>
      </c>
      <c r="AK12" s="40">
        <v>1738</v>
      </c>
      <c r="AL12" s="258">
        <v>926317</v>
      </c>
      <c r="AM12" s="18"/>
      <c r="AN12" s="18"/>
      <c r="AO12" s="18"/>
      <c r="AP12" s="18"/>
      <c r="AQ12" s="18"/>
    </row>
    <row r="13" spans="1:46" s="2" customFormat="1" ht="34.5" customHeight="1">
      <c r="A13" s="951" t="s">
        <v>571</v>
      </c>
      <c r="B13" s="952"/>
      <c r="C13" s="11">
        <v>296</v>
      </c>
      <c r="D13" s="12">
        <v>58</v>
      </c>
      <c r="E13" s="12">
        <v>56</v>
      </c>
      <c r="F13" s="12">
        <v>3</v>
      </c>
      <c r="G13" s="254">
        <v>0</v>
      </c>
      <c r="H13" s="16">
        <v>200</v>
      </c>
      <c r="I13" s="249">
        <v>613</v>
      </c>
      <c r="J13" s="15">
        <v>159</v>
      </c>
      <c r="K13" s="12">
        <v>26</v>
      </c>
      <c r="L13" s="183">
        <v>287</v>
      </c>
      <c r="M13" s="254">
        <v>472</v>
      </c>
      <c r="N13" s="11">
        <v>92</v>
      </c>
      <c r="O13" s="12">
        <v>28</v>
      </c>
      <c r="P13" s="183">
        <v>158</v>
      </c>
      <c r="Q13" s="252">
        <v>278</v>
      </c>
      <c r="R13" s="21">
        <v>618</v>
      </c>
      <c r="S13" s="11">
        <v>0</v>
      </c>
      <c r="T13" s="12">
        <v>0</v>
      </c>
      <c r="U13" s="183">
        <v>27</v>
      </c>
      <c r="V13" s="252">
        <v>27</v>
      </c>
      <c r="W13" s="11">
        <v>3</v>
      </c>
      <c r="X13" s="12">
        <v>2</v>
      </c>
      <c r="Y13" s="183">
        <v>90</v>
      </c>
      <c r="Z13" s="252">
        <v>95</v>
      </c>
      <c r="AA13" s="39">
        <v>19385</v>
      </c>
      <c r="AB13" s="40">
        <v>968</v>
      </c>
      <c r="AC13" s="419">
        <v>673796</v>
      </c>
      <c r="AD13" s="40">
        <v>316627</v>
      </c>
      <c r="AE13" s="258">
        <v>990423</v>
      </c>
      <c r="AF13" s="39">
        <v>2978</v>
      </c>
      <c r="AG13" s="420">
        <v>35899</v>
      </c>
      <c r="AH13" s="420">
        <v>10069</v>
      </c>
      <c r="AI13" s="420">
        <v>0</v>
      </c>
      <c r="AJ13" s="420">
        <v>8857</v>
      </c>
      <c r="AK13" s="40">
        <v>1375174</v>
      </c>
      <c r="AL13" s="258">
        <v>2423400</v>
      </c>
      <c r="AM13" s="18"/>
      <c r="AN13" s="18"/>
      <c r="AO13" s="18"/>
      <c r="AP13" s="18"/>
      <c r="AQ13" s="18"/>
    </row>
    <row r="14" spans="1:46" s="2" customFormat="1" ht="34.5" customHeight="1">
      <c r="A14" s="951" t="s">
        <v>583</v>
      </c>
      <c r="B14" s="964"/>
      <c r="C14" s="11">
        <v>296</v>
      </c>
      <c r="D14" s="12">
        <v>21</v>
      </c>
      <c r="E14" s="12">
        <v>52</v>
      </c>
      <c r="F14" s="12">
        <v>0</v>
      </c>
      <c r="G14" s="254">
        <v>0</v>
      </c>
      <c r="H14" s="16">
        <v>197</v>
      </c>
      <c r="I14" s="249">
        <v>566</v>
      </c>
      <c r="J14" s="15">
        <v>171</v>
      </c>
      <c r="K14" s="12">
        <v>38</v>
      </c>
      <c r="L14" s="183">
        <v>285</v>
      </c>
      <c r="M14" s="254">
        <v>494</v>
      </c>
      <c r="N14" s="11">
        <v>124</v>
      </c>
      <c r="O14" s="12">
        <v>14</v>
      </c>
      <c r="P14" s="183">
        <v>180</v>
      </c>
      <c r="Q14" s="252">
        <v>318</v>
      </c>
      <c r="R14" s="21">
        <v>677</v>
      </c>
      <c r="S14" s="11">
        <v>0</v>
      </c>
      <c r="T14" s="12">
        <v>0</v>
      </c>
      <c r="U14" s="183">
        <v>34</v>
      </c>
      <c r="V14" s="252">
        <v>34</v>
      </c>
      <c r="W14" s="11">
        <v>4</v>
      </c>
      <c r="X14" s="12">
        <v>0</v>
      </c>
      <c r="Y14" s="183">
        <v>97</v>
      </c>
      <c r="Z14" s="252">
        <v>101</v>
      </c>
      <c r="AA14" s="39">
        <v>20775</v>
      </c>
      <c r="AB14" s="40">
        <v>55</v>
      </c>
      <c r="AC14" s="419">
        <v>772527</v>
      </c>
      <c r="AD14" s="40">
        <v>278674</v>
      </c>
      <c r="AE14" s="258">
        <v>1051201</v>
      </c>
      <c r="AF14" s="39">
        <v>114</v>
      </c>
      <c r="AG14" s="420">
        <v>30266</v>
      </c>
      <c r="AH14" s="420">
        <v>0</v>
      </c>
      <c r="AI14" s="420">
        <v>0</v>
      </c>
      <c r="AJ14" s="420">
        <v>25168</v>
      </c>
      <c r="AK14" s="40">
        <v>1130108</v>
      </c>
      <c r="AL14" s="258">
        <v>2236857</v>
      </c>
      <c r="AM14" s="18"/>
      <c r="AN14" s="18"/>
      <c r="AO14" s="18"/>
      <c r="AP14" s="18"/>
      <c r="AQ14" s="18"/>
    </row>
    <row r="15" spans="1:46" s="2" customFormat="1" ht="34.5" customHeight="1" thickBot="1">
      <c r="A15" s="967" t="s">
        <v>598</v>
      </c>
      <c r="B15" s="968"/>
      <c r="C15" s="378">
        <v>292</v>
      </c>
      <c r="D15" s="379">
        <v>32</v>
      </c>
      <c r="E15" s="379">
        <v>60</v>
      </c>
      <c r="F15" s="379">
        <v>1</v>
      </c>
      <c r="G15" s="380">
        <v>0</v>
      </c>
      <c r="H15" s="381">
        <v>231</v>
      </c>
      <c r="I15" s="382">
        <v>616</v>
      </c>
      <c r="J15" s="383">
        <v>191</v>
      </c>
      <c r="K15" s="379">
        <v>31</v>
      </c>
      <c r="L15" s="384">
        <v>291</v>
      </c>
      <c r="M15" s="380">
        <v>513</v>
      </c>
      <c r="N15" s="378">
        <v>100</v>
      </c>
      <c r="O15" s="379">
        <v>18</v>
      </c>
      <c r="P15" s="384">
        <v>153</v>
      </c>
      <c r="Q15" s="385">
        <v>271</v>
      </c>
      <c r="R15" s="386">
        <v>530</v>
      </c>
      <c r="S15" s="378">
        <v>0</v>
      </c>
      <c r="T15" s="379">
        <v>0</v>
      </c>
      <c r="U15" s="384">
        <v>30</v>
      </c>
      <c r="V15" s="385">
        <v>30</v>
      </c>
      <c r="W15" s="378">
        <v>6</v>
      </c>
      <c r="X15" s="379">
        <v>1</v>
      </c>
      <c r="Y15" s="384">
        <v>65</v>
      </c>
      <c r="Z15" s="385">
        <v>72</v>
      </c>
      <c r="AA15" s="387">
        <v>22342</v>
      </c>
      <c r="AB15" s="388">
        <v>503</v>
      </c>
      <c r="AC15" s="389">
        <v>915989</v>
      </c>
      <c r="AD15" s="388">
        <v>217718</v>
      </c>
      <c r="AE15" s="390">
        <v>1133707</v>
      </c>
      <c r="AF15" s="387">
        <v>1231</v>
      </c>
      <c r="AG15" s="391">
        <v>26803</v>
      </c>
      <c r="AH15" s="391">
        <v>100</v>
      </c>
      <c r="AI15" s="391">
        <v>0</v>
      </c>
      <c r="AJ15" s="391">
        <v>89158</v>
      </c>
      <c r="AK15" s="388">
        <v>0</v>
      </c>
      <c r="AL15" s="390">
        <v>1250999</v>
      </c>
      <c r="AM15" s="18"/>
      <c r="AN15" s="18"/>
      <c r="AO15" s="18"/>
      <c r="AP15" s="18"/>
      <c r="AQ15" s="18"/>
    </row>
    <row r="16" spans="1:46" s="2" customFormat="1" ht="34.5" customHeight="1" thickTop="1" thickBot="1">
      <c r="A16" s="969" t="s">
        <v>143</v>
      </c>
      <c r="B16" s="970"/>
      <c r="C16" s="184">
        <f>SUM(C6:C15)/10</f>
        <v>329.4</v>
      </c>
      <c r="D16" s="185">
        <f t="shared" ref="D16:AL16" si="0">SUM(D6:D15)/10</f>
        <v>47.3</v>
      </c>
      <c r="E16" s="185">
        <f t="shared" si="0"/>
        <v>61.1</v>
      </c>
      <c r="F16" s="185">
        <f t="shared" si="0"/>
        <v>3.1</v>
      </c>
      <c r="G16" s="185">
        <f t="shared" si="0"/>
        <v>0</v>
      </c>
      <c r="H16" s="188">
        <f t="shared" si="0"/>
        <v>202.7</v>
      </c>
      <c r="I16" s="256">
        <f>SUM(I6:I15)/10</f>
        <v>643.6</v>
      </c>
      <c r="J16" s="187">
        <f t="shared" si="0"/>
        <v>149.6</v>
      </c>
      <c r="K16" s="185">
        <f t="shared" si="0"/>
        <v>39.4</v>
      </c>
      <c r="L16" s="186">
        <f t="shared" si="0"/>
        <v>324.39999999999998</v>
      </c>
      <c r="M16" s="255">
        <f t="shared" si="0"/>
        <v>513.4</v>
      </c>
      <c r="N16" s="184">
        <f t="shared" si="0"/>
        <v>96.9</v>
      </c>
      <c r="O16" s="185">
        <f t="shared" si="0"/>
        <v>23.9</v>
      </c>
      <c r="P16" s="186">
        <f t="shared" si="0"/>
        <v>198.2</v>
      </c>
      <c r="Q16" s="253">
        <f t="shared" si="0"/>
        <v>319</v>
      </c>
      <c r="R16" s="189">
        <f t="shared" si="0"/>
        <v>737.5</v>
      </c>
      <c r="S16" s="184">
        <f t="shared" si="0"/>
        <v>0</v>
      </c>
      <c r="T16" s="185">
        <f t="shared" si="0"/>
        <v>0</v>
      </c>
      <c r="U16" s="186">
        <f t="shared" si="0"/>
        <v>29.4</v>
      </c>
      <c r="V16" s="253">
        <f t="shared" si="0"/>
        <v>29.4</v>
      </c>
      <c r="W16" s="184">
        <f t="shared" si="0"/>
        <v>2.9</v>
      </c>
      <c r="X16" s="185">
        <f t="shared" si="0"/>
        <v>1.9</v>
      </c>
      <c r="Y16" s="186">
        <f t="shared" si="0"/>
        <v>84.9</v>
      </c>
      <c r="Z16" s="253">
        <f t="shared" si="0"/>
        <v>89.7</v>
      </c>
      <c r="AA16" s="190">
        <f t="shared" si="0"/>
        <v>20160.2</v>
      </c>
      <c r="AB16" s="191">
        <f t="shared" si="0"/>
        <v>658.5</v>
      </c>
      <c r="AC16" s="192">
        <f t="shared" si="0"/>
        <v>805064.1</v>
      </c>
      <c r="AD16" s="191">
        <f t="shared" si="0"/>
        <v>309615.40000000002</v>
      </c>
      <c r="AE16" s="257">
        <f t="shared" si="0"/>
        <v>1114779.5</v>
      </c>
      <c r="AF16" s="190">
        <f t="shared" si="0"/>
        <v>3169.9</v>
      </c>
      <c r="AG16" s="193">
        <f t="shared" si="0"/>
        <v>46774.9</v>
      </c>
      <c r="AH16" s="193">
        <f t="shared" si="0"/>
        <v>3296</v>
      </c>
      <c r="AI16" s="193">
        <f t="shared" si="0"/>
        <v>0</v>
      </c>
      <c r="AJ16" s="193">
        <f t="shared" si="0"/>
        <v>37051</v>
      </c>
      <c r="AK16" s="191">
        <f t="shared" si="0"/>
        <v>283142.7</v>
      </c>
      <c r="AL16" s="257">
        <f t="shared" si="0"/>
        <v>1488214</v>
      </c>
      <c r="AM16" s="18"/>
      <c r="AN16" s="18">
        <f>SUM(AE17:AK17)</f>
        <v>1074211</v>
      </c>
      <c r="AO16" s="925" t="s">
        <v>300</v>
      </c>
      <c r="AP16" s="925"/>
      <c r="AQ16" s="925"/>
      <c r="AT16" s="2" t="s">
        <v>300</v>
      </c>
    </row>
    <row r="17" spans="1:90" s="2" customFormat="1" ht="34.5" customHeight="1" thickBot="1">
      <c r="A17" s="965" t="s">
        <v>609</v>
      </c>
      <c r="B17" s="966"/>
      <c r="C17" s="432">
        <f t="shared" ref="C17:H17" si="1">SUM(C18:C29)</f>
        <v>263</v>
      </c>
      <c r="D17" s="433">
        <f t="shared" si="1"/>
        <v>25</v>
      </c>
      <c r="E17" s="433">
        <f t="shared" si="1"/>
        <v>58</v>
      </c>
      <c r="F17" s="433">
        <f t="shared" si="1"/>
        <v>4</v>
      </c>
      <c r="G17" s="434">
        <f t="shared" si="1"/>
        <v>0</v>
      </c>
      <c r="H17" s="435">
        <f t="shared" si="1"/>
        <v>150</v>
      </c>
      <c r="I17" s="436">
        <f t="shared" ref="I17:AK17" si="2">(SUM(I18:I29))</f>
        <v>500</v>
      </c>
      <c r="J17" s="497">
        <f t="shared" si="2"/>
        <v>123</v>
      </c>
      <c r="K17" s="433">
        <f t="shared" si="2"/>
        <v>30</v>
      </c>
      <c r="L17" s="449">
        <f t="shared" si="2"/>
        <v>273</v>
      </c>
      <c r="M17" s="434">
        <f t="shared" si="2"/>
        <v>426</v>
      </c>
      <c r="N17" s="432">
        <f t="shared" si="2"/>
        <v>75</v>
      </c>
      <c r="O17" s="433">
        <f t="shared" si="2"/>
        <v>16</v>
      </c>
      <c r="P17" s="449">
        <f t="shared" si="2"/>
        <v>130</v>
      </c>
      <c r="Q17" s="450">
        <f t="shared" si="2"/>
        <v>221</v>
      </c>
      <c r="R17" s="504">
        <f t="shared" si="2"/>
        <v>478</v>
      </c>
      <c r="S17" s="432">
        <f t="shared" si="2"/>
        <v>0</v>
      </c>
      <c r="T17" s="433">
        <f t="shared" si="2"/>
        <v>0</v>
      </c>
      <c r="U17" s="449">
        <f t="shared" si="2"/>
        <v>25</v>
      </c>
      <c r="V17" s="450">
        <f t="shared" si="2"/>
        <v>25</v>
      </c>
      <c r="W17" s="432">
        <f t="shared" si="2"/>
        <v>1</v>
      </c>
      <c r="X17" s="433">
        <f t="shared" si="2"/>
        <v>0</v>
      </c>
      <c r="Y17" s="449">
        <f t="shared" si="2"/>
        <v>72</v>
      </c>
      <c r="Z17" s="450">
        <f t="shared" si="2"/>
        <v>73</v>
      </c>
      <c r="AA17" s="508">
        <f t="shared" si="2"/>
        <v>13898</v>
      </c>
      <c r="AB17" s="509">
        <f>(SUM(AB18:AB29))</f>
        <v>311</v>
      </c>
      <c r="AC17" s="511">
        <f t="shared" si="2"/>
        <v>787338</v>
      </c>
      <c r="AD17" s="509">
        <f t="shared" si="2"/>
        <v>154590</v>
      </c>
      <c r="AE17" s="512">
        <f t="shared" si="2"/>
        <v>941928</v>
      </c>
      <c r="AF17" s="508">
        <f t="shared" si="2"/>
        <v>315</v>
      </c>
      <c r="AG17" s="516">
        <f t="shared" si="2"/>
        <v>55216</v>
      </c>
      <c r="AH17" s="516">
        <f t="shared" si="2"/>
        <v>1466</v>
      </c>
      <c r="AI17" s="516">
        <f t="shared" si="2"/>
        <v>0</v>
      </c>
      <c r="AJ17" s="516">
        <f t="shared" si="2"/>
        <v>11130</v>
      </c>
      <c r="AK17" s="509">
        <f t="shared" si="2"/>
        <v>64156</v>
      </c>
      <c r="AL17" s="512">
        <f>SUM(AE17:AK17)</f>
        <v>1074211</v>
      </c>
      <c r="AM17" s="18"/>
      <c r="AN17" s="18"/>
      <c r="AO17" s="18"/>
      <c r="AP17" s="19"/>
      <c r="AR17" s="362" t="s">
        <v>612</v>
      </c>
      <c r="AS17" s="362" t="s">
        <v>602</v>
      </c>
      <c r="AT17" s="362" t="s">
        <v>586</v>
      </c>
      <c r="AU17" s="362" t="s">
        <v>572</v>
      </c>
      <c r="AV17" s="362" t="s">
        <v>555</v>
      </c>
      <c r="AW17" s="362" t="s">
        <v>553</v>
      </c>
      <c r="AX17" s="362" t="s">
        <v>478</v>
      </c>
      <c r="AY17" s="362" t="s">
        <v>458</v>
      </c>
      <c r="AZ17" s="362" t="s">
        <v>457</v>
      </c>
      <c r="BA17" s="362" t="s">
        <v>388</v>
      </c>
      <c r="BB17" s="19" t="s">
        <v>326</v>
      </c>
    </row>
    <row r="18" spans="1:90" s="2" customFormat="1" ht="34.5" customHeight="1">
      <c r="A18" s="985" t="s">
        <v>566</v>
      </c>
      <c r="B18" s="367" t="s">
        <v>144</v>
      </c>
      <c r="C18" s="437">
        <v>27</v>
      </c>
      <c r="D18" s="438">
        <v>1</v>
      </c>
      <c r="E18" s="438">
        <v>5</v>
      </c>
      <c r="F18" s="438">
        <v>0</v>
      </c>
      <c r="G18" s="438">
        <v>0</v>
      </c>
      <c r="H18" s="439">
        <v>9</v>
      </c>
      <c r="I18" s="440">
        <f>SUM(C18:H18)</f>
        <v>42</v>
      </c>
      <c r="J18" s="498">
        <v>8</v>
      </c>
      <c r="K18" s="438">
        <v>4</v>
      </c>
      <c r="L18" s="451">
        <v>26</v>
      </c>
      <c r="M18" s="499">
        <f>SUM(J18:L18)</f>
        <v>38</v>
      </c>
      <c r="N18" s="437">
        <v>9</v>
      </c>
      <c r="O18" s="438">
        <v>1</v>
      </c>
      <c r="P18" s="451">
        <v>18</v>
      </c>
      <c r="Q18" s="452">
        <f>SUM(N18:P18)</f>
        <v>28</v>
      </c>
      <c r="R18" s="505">
        <v>57</v>
      </c>
      <c r="S18" s="437">
        <v>0</v>
      </c>
      <c r="T18" s="438">
        <v>0</v>
      </c>
      <c r="U18" s="451">
        <v>0</v>
      </c>
      <c r="V18" s="452">
        <f>SUM(S18:U18)</f>
        <v>0</v>
      </c>
      <c r="W18" s="437">
        <v>0</v>
      </c>
      <c r="X18" s="438">
        <v>0</v>
      </c>
      <c r="Y18" s="451">
        <v>6</v>
      </c>
      <c r="Z18" s="452">
        <f>SUM(W18:Y18)</f>
        <v>6</v>
      </c>
      <c r="AA18" s="510">
        <v>1273</v>
      </c>
      <c r="AB18" s="451">
        <v>0</v>
      </c>
      <c r="AC18" s="498">
        <v>54062</v>
      </c>
      <c r="AD18" s="439">
        <v>7522</v>
      </c>
      <c r="AE18" s="513">
        <f>SUM(AC18:AD18)</f>
        <v>61584</v>
      </c>
      <c r="AF18" s="498">
        <v>0</v>
      </c>
      <c r="AG18" s="438">
        <v>2529</v>
      </c>
      <c r="AH18" s="438">
        <v>0</v>
      </c>
      <c r="AI18" s="438"/>
      <c r="AJ18" s="438">
        <v>82</v>
      </c>
      <c r="AK18" s="439">
        <v>2004</v>
      </c>
      <c r="AL18" s="517">
        <f t="shared" ref="AL18:AL29" si="3">SUM(AE18:AK18)</f>
        <v>66199</v>
      </c>
      <c r="AM18" s="18"/>
      <c r="AN18" s="18"/>
      <c r="AO18" s="18" t="s">
        <v>144</v>
      </c>
      <c r="AP18" s="20"/>
      <c r="AR18" s="422">
        <v>1</v>
      </c>
      <c r="AS18" s="422">
        <v>2</v>
      </c>
      <c r="AT18" s="422">
        <v>2</v>
      </c>
      <c r="AU18" s="363">
        <v>3</v>
      </c>
      <c r="AV18" s="363">
        <v>5</v>
      </c>
      <c r="AW18" s="362">
        <v>1</v>
      </c>
      <c r="AX18" s="362">
        <v>3</v>
      </c>
      <c r="AY18" s="362">
        <v>5</v>
      </c>
      <c r="AZ18" s="362">
        <v>13</v>
      </c>
      <c r="BA18" s="362">
        <v>3</v>
      </c>
      <c r="BB18" s="20">
        <v>8</v>
      </c>
    </row>
    <row r="19" spans="1:90" s="2" customFormat="1" ht="34.5" customHeight="1">
      <c r="A19" s="985"/>
      <c r="B19" s="368" t="s">
        <v>145</v>
      </c>
      <c r="C19" s="441">
        <v>34</v>
      </c>
      <c r="D19" s="442">
        <v>3</v>
      </c>
      <c r="E19" s="442">
        <v>9</v>
      </c>
      <c r="F19" s="442">
        <v>0</v>
      </c>
      <c r="G19" s="442">
        <v>0</v>
      </c>
      <c r="H19" s="443">
        <v>19</v>
      </c>
      <c r="I19" s="444">
        <f t="shared" ref="I19:I29" si="4">SUM(C19:H19)</f>
        <v>65</v>
      </c>
      <c r="J19" s="500">
        <v>14</v>
      </c>
      <c r="K19" s="442">
        <v>2</v>
      </c>
      <c r="L19" s="453">
        <v>41</v>
      </c>
      <c r="M19" s="501">
        <f t="shared" ref="M19:M29" si="5">SUM(J19:L19)</f>
        <v>57</v>
      </c>
      <c r="N19" s="441">
        <v>8</v>
      </c>
      <c r="O19" s="442">
        <v>2</v>
      </c>
      <c r="P19" s="453">
        <v>17</v>
      </c>
      <c r="Q19" s="454">
        <f t="shared" ref="Q19:Q29" si="6">SUM(N19:P19)</f>
        <v>27</v>
      </c>
      <c r="R19" s="506">
        <v>66</v>
      </c>
      <c r="S19" s="441">
        <v>0</v>
      </c>
      <c r="T19" s="442">
        <v>0</v>
      </c>
      <c r="U19" s="453">
        <v>0</v>
      </c>
      <c r="V19" s="454">
        <f t="shared" ref="V19:V29" si="7">SUM(S19:U19)</f>
        <v>0</v>
      </c>
      <c r="W19" s="441">
        <v>0</v>
      </c>
      <c r="X19" s="442">
        <v>0</v>
      </c>
      <c r="Y19" s="453">
        <v>15</v>
      </c>
      <c r="Z19" s="454">
        <f t="shared" ref="Z19:Z29" si="8">SUM(W19:Y19)</f>
        <v>15</v>
      </c>
      <c r="AA19" s="500">
        <v>1370</v>
      </c>
      <c r="AB19" s="443">
        <v>5</v>
      </c>
      <c r="AC19" s="441">
        <v>57375</v>
      </c>
      <c r="AD19" s="443">
        <v>17229</v>
      </c>
      <c r="AE19" s="514">
        <f t="shared" ref="AE19:AE29" si="9">SUM(AC19:AD19)</f>
        <v>74604</v>
      </c>
      <c r="AF19" s="500">
        <v>0</v>
      </c>
      <c r="AG19" s="442">
        <v>451</v>
      </c>
      <c r="AH19" s="442">
        <v>0</v>
      </c>
      <c r="AI19" s="442">
        <v>0</v>
      </c>
      <c r="AJ19" s="442">
        <v>239</v>
      </c>
      <c r="AK19" s="443">
        <v>1636</v>
      </c>
      <c r="AL19" s="514">
        <f t="shared" si="3"/>
        <v>76930</v>
      </c>
      <c r="AM19" s="18">
        <v>2</v>
      </c>
      <c r="AN19" s="18">
        <v>5</v>
      </c>
      <c r="AO19" s="18">
        <v>7</v>
      </c>
      <c r="AP19" s="20">
        <v>13</v>
      </c>
      <c r="AQ19" s="2">
        <v>11</v>
      </c>
      <c r="AR19" s="363">
        <v>3</v>
      </c>
      <c r="AS19" s="363">
        <v>5</v>
      </c>
      <c r="AT19" s="363">
        <v>0</v>
      </c>
      <c r="AU19" s="363">
        <v>10</v>
      </c>
      <c r="AV19" s="363">
        <v>5</v>
      </c>
      <c r="AW19" s="362">
        <v>2</v>
      </c>
      <c r="AX19" s="362">
        <v>9</v>
      </c>
      <c r="AY19" s="362">
        <v>79</v>
      </c>
      <c r="AZ19" s="362">
        <v>42</v>
      </c>
      <c r="BA19" s="362">
        <v>4</v>
      </c>
      <c r="BB19" s="20">
        <v>16</v>
      </c>
      <c r="BC19" s="2">
        <v>9</v>
      </c>
      <c r="BD19" s="2">
        <v>8</v>
      </c>
      <c r="BE19" s="2">
        <v>17</v>
      </c>
      <c r="BF19" s="2">
        <v>1</v>
      </c>
      <c r="BG19" s="2">
        <v>15</v>
      </c>
      <c r="BH19" s="2">
        <v>0</v>
      </c>
      <c r="BI19" s="2">
        <v>1</v>
      </c>
      <c r="BJ19" s="2">
        <v>0</v>
      </c>
      <c r="BK19" s="2">
        <v>0</v>
      </c>
      <c r="BL19" s="2">
        <v>287</v>
      </c>
      <c r="BM19" s="2">
        <v>144</v>
      </c>
      <c r="BN19" s="2">
        <v>109</v>
      </c>
      <c r="BO19" s="2">
        <v>20</v>
      </c>
      <c r="BP19" s="2">
        <v>13</v>
      </c>
      <c r="BQ19" s="2">
        <v>1</v>
      </c>
      <c r="BR19" s="2">
        <v>26</v>
      </c>
      <c r="BS19" s="2">
        <v>15</v>
      </c>
      <c r="BT19" s="2">
        <v>5</v>
      </c>
      <c r="BU19" s="2">
        <v>6</v>
      </c>
      <c r="BV19" s="2">
        <v>0</v>
      </c>
      <c r="BW19" s="2">
        <v>10</v>
      </c>
      <c r="BX19" s="2">
        <v>0</v>
      </c>
      <c r="BY19" s="2">
        <v>1</v>
      </c>
      <c r="BZ19" s="2">
        <v>2</v>
      </c>
      <c r="CA19" s="2">
        <v>7</v>
      </c>
      <c r="CB19" s="2">
        <v>0</v>
      </c>
      <c r="CC19" s="2">
        <v>10</v>
      </c>
      <c r="CD19" s="2">
        <v>8</v>
      </c>
      <c r="CE19" s="2">
        <v>0</v>
      </c>
      <c r="CF19" s="2">
        <v>0</v>
      </c>
      <c r="CG19" s="2">
        <v>0</v>
      </c>
      <c r="CH19" s="2">
        <v>2</v>
      </c>
      <c r="CI19" s="2">
        <v>0</v>
      </c>
      <c r="CJ19" s="2">
        <v>0</v>
      </c>
      <c r="CK19" s="2">
        <v>0</v>
      </c>
      <c r="CL19" s="2">
        <v>137</v>
      </c>
    </row>
    <row r="20" spans="1:90" s="2" customFormat="1" ht="34.5" customHeight="1">
      <c r="A20" s="985"/>
      <c r="B20" s="368" t="s">
        <v>146</v>
      </c>
      <c r="C20" s="441">
        <v>29</v>
      </c>
      <c r="D20" s="442">
        <v>7</v>
      </c>
      <c r="E20" s="442">
        <v>2</v>
      </c>
      <c r="F20" s="442">
        <v>0</v>
      </c>
      <c r="G20" s="442">
        <v>0</v>
      </c>
      <c r="H20" s="443">
        <v>22</v>
      </c>
      <c r="I20" s="444">
        <f t="shared" si="4"/>
        <v>60</v>
      </c>
      <c r="J20" s="500">
        <v>15</v>
      </c>
      <c r="K20" s="442">
        <v>2</v>
      </c>
      <c r="L20" s="453">
        <v>24</v>
      </c>
      <c r="M20" s="501">
        <f t="shared" si="5"/>
        <v>41</v>
      </c>
      <c r="N20" s="441">
        <v>8</v>
      </c>
      <c r="O20" s="442">
        <v>1</v>
      </c>
      <c r="P20" s="453">
        <v>16</v>
      </c>
      <c r="Q20" s="454">
        <f t="shared" si="6"/>
        <v>25</v>
      </c>
      <c r="R20" s="506">
        <v>53</v>
      </c>
      <c r="S20" s="441">
        <v>0</v>
      </c>
      <c r="T20" s="442">
        <v>0</v>
      </c>
      <c r="U20" s="453">
        <v>1</v>
      </c>
      <c r="V20" s="454">
        <f t="shared" si="7"/>
        <v>1</v>
      </c>
      <c r="W20" s="441">
        <v>0</v>
      </c>
      <c r="X20" s="442">
        <v>0</v>
      </c>
      <c r="Y20" s="453">
        <v>9</v>
      </c>
      <c r="Z20" s="454">
        <f t="shared" si="8"/>
        <v>9</v>
      </c>
      <c r="AA20" s="500">
        <v>1238</v>
      </c>
      <c r="AB20" s="443">
        <v>57</v>
      </c>
      <c r="AC20" s="441">
        <v>132806</v>
      </c>
      <c r="AD20" s="443">
        <v>8380</v>
      </c>
      <c r="AE20" s="514">
        <f t="shared" si="9"/>
        <v>141186</v>
      </c>
      <c r="AF20" s="500">
        <v>102</v>
      </c>
      <c r="AG20" s="442">
        <v>1336</v>
      </c>
      <c r="AH20" s="442">
        <v>0</v>
      </c>
      <c r="AI20" s="442">
        <v>0</v>
      </c>
      <c r="AJ20" s="442">
        <v>1552</v>
      </c>
      <c r="AK20" s="443">
        <v>34</v>
      </c>
      <c r="AL20" s="514">
        <f t="shared" si="3"/>
        <v>144210</v>
      </c>
      <c r="AM20" s="18"/>
      <c r="AN20" s="18"/>
      <c r="AO20" s="18" t="s">
        <v>279</v>
      </c>
      <c r="AP20" s="20"/>
      <c r="AR20" s="363">
        <v>7</v>
      </c>
      <c r="AS20" s="363">
        <v>5</v>
      </c>
      <c r="AT20" s="363">
        <v>1</v>
      </c>
      <c r="AU20" s="363">
        <v>7</v>
      </c>
      <c r="AV20" s="363">
        <v>1</v>
      </c>
      <c r="AW20" s="362">
        <v>3</v>
      </c>
      <c r="AX20" s="362">
        <v>2</v>
      </c>
      <c r="AY20" s="362">
        <v>14</v>
      </c>
      <c r="AZ20" s="362">
        <v>7</v>
      </c>
      <c r="BA20" s="362">
        <v>3</v>
      </c>
      <c r="BB20" s="20">
        <v>10</v>
      </c>
    </row>
    <row r="21" spans="1:90" s="2" customFormat="1" ht="34.5" customHeight="1">
      <c r="A21" s="370">
        <v>26</v>
      </c>
      <c r="B21" s="368" t="s">
        <v>147</v>
      </c>
      <c r="C21" s="441">
        <v>30</v>
      </c>
      <c r="D21" s="442">
        <v>3</v>
      </c>
      <c r="E21" s="442">
        <v>3</v>
      </c>
      <c r="F21" s="442">
        <v>0</v>
      </c>
      <c r="G21" s="442">
        <v>0</v>
      </c>
      <c r="H21" s="443">
        <v>15</v>
      </c>
      <c r="I21" s="444">
        <f t="shared" si="4"/>
        <v>51</v>
      </c>
      <c r="J21" s="500">
        <v>23</v>
      </c>
      <c r="K21" s="442">
        <v>7</v>
      </c>
      <c r="L21" s="453">
        <v>25</v>
      </c>
      <c r="M21" s="501">
        <f t="shared" si="5"/>
        <v>55</v>
      </c>
      <c r="N21" s="441">
        <v>13</v>
      </c>
      <c r="O21" s="442">
        <v>3</v>
      </c>
      <c r="P21" s="453">
        <v>8</v>
      </c>
      <c r="Q21" s="454">
        <f t="shared" si="6"/>
        <v>24</v>
      </c>
      <c r="R21" s="506">
        <v>45</v>
      </c>
      <c r="S21" s="441">
        <v>0</v>
      </c>
      <c r="T21" s="442">
        <v>0</v>
      </c>
      <c r="U21" s="453">
        <v>2</v>
      </c>
      <c r="V21" s="454">
        <f t="shared" si="7"/>
        <v>2</v>
      </c>
      <c r="W21" s="441">
        <v>0</v>
      </c>
      <c r="X21" s="442">
        <v>0</v>
      </c>
      <c r="Y21" s="453">
        <v>6</v>
      </c>
      <c r="Z21" s="454">
        <f t="shared" si="8"/>
        <v>6</v>
      </c>
      <c r="AA21" s="500">
        <v>3202</v>
      </c>
      <c r="AB21" s="443">
        <v>66</v>
      </c>
      <c r="AC21" s="441">
        <v>127127</v>
      </c>
      <c r="AD21" s="443">
        <v>17578</v>
      </c>
      <c r="AE21" s="514">
        <f t="shared" si="9"/>
        <v>144705</v>
      </c>
      <c r="AF21" s="500">
        <v>29</v>
      </c>
      <c r="AG21" s="442">
        <v>6406</v>
      </c>
      <c r="AH21" s="442">
        <v>0</v>
      </c>
      <c r="AI21" s="442">
        <v>0</v>
      </c>
      <c r="AJ21" s="442">
        <v>274</v>
      </c>
      <c r="AK21" s="443">
        <v>0</v>
      </c>
      <c r="AL21" s="514">
        <f t="shared" si="3"/>
        <v>151414</v>
      </c>
      <c r="AM21" s="18"/>
      <c r="AN21" s="18"/>
      <c r="AO21" s="18" t="s">
        <v>147</v>
      </c>
      <c r="AP21" s="20"/>
      <c r="AR21" s="363">
        <v>3</v>
      </c>
      <c r="AS21" s="363">
        <v>0</v>
      </c>
      <c r="AT21" s="363">
        <v>3</v>
      </c>
      <c r="AU21" s="363">
        <v>18</v>
      </c>
      <c r="AV21" s="363">
        <v>2</v>
      </c>
      <c r="AW21" s="362">
        <v>10</v>
      </c>
      <c r="AX21" s="362">
        <v>8</v>
      </c>
      <c r="AY21" s="362">
        <v>4</v>
      </c>
      <c r="AZ21" s="362">
        <v>10</v>
      </c>
      <c r="BA21" s="362">
        <v>15</v>
      </c>
      <c r="BB21" s="20">
        <v>10</v>
      </c>
    </row>
    <row r="22" spans="1:90" s="2" customFormat="1" ht="34.5" customHeight="1">
      <c r="A22" s="961" t="s">
        <v>776</v>
      </c>
      <c r="B22" s="368" t="s">
        <v>148</v>
      </c>
      <c r="C22" s="441">
        <v>21</v>
      </c>
      <c r="D22" s="442">
        <v>6</v>
      </c>
      <c r="E22" s="442">
        <v>8</v>
      </c>
      <c r="F22" s="442">
        <v>0</v>
      </c>
      <c r="G22" s="442">
        <v>0</v>
      </c>
      <c r="H22" s="443">
        <v>20</v>
      </c>
      <c r="I22" s="444">
        <f t="shared" si="4"/>
        <v>55</v>
      </c>
      <c r="J22" s="500">
        <v>8</v>
      </c>
      <c r="K22" s="442">
        <v>1</v>
      </c>
      <c r="L22" s="453">
        <v>28</v>
      </c>
      <c r="M22" s="501">
        <f t="shared" si="5"/>
        <v>37</v>
      </c>
      <c r="N22" s="441">
        <v>7</v>
      </c>
      <c r="O22" s="442">
        <v>2</v>
      </c>
      <c r="P22" s="453">
        <v>10</v>
      </c>
      <c r="Q22" s="454">
        <f t="shared" si="6"/>
        <v>19</v>
      </c>
      <c r="R22" s="506">
        <v>44</v>
      </c>
      <c r="S22" s="441">
        <v>0</v>
      </c>
      <c r="T22" s="442">
        <v>0</v>
      </c>
      <c r="U22" s="453">
        <v>2</v>
      </c>
      <c r="V22" s="454">
        <f t="shared" si="7"/>
        <v>2</v>
      </c>
      <c r="W22" s="441">
        <v>0</v>
      </c>
      <c r="X22" s="442">
        <v>0</v>
      </c>
      <c r="Y22" s="453">
        <v>4</v>
      </c>
      <c r="Z22" s="454">
        <f t="shared" si="8"/>
        <v>4</v>
      </c>
      <c r="AA22" s="500">
        <v>460</v>
      </c>
      <c r="AB22" s="443">
        <v>179</v>
      </c>
      <c r="AC22" s="441">
        <v>16572</v>
      </c>
      <c r="AD22" s="443">
        <v>27050</v>
      </c>
      <c r="AE22" s="514">
        <f t="shared" si="9"/>
        <v>43622</v>
      </c>
      <c r="AF22" s="500">
        <v>14</v>
      </c>
      <c r="AG22" s="442">
        <v>4681</v>
      </c>
      <c r="AH22" s="442">
        <v>0</v>
      </c>
      <c r="AI22" s="442">
        <v>0</v>
      </c>
      <c r="AJ22" s="442">
        <v>16</v>
      </c>
      <c r="AK22" s="443">
        <v>60472</v>
      </c>
      <c r="AL22" s="514">
        <f t="shared" si="3"/>
        <v>108805</v>
      </c>
      <c r="AM22" s="18"/>
      <c r="AN22" s="18"/>
      <c r="AO22" s="18" t="s">
        <v>148</v>
      </c>
      <c r="AP22" s="20"/>
      <c r="AR22" s="363">
        <v>6</v>
      </c>
      <c r="AS22" s="363">
        <v>10</v>
      </c>
      <c r="AT22" s="363">
        <v>1</v>
      </c>
      <c r="AU22" s="363">
        <v>6</v>
      </c>
      <c r="AV22" s="363">
        <v>4</v>
      </c>
      <c r="AW22" s="362">
        <v>14</v>
      </c>
      <c r="AX22" s="362">
        <v>2</v>
      </c>
      <c r="AY22" s="362">
        <v>4</v>
      </c>
      <c r="AZ22" s="362">
        <v>2</v>
      </c>
      <c r="BA22" s="362">
        <v>7</v>
      </c>
      <c r="BB22" s="20">
        <v>4</v>
      </c>
    </row>
    <row r="23" spans="1:90" s="2" customFormat="1" ht="34.5" customHeight="1">
      <c r="A23" s="962"/>
      <c r="B23" s="368" t="s">
        <v>149</v>
      </c>
      <c r="C23" s="441">
        <v>13</v>
      </c>
      <c r="D23" s="442">
        <v>0</v>
      </c>
      <c r="E23" s="442">
        <v>4</v>
      </c>
      <c r="F23" s="442">
        <v>0</v>
      </c>
      <c r="G23" s="442">
        <v>0</v>
      </c>
      <c r="H23" s="443">
        <v>13</v>
      </c>
      <c r="I23" s="444">
        <f t="shared" si="4"/>
        <v>30</v>
      </c>
      <c r="J23" s="500">
        <v>8</v>
      </c>
      <c r="K23" s="442">
        <v>2</v>
      </c>
      <c r="L23" s="453">
        <v>11</v>
      </c>
      <c r="M23" s="501">
        <f t="shared" si="5"/>
        <v>21</v>
      </c>
      <c r="N23" s="441">
        <v>5</v>
      </c>
      <c r="O23" s="442">
        <v>1</v>
      </c>
      <c r="P23" s="453">
        <v>3</v>
      </c>
      <c r="Q23" s="454">
        <f t="shared" si="6"/>
        <v>9</v>
      </c>
      <c r="R23" s="506">
        <v>22</v>
      </c>
      <c r="S23" s="441">
        <v>0</v>
      </c>
      <c r="T23" s="442">
        <v>0</v>
      </c>
      <c r="U23" s="453">
        <v>2</v>
      </c>
      <c r="V23" s="454">
        <f t="shared" si="7"/>
        <v>2</v>
      </c>
      <c r="W23" s="441">
        <v>0</v>
      </c>
      <c r="X23" s="442">
        <v>0</v>
      </c>
      <c r="Y23" s="453">
        <v>5</v>
      </c>
      <c r="Z23" s="454">
        <f t="shared" si="8"/>
        <v>5</v>
      </c>
      <c r="AA23" s="500">
        <v>628</v>
      </c>
      <c r="AB23" s="443">
        <v>0</v>
      </c>
      <c r="AC23" s="441">
        <v>29693</v>
      </c>
      <c r="AD23" s="443">
        <v>7082</v>
      </c>
      <c r="AE23" s="514">
        <f t="shared" si="9"/>
        <v>36775</v>
      </c>
      <c r="AF23" s="500">
        <v>0</v>
      </c>
      <c r="AG23" s="442">
        <v>10339</v>
      </c>
      <c r="AH23" s="442">
        <v>0</v>
      </c>
      <c r="AI23" s="442">
        <v>0</v>
      </c>
      <c r="AJ23" s="442">
        <v>22</v>
      </c>
      <c r="AK23" s="443">
        <v>0</v>
      </c>
      <c r="AL23" s="514">
        <f t="shared" si="3"/>
        <v>47136</v>
      </c>
      <c r="AM23" s="18"/>
      <c r="AN23" s="18"/>
      <c r="AO23" s="18" t="s">
        <v>149</v>
      </c>
      <c r="AP23" s="20"/>
      <c r="AR23" s="363">
        <v>0</v>
      </c>
      <c r="AS23" s="363">
        <v>0</v>
      </c>
      <c r="AT23" s="363">
        <v>1</v>
      </c>
      <c r="AU23" s="363">
        <v>1</v>
      </c>
      <c r="AV23" s="363">
        <v>1</v>
      </c>
      <c r="AW23" s="362">
        <v>5</v>
      </c>
      <c r="AX23" s="362">
        <v>0</v>
      </c>
      <c r="AY23" s="362">
        <v>4</v>
      </c>
      <c r="AZ23" s="362">
        <v>2</v>
      </c>
      <c r="BA23" s="362">
        <v>8</v>
      </c>
      <c r="BB23" s="20">
        <v>1</v>
      </c>
    </row>
    <row r="24" spans="1:90" s="2" customFormat="1" ht="34.5" customHeight="1">
      <c r="A24" s="962"/>
      <c r="B24" s="368" t="s">
        <v>150</v>
      </c>
      <c r="C24" s="441">
        <v>15</v>
      </c>
      <c r="D24" s="442">
        <v>1</v>
      </c>
      <c r="E24" s="442">
        <v>8</v>
      </c>
      <c r="F24" s="442">
        <v>0</v>
      </c>
      <c r="G24" s="442">
        <v>0</v>
      </c>
      <c r="H24" s="443">
        <v>14</v>
      </c>
      <c r="I24" s="444">
        <f t="shared" si="4"/>
        <v>38</v>
      </c>
      <c r="J24" s="500">
        <v>6</v>
      </c>
      <c r="K24" s="442">
        <v>1</v>
      </c>
      <c r="L24" s="453">
        <v>16</v>
      </c>
      <c r="M24" s="501">
        <f t="shared" si="5"/>
        <v>23</v>
      </c>
      <c r="N24" s="441">
        <v>3</v>
      </c>
      <c r="O24" s="442">
        <v>1</v>
      </c>
      <c r="P24" s="453">
        <v>10</v>
      </c>
      <c r="Q24" s="454">
        <f t="shared" si="6"/>
        <v>14</v>
      </c>
      <c r="R24" s="506">
        <v>39</v>
      </c>
      <c r="S24" s="441">
        <v>0</v>
      </c>
      <c r="T24" s="442">
        <v>0</v>
      </c>
      <c r="U24" s="453">
        <v>4</v>
      </c>
      <c r="V24" s="454">
        <f t="shared" si="7"/>
        <v>4</v>
      </c>
      <c r="W24" s="441">
        <v>1</v>
      </c>
      <c r="X24" s="442">
        <v>0</v>
      </c>
      <c r="Y24" s="453">
        <v>6</v>
      </c>
      <c r="Z24" s="454">
        <f t="shared" si="8"/>
        <v>7</v>
      </c>
      <c r="AA24" s="500">
        <v>465</v>
      </c>
      <c r="AB24" s="443">
        <v>1</v>
      </c>
      <c r="AC24" s="441">
        <v>41834</v>
      </c>
      <c r="AD24" s="443">
        <v>4103</v>
      </c>
      <c r="AE24" s="514">
        <f t="shared" si="9"/>
        <v>45937</v>
      </c>
      <c r="AF24" s="500">
        <v>0</v>
      </c>
      <c r="AG24" s="442">
        <v>2652</v>
      </c>
      <c r="AH24" s="442">
        <v>0</v>
      </c>
      <c r="AI24" s="442">
        <v>0</v>
      </c>
      <c r="AJ24" s="442">
        <v>341</v>
      </c>
      <c r="AK24" s="443"/>
      <c r="AL24" s="514">
        <f t="shared" si="3"/>
        <v>48930</v>
      </c>
      <c r="AM24" s="18"/>
      <c r="AN24" s="18"/>
      <c r="AO24" s="18" t="s">
        <v>150</v>
      </c>
      <c r="AP24" s="20"/>
      <c r="AR24" s="363">
        <v>1</v>
      </c>
      <c r="AS24" s="363">
        <v>1</v>
      </c>
      <c r="AT24" s="363">
        <v>0</v>
      </c>
      <c r="AU24" s="363">
        <v>2</v>
      </c>
      <c r="AV24" s="363">
        <v>1</v>
      </c>
      <c r="AW24" s="362">
        <v>0</v>
      </c>
      <c r="AX24" s="362">
        <v>3</v>
      </c>
      <c r="AY24" s="362">
        <v>0</v>
      </c>
      <c r="AZ24" s="362">
        <v>1</v>
      </c>
      <c r="BA24" s="362">
        <v>2</v>
      </c>
      <c r="BB24" s="20">
        <v>4</v>
      </c>
    </row>
    <row r="25" spans="1:90" s="2" customFormat="1" ht="34.5" customHeight="1">
      <c r="A25" s="962"/>
      <c r="B25" s="368" t="s">
        <v>151</v>
      </c>
      <c r="C25" s="441">
        <v>11</v>
      </c>
      <c r="D25" s="442">
        <v>0</v>
      </c>
      <c r="E25" s="442">
        <v>4</v>
      </c>
      <c r="F25" s="442">
        <v>2</v>
      </c>
      <c r="G25" s="442">
        <v>0</v>
      </c>
      <c r="H25" s="443">
        <v>5</v>
      </c>
      <c r="I25" s="444">
        <f t="shared" si="4"/>
        <v>22</v>
      </c>
      <c r="J25" s="500">
        <v>3</v>
      </c>
      <c r="K25" s="442">
        <v>2</v>
      </c>
      <c r="L25" s="453">
        <v>11</v>
      </c>
      <c r="M25" s="501">
        <f t="shared" si="5"/>
        <v>16</v>
      </c>
      <c r="N25" s="441">
        <v>0</v>
      </c>
      <c r="O25" s="442">
        <v>2</v>
      </c>
      <c r="P25" s="453">
        <v>5</v>
      </c>
      <c r="Q25" s="454">
        <f t="shared" si="6"/>
        <v>7</v>
      </c>
      <c r="R25" s="506">
        <v>12</v>
      </c>
      <c r="S25" s="441">
        <v>0</v>
      </c>
      <c r="T25" s="442">
        <v>0</v>
      </c>
      <c r="U25" s="453">
        <v>1</v>
      </c>
      <c r="V25" s="454">
        <f t="shared" si="7"/>
        <v>1</v>
      </c>
      <c r="W25" s="441">
        <v>0</v>
      </c>
      <c r="X25" s="442">
        <v>0</v>
      </c>
      <c r="Y25" s="453">
        <v>5</v>
      </c>
      <c r="Z25" s="454">
        <f t="shared" si="8"/>
        <v>5</v>
      </c>
      <c r="AA25" s="500">
        <v>1334</v>
      </c>
      <c r="AB25" s="443">
        <v>0</v>
      </c>
      <c r="AC25" s="441">
        <v>108182</v>
      </c>
      <c r="AD25" s="443">
        <v>32905</v>
      </c>
      <c r="AE25" s="514">
        <f t="shared" si="9"/>
        <v>141087</v>
      </c>
      <c r="AF25" s="500">
        <v>0</v>
      </c>
      <c r="AG25" s="442">
        <v>13446</v>
      </c>
      <c r="AH25" s="442">
        <v>1365</v>
      </c>
      <c r="AI25" s="442">
        <v>0</v>
      </c>
      <c r="AJ25" s="442">
        <v>524</v>
      </c>
      <c r="AK25" s="443">
        <v>0</v>
      </c>
      <c r="AL25" s="514">
        <f t="shared" si="3"/>
        <v>156422</v>
      </c>
      <c r="AM25" s="18"/>
      <c r="AN25" s="18"/>
      <c r="AO25" s="18" t="s">
        <v>151</v>
      </c>
      <c r="AP25" s="20"/>
      <c r="AR25" s="363">
        <v>0</v>
      </c>
      <c r="AS25" s="363">
        <v>3</v>
      </c>
      <c r="AT25" s="363">
        <v>1</v>
      </c>
      <c r="AU25" s="363">
        <v>5</v>
      </c>
      <c r="AV25" s="363">
        <v>8</v>
      </c>
      <c r="AW25" s="362">
        <v>2</v>
      </c>
      <c r="AX25" s="362">
        <v>3</v>
      </c>
      <c r="AY25" s="362">
        <v>2</v>
      </c>
      <c r="AZ25" s="362">
        <v>2</v>
      </c>
      <c r="BA25" s="362">
        <v>3</v>
      </c>
      <c r="BB25" s="20">
        <v>1</v>
      </c>
    </row>
    <row r="26" spans="1:90" s="2" customFormat="1" ht="34.5" customHeight="1">
      <c r="A26" s="962"/>
      <c r="B26" s="368" t="s">
        <v>152</v>
      </c>
      <c r="C26" s="441">
        <v>13</v>
      </c>
      <c r="D26" s="442">
        <v>1</v>
      </c>
      <c r="E26" s="442">
        <v>6</v>
      </c>
      <c r="F26" s="442">
        <v>0</v>
      </c>
      <c r="G26" s="442">
        <v>0</v>
      </c>
      <c r="H26" s="443">
        <v>12</v>
      </c>
      <c r="I26" s="444">
        <f t="shared" si="4"/>
        <v>32</v>
      </c>
      <c r="J26" s="500">
        <v>13</v>
      </c>
      <c r="K26" s="442">
        <v>0</v>
      </c>
      <c r="L26" s="453">
        <v>17</v>
      </c>
      <c r="M26" s="501">
        <f t="shared" si="5"/>
        <v>30</v>
      </c>
      <c r="N26" s="441">
        <v>6</v>
      </c>
      <c r="O26" s="442">
        <v>0</v>
      </c>
      <c r="P26" s="453">
        <v>11</v>
      </c>
      <c r="Q26" s="454">
        <f t="shared" si="6"/>
        <v>17</v>
      </c>
      <c r="R26" s="506">
        <v>33</v>
      </c>
      <c r="S26" s="441">
        <v>0</v>
      </c>
      <c r="T26" s="442">
        <v>0</v>
      </c>
      <c r="U26" s="453">
        <v>2</v>
      </c>
      <c r="V26" s="454">
        <f t="shared" si="7"/>
        <v>2</v>
      </c>
      <c r="W26" s="441">
        <v>0</v>
      </c>
      <c r="X26" s="442">
        <v>0</v>
      </c>
      <c r="Y26" s="453">
        <v>2</v>
      </c>
      <c r="Z26" s="454">
        <f t="shared" si="8"/>
        <v>2</v>
      </c>
      <c r="AA26" s="500">
        <v>1194</v>
      </c>
      <c r="AB26" s="443">
        <v>2</v>
      </c>
      <c r="AC26" s="441">
        <v>41147</v>
      </c>
      <c r="AD26" s="443">
        <v>3898</v>
      </c>
      <c r="AE26" s="514">
        <f t="shared" si="9"/>
        <v>45045</v>
      </c>
      <c r="AF26" s="500">
        <v>0</v>
      </c>
      <c r="AG26" s="442">
        <v>3791</v>
      </c>
      <c r="AH26" s="442">
        <v>0</v>
      </c>
      <c r="AI26" s="442">
        <v>0</v>
      </c>
      <c r="AJ26" s="442">
        <v>45</v>
      </c>
      <c r="AK26" s="443">
        <v>0</v>
      </c>
      <c r="AL26" s="514">
        <f t="shared" si="3"/>
        <v>48881</v>
      </c>
      <c r="AM26" s="18"/>
      <c r="AN26" s="18"/>
      <c r="AO26" s="18" t="s">
        <v>152</v>
      </c>
      <c r="AP26" s="20"/>
      <c r="AR26" s="363">
        <v>1</v>
      </c>
      <c r="AS26" s="363">
        <v>3</v>
      </c>
      <c r="AT26" s="363">
        <v>1</v>
      </c>
      <c r="AU26" s="363">
        <v>3</v>
      </c>
      <c r="AV26" s="363">
        <v>10</v>
      </c>
      <c r="AW26" s="362">
        <v>4</v>
      </c>
      <c r="AX26" s="362">
        <v>0</v>
      </c>
      <c r="AY26" s="362">
        <v>2</v>
      </c>
      <c r="AZ26" s="362">
        <v>1</v>
      </c>
      <c r="BA26" s="362">
        <v>2</v>
      </c>
      <c r="BB26" s="20">
        <v>0</v>
      </c>
    </row>
    <row r="27" spans="1:90" s="2" customFormat="1" ht="34.5" customHeight="1">
      <c r="A27" s="962"/>
      <c r="B27" s="368" t="s">
        <v>153</v>
      </c>
      <c r="C27" s="441">
        <v>18</v>
      </c>
      <c r="D27" s="442">
        <v>2</v>
      </c>
      <c r="E27" s="442">
        <v>3</v>
      </c>
      <c r="F27" s="442">
        <v>0</v>
      </c>
      <c r="G27" s="442">
        <v>0</v>
      </c>
      <c r="H27" s="443">
        <v>10</v>
      </c>
      <c r="I27" s="444">
        <f t="shared" si="4"/>
        <v>33</v>
      </c>
      <c r="J27" s="500">
        <v>3</v>
      </c>
      <c r="K27" s="442">
        <v>2</v>
      </c>
      <c r="L27" s="453">
        <v>20</v>
      </c>
      <c r="M27" s="501">
        <f t="shared" si="5"/>
        <v>25</v>
      </c>
      <c r="N27" s="441">
        <v>3</v>
      </c>
      <c r="O27" s="442">
        <v>1</v>
      </c>
      <c r="P27" s="453">
        <v>10</v>
      </c>
      <c r="Q27" s="454">
        <f t="shared" si="6"/>
        <v>14</v>
      </c>
      <c r="R27" s="506">
        <v>28</v>
      </c>
      <c r="S27" s="441">
        <v>0</v>
      </c>
      <c r="T27" s="442">
        <v>0</v>
      </c>
      <c r="U27" s="453">
        <v>1</v>
      </c>
      <c r="V27" s="454">
        <f t="shared" si="7"/>
        <v>1</v>
      </c>
      <c r="W27" s="441">
        <v>0</v>
      </c>
      <c r="X27" s="442">
        <v>0</v>
      </c>
      <c r="Y27" s="453">
        <v>4</v>
      </c>
      <c r="Z27" s="454">
        <f t="shared" si="8"/>
        <v>4</v>
      </c>
      <c r="AA27" s="500">
        <v>500</v>
      </c>
      <c r="AB27" s="443">
        <v>1</v>
      </c>
      <c r="AC27" s="441">
        <v>29385</v>
      </c>
      <c r="AD27" s="443">
        <v>3913</v>
      </c>
      <c r="AE27" s="514">
        <f t="shared" si="9"/>
        <v>33298</v>
      </c>
      <c r="AF27" s="500">
        <v>0</v>
      </c>
      <c r="AG27" s="442">
        <v>150</v>
      </c>
      <c r="AH27" s="442">
        <v>0</v>
      </c>
      <c r="AI27" s="442">
        <v>0</v>
      </c>
      <c r="AJ27" s="442">
        <v>2170</v>
      </c>
      <c r="AK27" s="443">
        <v>0</v>
      </c>
      <c r="AL27" s="514">
        <f t="shared" si="3"/>
        <v>35618</v>
      </c>
      <c r="AM27" s="18"/>
      <c r="AN27" s="18"/>
      <c r="AO27" s="18" t="s">
        <v>153</v>
      </c>
      <c r="AP27" s="20"/>
      <c r="AR27" s="363">
        <v>2</v>
      </c>
      <c r="AS27" s="363">
        <v>1</v>
      </c>
      <c r="AT27" s="363">
        <v>8</v>
      </c>
      <c r="AU27" s="363">
        <v>1</v>
      </c>
      <c r="AV27" s="363">
        <v>1</v>
      </c>
      <c r="AW27" s="362">
        <v>6</v>
      </c>
      <c r="AX27" s="362">
        <v>3</v>
      </c>
      <c r="AY27" s="362">
        <v>3</v>
      </c>
      <c r="AZ27" s="362">
        <v>7</v>
      </c>
      <c r="BA27" s="362">
        <v>4</v>
      </c>
      <c r="BB27" s="20">
        <v>0</v>
      </c>
    </row>
    <row r="28" spans="1:90" s="2" customFormat="1" ht="34.5" customHeight="1">
      <c r="A28" s="962"/>
      <c r="B28" s="368" t="s">
        <v>154</v>
      </c>
      <c r="C28" s="441">
        <v>21</v>
      </c>
      <c r="D28" s="442">
        <v>1</v>
      </c>
      <c r="E28" s="442">
        <v>4</v>
      </c>
      <c r="F28" s="442">
        <v>2</v>
      </c>
      <c r="G28" s="442">
        <v>0</v>
      </c>
      <c r="H28" s="443">
        <v>8</v>
      </c>
      <c r="I28" s="444">
        <f t="shared" si="4"/>
        <v>36</v>
      </c>
      <c r="J28" s="500">
        <v>12</v>
      </c>
      <c r="K28" s="442">
        <v>2</v>
      </c>
      <c r="L28" s="453">
        <v>22</v>
      </c>
      <c r="M28" s="501">
        <f t="shared" si="5"/>
        <v>36</v>
      </c>
      <c r="N28" s="441">
        <v>7</v>
      </c>
      <c r="O28" s="442">
        <v>1</v>
      </c>
      <c r="P28" s="453">
        <v>9</v>
      </c>
      <c r="Q28" s="454">
        <f t="shared" si="6"/>
        <v>17</v>
      </c>
      <c r="R28" s="506">
        <v>37</v>
      </c>
      <c r="S28" s="441">
        <v>0</v>
      </c>
      <c r="T28" s="442">
        <v>0</v>
      </c>
      <c r="U28" s="453">
        <v>7</v>
      </c>
      <c r="V28" s="454">
        <f t="shared" si="7"/>
        <v>7</v>
      </c>
      <c r="W28" s="441">
        <v>0</v>
      </c>
      <c r="X28" s="442">
        <v>0</v>
      </c>
      <c r="Y28" s="453">
        <v>3</v>
      </c>
      <c r="Z28" s="454">
        <f t="shared" si="8"/>
        <v>3</v>
      </c>
      <c r="AA28" s="500">
        <v>1029</v>
      </c>
      <c r="AB28" s="443">
        <v>0</v>
      </c>
      <c r="AC28" s="441">
        <v>76454</v>
      </c>
      <c r="AD28" s="443">
        <v>10726</v>
      </c>
      <c r="AE28" s="514">
        <f t="shared" si="9"/>
        <v>87180</v>
      </c>
      <c r="AF28" s="500">
        <v>0</v>
      </c>
      <c r="AG28" s="442">
        <v>7656</v>
      </c>
      <c r="AH28" s="442">
        <v>101</v>
      </c>
      <c r="AI28" s="442">
        <v>0</v>
      </c>
      <c r="AJ28" s="442">
        <v>47</v>
      </c>
      <c r="AK28" s="443">
        <v>0</v>
      </c>
      <c r="AL28" s="514">
        <f t="shared" si="3"/>
        <v>94984</v>
      </c>
      <c r="AM28" s="18"/>
      <c r="AN28" s="18"/>
      <c r="AO28" s="18" t="s">
        <v>154</v>
      </c>
      <c r="AP28" s="20"/>
      <c r="AR28" s="363">
        <v>1</v>
      </c>
      <c r="AS28" s="363">
        <v>1</v>
      </c>
      <c r="AT28" s="363">
        <v>2</v>
      </c>
      <c r="AU28" s="363">
        <v>1</v>
      </c>
      <c r="AV28" s="363">
        <v>3</v>
      </c>
      <c r="AW28" s="362">
        <v>3</v>
      </c>
      <c r="AX28" s="362">
        <v>5</v>
      </c>
      <c r="AY28" s="362">
        <v>3</v>
      </c>
      <c r="AZ28" s="362">
        <v>2</v>
      </c>
      <c r="BA28" s="362">
        <v>3</v>
      </c>
      <c r="BB28" s="20">
        <v>1</v>
      </c>
    </row>
    <row r="29" spans="1:90" s="2" customFormat="1" ht="34.5" customHeight="1" thickBot="1">
      <c r="A29" s="963"/>
      <c r="B29" s="369" t="s">
        <v>155</v>
      </c>
      <c r="C29" s="445">
        <v>31</v>
      </c>
      <c r="D29" s="446">
        <v>0</v>
      </c>
      <c r="E29" s="446">
        <v>2</v>
      </c>
      <c r="F29" s="446">
        <v>0</v>
      </c>
      <c r="G29" s="446">
        <v>0</v>
      </c>
      <c r="H29" s="447">
        <v>3</v>
      </c>
      <c r="I29" s="448">
        <f t="shared" si="4"/>
        <v>36</v>
      </c>
      <c r="J29" s="502">
        <v>10</v>
      </c>
      <c r="K29" s="446">
        <v>5</v>
      </c>
      <c r="L29" s="455">
        <v>32</v>
      </c>
      <c r="M29" s="503">
        <f t="shared" si="5"/>
        <v>47</v>
      </c>
      <c r="N29" s="445">
        <v>6</v>
      </c>
      <c r="O29" s="446">
        <v>1</v>
      </c>
      <c r="P29" s="455">
        <v>13</v>
      </c>
      <c r="Q29" s="456">
        <f t="shared" si="6"/>
        <v>20</v>
      </c>
      <c r="R29" s="507">
        <v>42</v>
      </c>
      <c r="S29" s="445">
        <v>0</v>
      </c>
      <c r="T29" s="446">
        <v>0</v>
      </c>
      <c r="U29" s="455">
        <v>3</v>
      </c>
      <c r="V29" s="456">
        <f t="shared" si="7"/>
        <v>3</v>
      </c>
      <c r="W29" s="445">
        <v>0</v>
      </c>
      <c r="X29" s="446">
        <v>0</v>
      </c>
      <c r="Y29" s="455">
        <v>7</v>
      </c>
      <c r="Z29" s="456">
        <f t="shared" si="8"/>
        <v>7</v>
      </c>
      <c r="AA29" s="502">
        <v>1205</v>
      </c>
      <c r="AB29" s="447">
        <v>0</v>
      </c>
      <c r="AC29" s="445">
        <v>72701</v>
      </c>
      <c r="AD29" s="447">
        <v>14204</v>
      </c>
      <c r="AE29" s="515">
        <f t="shared" si="9"/>
        <v>86905</v>
      </c>
      <c r="AF29" s="502">
        <v>170</v>
      </c>
      <c r="AG29" s="446">
        <v>1779</v>
      </c>
      <c r="AH29" s="446">
        <v>0</v>
      </c>
      <c r="AI29" s="446">
        <v>0</v>
      </c>
      <c r="AJ29" s="446">
        <v>5818</v>
      </c>
      <c r="AK29" s="447">
        <v>10</v>
      </c>
      <c r="AL29" s="518">
        <f t="shared" si="3"/>
        <v>94682</v>
      </c>
      <c r="AM29" s="18"/>
      <c r="AN29" s="18"/>
      <c r="AO29" s="18" t="s">
        <v>155</v>
      </c>
      <c r="AP29" s="20"/>
      <c r="AR29" s="423">
        <v>0</v>
      </c>
      <c r="AS29" s="423">
        <v>1</v>
      </c>
      <c r="AT29" s="423">
        <v>1</v>
      </c>
      <c r="AU29" s="363">
        <v>1</v>
      </c>
      <c r="AV29" s="363">
        <v>1</v>
      </c>
      <c r="AW29" s="362">
        <v>1</v>
      </c>
      <c r="AX29" s="362">
        <v>2</v>
      </c>
      <c r="AY29" s="362">
        <v>7</v>
      </c>
      <c r="AZ29" s="362">
        <v>3</v>
      </c>
      <c r="BA29" s="362">
        <v>8</v>
      </c>
      <c r="BB29" s="20">
        <v>6</v>
      </c>
    </row>
    <row r="30" spans="1:90">
      <c r="AA30" s="58"/>
      <c r="AG30" s="45"/>
      <c r="AS30" s="424">
        <f>SUM(AT18:AT29)</f>
        <v>21</v>
      </c>
    </row>
    <row r="31" spans="1:90" ht="20.100000000000001" customHeight="1" thickBot="1">
      <c r="AA31" s="58"/>
      <c r="AO31" s="236"/>
      <c r="AP31" s="236"/>
      <c r="AQ31" s="236"/>
      <c r="AR31" s="251"/>
      <c r="AS31" s="251"/>
      <c r="AT31" s="251"/>
      <c r="AU31" s="251"/>
      <c r="AV31" s="251"/>
    </row>
    <row r="32" spans="1:90" ht="20.100000000000001" customHeight="1">
      <c r="AA32" s="58"/>
      <c r="AO32" s="990"/>
      <c r="AP32" s="991"/>
      <c r="AQ32" s="992" t="s">
        <v>97</v>
      </c>
      <c r="AR32" s="989" t="s">
        <v>98</v>
      </c>
      <c r="AS32" s="989" t="s">
        <v>99</v>
      </c>
      <c r="AT32" s="989" t="s">
        <v>100</v>
      </c>
      <c r="AU32" s="989" t="s">
        <v>101</v>
      </c>
      <c r="AV32" s="989" t="s">
        <v>102</v>
      </c>
    </row>
    <row r="33" spans="27:49" ht="20.100000000000001" customHeight="1" thickBot="1">
      <c r="AA33" s="58"/>
      <c r="AO33" s="975"/>
      <c r="AP33" s="976"/>
      <c r="AQ33" s="993"/>
      <c r="AR33" s="982"/>
      <c r="AS33" s="982"/>
      <c r="AT33" s="982"/>
      <c r="AU33" s="982"/>
      <c r="AV33" s="982"/>
    </row>
    <row r="34" spans="27:49" ht="13.5">
      <c r="AA34" s="58"/>
      <c r="AO34" s="951" t="s">
        <v>388</v>
      </c>
      <c r="AP34" s="952"/>
      <c r="AQ34" s="11">
        <f t="shared" ref="AQ34:AV34" si="10">C$7</f>
        <v>349</v>
      </c>
      <c r="AR34" s="11">
        <f t="shared" si="10"/>
        <v>59</v>
      </c>
      <c r="AS34" s="11">
        <f t="shared" si="10"/>
        <v>73</v>
      </c>
      <c r="AT34" s="11">
        <f t="shared" si="10"/>
        <v>3</v>
      </c>
      <c r="AU34" s="11">
        <f t="shared" si="10"/>
        <v>0</v>
      </c>
      <c r="AV34" s="249">
        <f t="shared" si="10"/>
        <v>223</v>
      </c>
      <c r="AW34" s="421">
        <f t="shared" ref="AW34:AW43" si="11">SUM(AQ34:AV34)</f>
        <v>707</v>
      </c>
    </row>
    <row r="35" spans="27:49" ht="13.5">
      <c r="AA35" s="58"/>
      <c r="AO35" s="951" t="s">
        <v>391</v>
      </c>
      <c r="AP35" s="952"/>
      <c r="AQ35" s="11">
        <f t="shared" ref="AQ35:AV35" si="12">C$8</f>
        <v>360</v>
      </c>
      <c r="AR35" s="11">
        <f t="shared" si="12"/>
        <v>53</v>
      </c>
      <c r="AS35" s="11">
        <f t="shared" si="12"/>
        <v>65</v>
      </c>
      <c r="AT35" s="11">
        <f t="shared" si="12"/>
        <v>3</v>
      </c>
      <c r="AU35" s="11">
        <f t="shared" si="12"/>
        <v>0</v>
      </c>
      <c r="AV35" s="249">
        <f t="shared" si="12"/>
        <v>232</v>
      </c>
      <c r="AW35" s="421">
        <f t="shared" si="11"/>
        <v>713</v>
      </c>
    </row>
    <row r="36" spans="27:49" ht="13.5">
      <c r="AA36" s="58"/>
      <c r="AO36" s="951" t="s">
        <v>451</v>
      </c>
      <c r="AP36" s="952"/>
      <c r="AQ36" s="11">
        <f t="shared" ref="AQ36:AV36" si="13">C$9</f>
        <v>378</v>
      </c>
      <c r="AR36" s="11">
        <f t="shared" si="13"/>
        <v>54</v>
      </c>
      <c r="AS36" s="11">
        <f t="shared" si="13"/>
        <v>61</v>
      </c>
      <c r="AT36" s="11">
        <f t="shared" si="13"/>
        <v>4</v>
      </c>
      <c r="AU36" s="11">
        <f t="shared" si="13"/>
        <v>0</v>
      </c>
      <c r="AV36" s="249">
        <f t="shared" si="13"/>
        <v>175</v>
      </c>
      <c r="AW36" s="421">
        <f t="shared" si="11"/>
        <v>672</v>
      </c>
    </row>
    <row r="37" spans="27:49" ht="13.5">
      <c r="AA37" s="58"/>
      <c r="AO37" s="951" t="s">
        <v>461</v>
      </c>
      <c r="AP37" s="952"/>
      <c r="AQ37" s="11">
        <f t="shared" ref="AQ37:AV37" si="14">C$10</f>
        <v>311</v>
      </c>
      <c r="AR37" s="11">
        <f t="shared" si="14"/>
        <v>41</v>
      </c>
      <c r="AS37" s="11">
        <f t="shared" si="14"/>
        <v>59</v>
      </c>
      <c r="AT37" s="11">
        <f t="shared" si="14"/>
        <v>4</v>
      </c>
      <c r="AU37" s="11">
        <f t="shared" si="14"/>
        <v>0</v>
      </c>
      <c r="AV37" s="249">
        <f t="shared" si="14"/>
        <v>199</v>
      </c>
      <c r="AW37" s="421">
        <f t="shared" si="11"/>
        <v>614</v>
      </c>
    </row>
    <row r="38" spans="27:49" ht="13.5">
      <c r="AA38" s="58"/>
      <c r="AO38" s="951" t="s">
        <v>561</v>
      </c>
      <c r="AP38" s="952"/>
      <c r="AQ38" s="13">
        <f t="shared" ref="AQ38:AV38" si="15">C$11</f>
        <v>297</v>
      </c>
      <c r="AR38" s="13">
        <f t="shared" si="15"/>
        <v>51</v>
      </c>
      <c r="AS38" s="13">
        <f t="shared" si="15"/>
        <v>55</v>
      </c>
      <c r="AT38" s="13">
        <f t="shared" si="15"/>
        <v>3</v>
      </c>
      <c r="AU38" s="13">
        <f t="shared" si="15"/>
        <v>0</v>
      </c>
      <c r="AV38" s="250">
        <f t="shared" si="15"/>
        <v>198</v>
      </c>
      <c r="AW38" s="421">
        <f t="shared" si="11"/>
        <v>604</v>
      </c>
    </row>
    <row r="39" spans="27:49" ht="13.5">
      <c r="AA39" s="58"/>
      <c r="AO39" s="951" t="s">
        <v>554</v>
      </c>
      <c r="AP39" s="952"/>
      <c r="AQ39" s="13">
        <f t="shared" ref="AQ39:AV39" si="16">C$12</f>
        <v>333</v>
      </c>
      <c r="AR39" s="13">
        <f t="shared" si="16"/>
        <v>42</v>
      </c>
      <c r="AS39" s="13">
        <f t="shared" si="16"/>
        <v>57</v>
      </c>
      <c r="AT39" s="13">
        <f t="shared" si="16"/>
        <v>2</v>
      </c>
      <c r="AU39" s="13">
        <f t="shared" si="16"/>
        <v>0</v>
      </c>
      <c r="AV39" s="250">
        <f t="shared" si="16"/>
        <v>200</v>
      </c>
      <c r="AW39" s="421">
        <f t="shared" si="11"/>
        <v>634</v>
      </c>
    </row>
    <row r="40" spans="27:49" ht="13.5">
      <c r="AA40" s="58"/>
      <c r="AO40" s="951" t="s">
        <v>571</v>
      </c>
      <c r="AP40" s="952"/>
      <c r="AQ40" s="11">
        <f t="shared" ref="AQ40:AV40" si="17">C$13</f>
        <v>296</v>
      </c>
      <c r="AR40" s="11">
        <f t="shared" si="17"/>
        <v>58</v>
      </c>
      <c r="AS40" s="11">
        <f t="shared" si="17"/>
        <v>56</v>
      </c>
      <c r="AT40" s="11">
        <f t="shared" si="17"/>
        <v>3</v>
      </c>
      <c r="AU40" s="11">
        <f t="shared" si="17"/>
        <v>0</v>
      </c>
      <c r="AV40" s="249">
        <f t="shared" si="17"/>
        <v>200</v>
      </c>
      <c r="AW40" s="421">
        <f t="shared" si="11"/>
        <v>613</v>
      </c>
    </row>
    <row r="41" spans="27:49" ht="13.5">
      <c r="AA41" s="58"/>
      <c r="AO41" s="996" t="s">
        <v>583</v>
      </c>
      <c r="AP41" s="997"/>
      <c r="AQ41" s="13">
        <f t="shared" ref="AQ41:AV41" si="18">C$14</f>
        <v>296</v>
      </c>
      <c r="AR41" s="13">
        <f t="shared" si="18"/>
        <v>21</v>
      </c>
      <c r="AS41" s="13">
        <f t="shared" si="18"/>
        <v>52</v>
      </c>
      <c r="AT41" s="13">
        <f t="shared" si="18"/>
        <v>0</v>
      </c>
      <c r="AU41" s="13">
        <f t="shared" si="18"/>
        <v>0</v>
      </c>
      <c r="AV41" s="250">
        <f t="shared" si="18"/>
        <v>197</v>
      </c>
      <c r="AW41" s="421">
        <f t="shared" si="11"/>
        <v>566</v>
      </c>
    </row>
    <row r="42" spans="27:49" ht="13.5">
      <c r="AA42" s="58"/>
      <c r="AO42" s="996" t="s">
        <v>598</v>
      </c>
      <c r="AP42" s="997"/>
      <c r="AQ42" s="11">
        <f t="shared" ref="AQ42" si="19">C$15</f>
        <v>292</v>
      </c>
      <c r="AR42" s="11">
        <f t="shared" ref="AR42" si="20">D$15</f>
        <v>32</v>
      </c>
      <c r="AS42" s="11">
        <f t="shared" ref="AS42" si="21">E$15</f>
        <v>60</v>
      </c>
      <c r="AT42" s="11">
        <f t="shared" ref="AT42" si="22">F$15</f>
        <v>1</v>
      </c>
      <c r="AU42" s="11">
        <f t="shared" ref="AU42" si="23">G$15</f>
        <v>0</v>
      </c>
      <c r="AV42" s="249">
        <f t="shared" ref="AV42" si="24">H$15</f>
        <v>231</v>
      </c>
      <c r="AW42" s="421">
        <f t="shared" ref="AW42" si="25">SUM(AQ42:AV42)</f>
        <v>616</v>
      </c>
    </row>
    <row r="43" spans="27:49" ht="14.25" thickBot="1">
      <c r="AA43" s="58"/>
      <c r="AO43" s="994" t="s">
        <v>609</v>
      </c>
      <c r="AP43" s="995"/>
      <c r="AQ43" s="378">
        <f>C$17</f>
        <v>263</v>
      </c>
      <c r="AR43" s="378">
        <f t="shared" ref="AR43:AV43" si="26">D$17</f>
        <v>25</v>
      </c>
      <c r="AS43" s="378">
        <f t="shared" si="26"/>
        <v>58</v>
      </c>
      <c r="AT43" s="378">
        <f t="shared" si="26"/>
        <v>4</v>
      </c>
      <c r="AU43" s="378">
        <f t="shared" si="26"/>
        <v>0</v>
      </c>
      <c r="AV43" s="378">
        <f t="shared" si="26"/>
        <v>150</v>
      </c>
      <c r="AW43" s="421">
        <f t="shared" si="11"/>
        <v>500</v>
      </c>
    </row>
    <row r="44" spans="27:49">
      <c r="AA44" s="58"/>
    </row>
    <row r="45" spans="27:49">
      <c r="AA45" s="58"/>
    </row>
    <row r="46" spans="27:49">
      <c r="AA46" s="58"/>
    </row>
    <row r="47" spans="27:49">
      <c r="AA47" s="58"/>
    </row>
    <row r="48" spans="27:49">
      <c r="AA48" s="58"/>
    </row>
    <row r="49" spans="27:27">
      <c r="AA49" s="58"/>
    </row>
    <row r="50" spans="27:27">
      <c r="AA50" s="58"/>
    </row>
    <row r="51" spans="27:27">
      <c r="AA51" s="58"/>
    </row>
    <row r="52" spans="27:27">
      <c r="AA52" s="58"/>
    </row>
    <row r="53" spans="27:27">
      <c r="AA53" s="58"/>
    </row>
  </sheetData>
  <mergeCells count="74">
    <mergeCell ref="AO43:AP43"/>
    <mergeCell ref="AO36:AP36"/>
    <mergeCell ref="AO37:AP37"/>
    <mergeCell ref="AO38:AP38"/>
    <mergeCell ref="AO39:AP39"/>
    <mergeCell ref="AO41:AP41"/>
    <mergeCell ref="AO42:AP42"/>
    <mergeCell ref="AO40:AP40"/>
    <mergeCell ref="AV32:AV33"/>
    <mergeCell ref="AT32:AT33"/>
    <mergeCell ref="AO32:AP33"/>
    <mergeCell ref="AO34:AP34"/>
    <mergeCell ref="AO35:AP35"/>
    <mergeCell ref="AQ32:AQ33"/>
    <mergeCell ref="AU32:AU33"/>
    <mergeCell ref="AR32:AR33"/>
    <mergeCell ref="AS32:AS33"/>
    <mergeCell ref="T4:T5"/>
    <mergeCell ref="U4:U5"/>
    <mergeCell ref="V4:V5"/>
    <mergeCell ref="AL4:AL5"/>
    <mergeCell ref="A18:A20"/>
    <mergeCell ref="M4:M5"/>
    <mergeCell ref="N4:N5"/>
    <mergeCell ref="O4:O5"/>
    <mergeCell ref="R3:R5"/>
    <mergeCell ref="Q4:Q5"/>
    <mergeCell ref="A22:A29"/>
    <mergeCell ref="G4:G5"/>
    <mergeCell ref="A14:B14"/>
    <mergeCell ref="A17:B17"/>
    <mergeCell ref="A15:B15"/>
    <mergeCell ref="A16:B16"/>
    <mergeCell ref="A9:B9"/>
    <mergeCell ref="A3:B5"/>
    <mergeCell ref="C3:I3"/>
    <mergeCell ref="C4:C5"/>
    <mergeCell ref="D4:D5"/>
    <mergeCell ref="E4:E5"/>
    <mergeCell ref="F4:F5"/>
    <mergeCell ref="I4:I5"/>
    <mergeCell ref="H4:H5"/>
    <mergeCell ref="AA3:AB3"/>
    <mergeCell ref="A13:B13"/>
    <mergeCell ref="A7:B7"/>
    <mergeCell ref="A8:B8"/>
    <mergeCell ref="A6:B6"/>
    <mergeCell ref="A11:B11"/>
    <mergeCell ref="A12:B12"/>
    <mergeCell ref="A10:B10"/>
    <mergeCell ref="S3:V3"/>
    <mergeCell ref="J3:M3"/>
    <mergeCell ref="N3:Q3"/>
    <mergeCell ref="J4:J5"/>
    <mergeCell ref="S4:S5"/>
    <mergeCell ref="P4:P5"/>
    <mergeCell ref="K4:K5"/>
    <mergeCell ref="L4:L5"/>
    <mergeCell ref="AO16:AQ16"/>
    <mergeCell ref="AI4:AI5"/>
    <mergeCell ref="AJ4:AJ5"/>
    <mergeCell ref="W3:Z3"/>
    <mergeCell ref="AG4:AG5"/>
    <mergeCell ref="X4:X5"/>
    <mergeCell ref="Y4:Y5"/>
    <mergeCell ref="W4:W5"/>
    <mergeCell ref="AC3:AL3"/>
    <mergeCell ref="Z4:Z5"/>
    <mergeCell ref="AC4:AE4"/>
    <mergeCell ref="AF4:AF5"/>
    <mergeCell ref="AB4:AB5"/>
    <mergeCell ref="AA4:AA5"/>
    <mergeCell ref="AK4:AK5"/>
    <mergeCell ref="AH4:AH5"/>
  </mergeCells>
  <phoneticPr fontId="4"/>
  <printOptions horizontalCentered="1"/>
  <pageMargins left="0.59055118110236227" right="0.59055118110236227" top="0.98425196850393704" bottom="0.98425196850393704" header="0.51181102362204722" footer="0.51181102362204722"/>
  <pageSetup paperSize="9" scale="72" fitToWidth="2" orientation="portrait" blackAndWhite="1" r:id="rId1"/>
  <headerFooter alignWithMargins="0"/>
  <colBreaks count="1" manualBreakCount="1">
    <brk id="22" max="2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A32"/>
  <sheetViews>
    <sheetView view="pageBreakPreview" zoomScale="60" zoomScaleNormal="75" workbookViewId="0">
      <pane ySplit="4" topLeftCell="A5" activePane="bottomLeft" state="frozen"/>
      <selection activeCell="AN3" sqref="AN3"/>
      <selection pane="bottomLeft" activeCell="AL3" sqref="AL3:AQ3"/>
    </sheetView>
  </sheetViews>
  <sheetFormatPr defaultRowHeight="11.25"/>
  <cols>
    <col min="1" max="1" width="4.5" style="1" customWidth="1"/>
    <col min="2" max="2" width="7.25" style="1" customWidth="1"/>
    <col min="3" max="3" width="5.25" style="1" customWidth="1"/>
    <col min="4" max="13" width="4" style="1" customWidth="1"/>
    <col min="14" max="14" width="4.625" style="1" customWidth="1"/>
    <col min="15" max="26" width="4" style="1" customWidth="1"/>
    <col min="27" max="27" width="4.625" style="1" customWidth="1"/>
    <col min="28" max="29" width="4.375" style="1" customWidth="1"/>
    <col min="30" max="52" width="4" style="1" customWidth="1"/>
    <col min="53" max="53" width="4.5" style="1" customWidth="1"/>
    <col min="54" max="16384" width="9" style="1"/>
  </cols>
  <sheetData>
    <row r="1" spans="1:53" ht="23.2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804" t="s">
        <v>296</v>
      </c>
      <c r="AA1" s="805" t="s">
        <v>157</v>
      </c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</row>
    <row r="2" spans="1:53" ht="20.100000000000001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43"/>
      <c r="AV2" s="43"/>
      <c r="AW2" s="43"/>
      <c r="AX2" s="43"/>
      <c r="AY2" s="43"/>
      <c r="AZ2" s="43"/>
      <c r="BA2" s="43"/>
    </row>
    <row r="3" spans="1:53" s="10" customFormat="1" ht="45" customHeight="1">
      <c r="A3" s="971"/>
      <c r="B3" s="972"/>
      <c r="C3" s="1001" t="s">
        <v>95</v>
      </c>
      <c r="D3" s="999" t="s">
        <v>158</v>
      </c>
      <c r="E3" s="998"/>
      <c r="F3" s="998"/>
      <c r="G3" s="998"/>
      <c r="H3" s="998"/>
      <c r="I3" s="998"/>
      <c r="J3" s="998"/>
      <c r="K3" s="998"/>
      <c r="L3" s="998"/>
      <c r="M3" s="1000"/>
      <c r="N3" s="998" t="s">
        <v>159</v>
      </c>
      <c r="O3" s="998"/>
      <c r="P3" s="998"/>
      <c r="Q3" s="998"/>
      <c r="R3" s="998"/>
      <c r="S3" s="998"/>
      <c r="T3" s="999" t="s">
        <v>160</v>
      </c>
      <c r="U3" s="998"/>
      <c r="V3" s="998"/>
      <c r="W3" s="998"/>
      <c r="X3" s="998"/>
      <c r="Y3" s="998"/>
      <c r="Z3" s="1000"/>
      <c r="AA3" s="999" t="s">
        <v>161</v>
      </c>
      <c r="AB3" s="998"/>
      <c r="AC3" s="998"/>
      <c r="AD3" s="998"/>
      <c r="AE3" s="998"/>
      <c r="AF3" s="1000"/>
      <c r="AG3" s="998" t="s">
        <v>162</v>
      </c>
      <c r="AH3" s="998"/>
      <c r="AI3" s="998"/>
      <c r="AJ3" s="998"/>
      <c r="AK3" s="998"/>
      <c r="AL3" s="999" t="s">
        <v>163</v>
      </c>
      <c r="AM3" s="998"/>
      <c r="AN3" s="998"/>
      <c r="AO3" s="998"/>
      <c r="AP3" s="998"/>
      <c r="AQ3" s="1000"/>
      <c r="AR3" s="998" t="s">
        <v>164</v>
      </c>
      <c r="AS3" s="998"/>
      <c r="AT3" s="998"/>
      <c r="AU3" s="998"/>
      <c r="AV3" s="998"/>
      <c r="AW3" s="998"/>
      <c r="AX3" s="999" t="s">
        <v>165</v>
      </c>
      <c r="AY3" s="998"/>
      <c r="AZ3" s="1000"/>
      <c r="BA3" s="36" t="s">
        <v>102</v>
      </c>
    </row>
    <row r="4" spans="1:53" s="10" customFormat="1" ht="230.25" thickBot="1">
      <c r="A4" s="975"/>
      <c r="B4" s="976"/>
      <c r="C4" s="1002"/>
      <c r="D4" s="261" t="s">
        <v>127</v>
      </c>
      <c r="E4" s="260" t="s">
        <v>166</v>
      </c>
      <c r="F4" s="23" t="s">
        <v>167</v>
      </c>
      <c r="G4" s="23" t="s">
        <v>168</v>
      </c>
      <c r="H4" s="23" t="s">
        <v>169</v>
      </c>
      <c r="I4" s="23" t="s">
        <v>170</v>
      </c>
      <c r="J4" s="23" t="s">
        <v>171</v>
      </c>
      <c r="K4" s="23" t="s">
        <v>172</v>
      </c>
      <c r="L4" s="23" t="s">
        <v>173</v>
      </c>
      <c r="M4" s="24" t="s">
        <v>102</v>
      </c>
      <c r="N4" s="263" t="s">
        <v>127</v>
      </c>
      <c r="O4" s="194" t="s">
        <v>174</v>
      </c>
      <c r="P4" s="25" t="s">
        <v>175</v>
      </c>
      <c r="Q4" s="25" t="s">
        <v>176</v>
      </c>
      <c r="R4" s="25" t="s">
        <v>177</v>
      </c>
      <c r="S4" s="26" t="s">
        <v>102</v>
      </c>
      <c r="T4" s="263" t="s">
        <v>127</v>
      </c>
      <c r="U4" s="194" t="s">
        <v>178</v>
      </c>
      <c r="V4" s="25" t="s">
        <v>179</v>
      </c>
      <c r="W4" s="25" t="s">
        <v>180</v>
      </c>
      <c r="X4" s="25" t="s">
        <v>181</v>
      </c>
      <c r="Y4" s="25" t="s">
        <v>182</v>
      </c>
      <c r="Z4" s="24" t="s">
        <v>102</v>
      </c>
      <c r="AA4" s="263" t="s">
        <v>127</v>
      </c>
      <c r="AB4" s="807" t="s">
        <v>183</v>
      </c>
      <c r="AC4" s="25" t="s">
        <v>184</v>
      </c>
      <c r="AD4" s="25" t="s">
        <v>185</v>
      </c>
      <c r="AE4" s="25" t="s">
        <v>186</v>
      </c>
      <c r="AF4" s="24" t="s">
        <v>102</v>
      </c>
      <c r="AG4" s="263" t="s">
        <v>127</v>
      </c>
      <c r="AH4" s="194" t="s">
        <v>187</v>
      </c>
      <c r="AI4" s="25" t="s">
        <v>188</v>
      </c>
      <c r="AJ4" s="25" t="s">
        <v>189</v>
      </c>
      <c r="AK4" s="26" t="s">
        <v>102</v>
      </c>
      <c r="AL4" s="263" t="s">
        <v>127</v>
      </c>
      <c r="AM4" s="194" t="s">
        <v>190</v>
      </c>
      <c r="AN4" s="25" t="s">
        <v>191</v>
      </c>
      <c r="AO4" s="25" t="s">
        <v>192</v>
      </c>
      <c r="AP4" s="25" t="s">
        <v>193</v>
      </c>
      <c r="AQ4" s="24" t="s">
        <v>102</v>
      </c>
      <c r="AR4" s="263" t="s">
        <v>127</v>
      </c>
      <c r="AS4" s="194" t="s">
        <v>194</v>
      </c>
      <c r="AT4" s="25" t="s">
        <v>195</v>
      </c>
      <c r="AU4" s="25" t="s">
        <v>196</v>
      </c>
      <c r="AV4" s="25" t="s">
        <v>197</v>
      </c>
      <c r="AW4" s="26" t="s">
        <v>102</v>
      </c>
      <c r="AX4" s="263" t="s">
        <v>127</v>
      </c>
      <c r="AY4" s="265" t="s">
        <v>198</v>
      </c>
      <c r="AZ4" s="24" t="s">
        <v>102</v>
      </c>
      <c r="BA4" s="27" t="s">
        <v>483</v>
      </c>
    </row>
    <row r="5" spans="1:53" s="10" customFormat="1" ht="35.25" customHeight="1">
      <c r="A5" s="955" t="s">
        <v>613</v>
      </c>
      <c r="B5" s="1006"/>
      <c r="C5" s="151">
        <f t="shared" ref="C5:C11" si="0">D5+N5+T5+AA5+AG5+AL5+AR5+AX5+BA5</f>
        <v>697</v>
      </c>
      <c r="D5" s="151">
        <f t="shared" ref="D5:D14" si="1">SUM(E5:M5)</f>
        <v>78</v>
      </c>
      <c r="E5" s="195">
        <v>14</v>
      </c>
      <c r="F5" s="28">
        <v>2</v>
      </c>
      <c r="G5" s="28">
        <v>9</v>
      </c>
      <c r="H5" s="28">
        <v>9</v>
      </c>
      <c r="I5" s="28">
        <v>20</v>
      </c>
      <c r="J5" s="28">
        <v>21</v>
      </c>
      <c r="K5" s="28">
        <v>1</v>
      </c>
      <c r="L5" s="28">
        <v>2</v>
      </c>
      <c r="M5" s="29">
        <v>0</v>
      </c>
      <c r="N5" s="151">
        <f t="shared" ref="N5:N14" si="2">SUM(O5:S5)</f>
        <v>133</v>
      </c>
      <c r="O5" s="195">
        <v>75</v>
      </c>
      <c r="P5" s="28">
        <v>7</v>
      </c>
      <c r="Q5" s="28">
        <v>23</v>
      </c>
      <c r="R5" s="28">
        <v>13</v>
      </c>
      <c r="S5" s="29">
        <v>15</v>
      </c>
      <c r="T5" s="151">
        <f t="shared" ref="T5:T14" si="3">SUM(U5:Z5)</f>
        <v>11</v>
      </c>
      <c r="U5" s="195">
        <v>1</v>
      </c>
      <c r="V5" s="28">
        <v>10</v>
      </c>
      <c r="W5" s="28">
        <v>0</v>
      </c>
      <c r="X5" s="28">
        <v>0</v>
      </c>
      <c r="Y5" s="28">
        <v>0</v>
      </c>
      <c r="Z5" s="29">
        <v>0</v>
      </c>
      <c r="AA5" s="151">
        <f t="shared" ref="AA5:AA14" si="4">SUM(AB5:AF5)</f>
        <v>310</v>
      </c>
      <c r="AB5" s="278">
        <v>131</v>
      </c>
      <c r="AC5" s="28">
        <v>131</v>
      </c>
      <c r="AD5" s="28">
        <v>34</v>
      </c>
      <c r="AE5" s="28">
        <v>14</v>
      </c>
      <c r="AF5" s="29">
        <v>0</v>
      </c>
      <c r="AG5" s="151">
        <f t="shared" ref="AG5:AG14" si="5">SUM(AH5:AK5)</f>
        <v>27</v>
      </c>
      <c r="AH5" s="195">
        <v>15</v>
      </c>
      <c r="AI5" s="28">
        <v>5</v>
      </c>
      <c r="AJ5" s="28">
        <v>6</v>
      </c>
      <c r="AK5" s="29">
        <v>1</v>
      </c>
      <c r="AL5" s="151">
        <f t="shared" ref="AL5:AL14" si="6">SUM(AM5:AQ5)</f>
        <v>14</v>
      </c>
      <c r="AM5" s="195">
        <v>0</v>
      </c>
      <c r="AN5" s="28">
        <v>1</v>
      </c>
      <c r="AO5" s="28">
        <v>4</v>
      </c>
      <c r="AP5" s="28">
        <v>7</v>
      </c>
      <c r="AQ5" s="29">
        <v>2</v>
      </c>
      <c r="AR5" s="151">
        <f t="shared" ref="AR5:AR14" si="7">SUM(AS5:AW5)</f>
        <v>5</v>
      </c>
      <c r="AS5" s="195">
        <v>5</v>
      </c>
      <c r="AT5" s="28">
        <v>0</v>
      </c>
      <c r="AU5" s="28">
        <v>0</v>
      </c>
      <c r="AV5" s="28">
        <v>0</v>
      </c>
      <c r="AW5" s="29">
        <v>0</v>
      </c>
      <c r="AX5" s="151">
        <f t="shared" ref="AX5:AX14" si="8">SUM(AY5:AZ5)</f>
        <v>2</v>
      </c>
      <c r="AY5" s="247">
        <v>2</v>
      </c>
      <c r="AZ5" s="29">
        <v>0</v>
      </c>
      <c r="BA5" s="151">
        <v>117</v>
      </c>
    </row>
    <row r="6" spans="1:53" s="10" customFormat="1" ht="35.25" customHeight="1">
      <c r="A6" s="953" t="s">
        <v>614</v>
      </c>
      <c r="B6" s="964"/>
      <c r="C6" s="151">
        <f t="shared" si="0"/>
        <v>707</v>
      </c>
      <c r="D6" s="151">
        <f t="shared" si="1"/>
        <v>66</v>
      </c>
      <c r="E6" s="195">
        <v>20</v>
      </c>
      <c r="F6" s="28">
        <v>2</v>
      </c>
      <c r="G6" s="28">
        <v>9</v>
      </c>
      <c r="H6" s="28">
        <v>5</v>
      </c>
      <c r="I6" s="28">
        <v>12</v>
      </c>
      <c r="J6" s="28">
        <v>13</v>
      </c>
      <c r="K6" s="28">
        <v>1</v>
      </c>
      <c r="L6" s="28">
        <v>4</v>
      </c>
      <c r="M6" s="29">
        <v>0</v>
      </c>
      <c r="N6" s="151">
        <f t="shared" si="2"/>
        <v>118</v>
      </c>
      <c r="O6" s="195">
        <v>67</v>
      </c>
      <c r="P6" s="28">
        <v>2</v>
      </c>
      <c r="Q6" s="28">
        <v>31</v>
      </c>
      <c r="R6" s="28">
        <v>9</v>
      </c>
      <c r="S6" s="29">
        <v>9</v>
      </c>
      <c r="T6" s="151">
        <f t="shared" si="3"/>
        <v>19</v>
      </c>
      <c r="U6" s="195">
        <v>0</v>
      </c>
      <c r="V6" s="28">
        <v>19</v>
      </c>
      <c r="W6" s="28">
        <v>0</v>
      </c>
      <c r="X6" s="28">
        <v>0</v>
      </c>
      <c r="Y6" s="28">
        <v>0</v>
      </c>
      <c r="Z6" s="29">
        <v>0</v>
      </c>
      <c r="AA6" s="151">
        <f t="shared" si="4"/>
        <v>335</v>
      </c>
      <c r="AB6" s="278">
        <v>147</v>
      </c>
      <c r="AC6" s="28">
        <v>146</v>
      </c>
      <c r="AD6" s="28">
        <v>23</v>
      </c>
      <c r="AE6" s="28">
        <v>19</v>
      </c>
      <c r="AF6" s="29">
        <v>0</v>
      </c>
      <c r="AG6" s="151">
        <f t="shared" si="5"/>
        <v>34</v>
      </c>
      <c r="AH6" s="195">
        <v>22</v>
      </c>
      <c r="AI6" s="28">
        <v>8</v>
      </c>
      <c r="AJ6" s="28">
        <v>4</v>
      </c>
      <c r="AK6" s="29">
        <v>0</v>
      </c>
      <c r="AL6" s="151">
        <f t="shared" si="6"/>
        <v>13</v>
      </c>
      <c r="AM6" s="195">
        <v>0</v>
      </c>
      <c r="AN6" s="28">
        <v>1</v>
      </c>
      <c r="AO6" s="28">
        <v>2</v>
      </c>
      <c r="AP6" s="28">
        <v>9</v>
      </c>
      <c r="AQ6" s="29">
        <v>1</v>
      </c>
      <c r="AR6" s="151">
        <f t="shared" si="7"/>
        <v>14</v>
      </c>
      <c r="AS6" s="262">
        <v>9</v>
      </c>
      <c r="AT6" s="32">
        <v>0</v>
      </c>
      <c r="AU6" s="32">
        <v>0</v>
      </c>
      <c r="AV6" s="32">
        <v>0</v>
      </c>
      <c r="AW6" s="33">
        <v>5</v>
      </c>
      <c r="AX6" s="151">
        <f t="shared" si="8"/>
        <v>3</v>
      </c>
      <c r="AY6" s="247">
        <v>3</v>
      </c>
      <c r="AZ6" s="29">
        <v>0</v>
      </c>
      <c r="BA6" s="151">
        <v>105</v>
      </c>
    </row>
    <row r="7" spans="1:53" s="10" customFormat="1" ht="35.25" customHeight="1">
      <c r="A7" s="953" t="s">
        <v>623</v>
      </c>
      <c r="B7" s="964"/>
      <c r="C7" s="151">
        <f t="shared" si="0"/>
        <v>679</v>
      </c>
      <c r="D7" s="151">
        <f t="shared" si="1"/>
        <v>75</v>
      </c>
      <c r="E7" s="262">
        <v>17</v>
      </c>
      <c r="F7" s="32">
        <v>0</v>
      </c>
      <c r="G7" s="32">
        <v>12</v>
      </c>
      <c r="H7" s="32">
        <v>4</v>
      </c>
      <c r="I7" s="32">
        <v>21</v>
      </c>
      <c r="J7" s="32">
        <v>13</v>
      </c>
      <c r="K7" s="32">
        <v>1</v>
      </c>
      <c r="L7" s="32">
        <v>7</v>
      </c>
      <c r="M7" s="33">
        <v>0</v>
      </c>
      <c r="N7" s="151">
        <f t="shared" si="2"/>
        <v>96</v>
      </c>
      <c r="O7" s="262">
        <v>58</v>
      </c>
      <c r="P7" s="32">
        <v>3</v>
      </c>
      <c r="Q7" s="32">
        <v>17</v>
      </c>
      <c r="R7" s="32">
        <v>6</v>
      </c>
      <c r="S7" s="33">
        <v>12</v>
      </c>
      <c r="T7" s="151">
        <f t="shared" si="3"/>
        <v>6</v>
      </c>
      <c r="U7" s="262">
        <v>0</v>
      </c>
      <c r="V7" s="32">
        <v>6</v>
      </c>
      <c r="W7" s="32">
        <v>0</v>
      </c>
      <c r="X7" s="32">
        <v>0</v>
      </c>
      <c r="Y7" s="32">
        <v>0</v>
      </c>
      <c r="Z7" s="33">
        <v>0</v>
      </c>
      <c r="AA7" s="151">
        <f t="shared" si="4"/>
        <v>343</v>
      </c>
      <c r="AB7" s="808">
        <v>163</v>
      </c>
      <c r="AC7" s="32">
        <v>137</v>
      </c>
      <c r="AD7" s="32">
        <v>26</v>
      </c>
      <c r="AE7" s="32">
        <v>17</v>
      </c>
      <c r="AF7" s="33">
        <v>0</v>
      </c>
      <c r="AG7" s="151">
        <f t="shared" si="5"/>
        <v>37</v>
      </c>
      <c r="AH7" s="262">
        <v>21</v>
      </c>
      <c r="AI7" s="32">
        <v>10</v>
      </c>
      <c r="AJ7" s="32">
        <v>6</v>
      </c>
      <c r="AK7" s="33">
        <v>0</v>
      </c>
      <c r="AL7" s="151">
        <f t="shared" si="6"/>
        <v>13</v>
      </c>
      <c r="AM7" s="264">
        <v>1</v>
      </c>
      <c r="AN7" s="34">
        <v>1</v>
      </c>
      <c r="AO7" s="34">
        <v>0</v>
      </c>
      <c r="AP7" s="34">
        <v>8</v>
      </c>
      <c r="AQ7" s="35">
        <v>3</v>
      </c>
      <c r="AR7" s="151">
        <f t="shared" si="7"/>
        <v>2</v>
      </c>
      <c r="AS7" s="195">
        <v>1</v>
      </c>
      <c r="AT7" s="28">
        <v>1</v>
      </c>
      <c r="AU7" s="28">
        <v>0</v>
      </c>
      <c r="AV7" s="28">
        <v>0</v>
      </c>
      <c r="AW7" s="29">
        <v>0</v>
      </c>
      <c r="AX7" s="151">
        <f t="shared" si="8"/>
        <v>2</v>
      </c>
      <c r="AY7" s="248">
        <v>2</v>
      </c>
      <c r="AZ7" s="33">
        <v>0</v>
      </c>
      <c r="BA7" s="152">
        <v>105</v>
      </c>
    </row>
    <row r="8" spans="1:53" s="10" customFormat="1" ht="35.25" customHeight="1">
      <c r="A8" s="953" t="s">
        <v>616</v>
      </c>
      <c r="B8" s="964"/>
      <c r="C8" s="152">
        <f t="shared" si="0"/>
        <v>673</v>
      </c>
      <c r="D8" s="152">
        <f t="shared" si="1"/>
        <v>76</v>
      </c>
      <c r="E8" s="195">
        <v>15</v>
      </c>
      <c r="F8" s="28">
        <v>3</v>
      </c>
      <c r="G8" s="28">
        <v>9</v>
      </c>
      <c r="H8" s="28">
        <v>10</v>
      </c>
      <c r="I8" s="28">
        <v>18</v>
      </c>
      <c r="J8" s="28">
        <v>11</v>
      </c>
      <c r="K8" s="28">
        <v>0</v>
      </c>
      <c r="L8" s="28">
        <v>3</v>
      </c>
      <c r="M8" s="29">
        <v>7</v>
      </c>
      <c r="N8" s="152">
        <f t="shared" si="2"/>
        <v>110</v>
      </c>
      <c r="O8" s="195">
        <v>63</v>
      </c>
      <c r="P8" s="28">
        <v>6</v>
      </c>
      <c r="Q8" s="28">
        <v>23</v>
      </c>
      <c r="R8" s="28">
        <v>11</v>
      </c>
      <c r="S8" s="29">
        <v>7</v>
      </c>
      <c r="T8" s="152">
        <f t="shared" si="3"/>
        <v>15</v>
      </c>
      <c r="U8" s="195">
        <v>2</v>
      </c>
      <c r="V8" s="28">
        <v>13</v>
      </c>
      <c r="W8" s="28">
        <v>0</v>
      </c>
      <c r="X8" s="28">
        <v>0</v>
      </c>
      <c r="Y8" s="28">
        <v>0</v>
      </c>
      <c r="Z8" s="29">
        <v>0</v>
      </c>
      <c r="AA8" s="152">
        <f t="shared" si="4"/>
        <v>286</v>
      </c>
      <c r="AB8" s="278">
        <v>140</v>
      </c>
      <c r="AC8" s="28">
        <v>115</v>
      </c>
      <c r="AD8" s="28">
        <v>15</v>
      </c>
      <c r="AE8" s="28">
        <v>15</v>
      </c>
      <c r="AF8" s="29">
        <v>1</v>
      </c>
      <c r="AG8" s="152">
        <f t="shared" si="5"/>
        <v>33</v>
      </c>
      <c r="AH8" s="195">
        <v>21</v>
      </c>
      <c r="AI8" s="28">
        <v>7</v>
      </c>
      <c r="AJ8" s="28">
        <v>5</v>
      </c>
      <c r="AK8" s="29">
        <v>0</v>
      </c>
      <c r="AL8" s="152">
        <f t="shared" si="6"/>
        <v>23</v>
      </c>
      <c r="AM8" s="195">
        <v>1</v>
      </c>
      <c r="AN8" s="28">
        <v>4</v>
      </c>
      <c r="AO8" s="28">
        <v>4</v>
      </c>
      <c r="AP8" s="28">
        <v>10</v>
      </c>
      <c r="AQ8" s="29">
        <v>4</v>
      </c>
      <c r="AR8" s="152">
        <f t="shared" si="7"/>
        <v>8</v>
      </c>
      <c r="AS8" s="195">
        <v>6</v>
      </c>
      <c r="AT8" s="28">
        <v>0</v>
      </c>
      <c r="AU8" s="28">
        <v>0</v>
      </c>
      <c r="AV8" s="28">
        <v>0</v>
      </c>
      <c r="AW8" s="29">
        <v>2</v>
      </c>
      <c r="AX8" s="152">
        <f t="shared" si="8"/>
        <v>3</v>
      </c>
      <c r="AY8" s="195">
        <v>3</v>
      </c>
      <c r="AZ8" s="29">
        <v>0</v>
      </c>
      <c r="BA8" s="151">
        <v>119</v>
      </c>
    </row>
    <row r="9" spans="1:53" s="10" customFormat="1" ht="35.25" customHeight="1">
      <c r="A9" s="953" t="s">
        <v>617</v>
      </c>
      <c r="B9" s="964"/>
      <c r="C9" s="151">
        <f t="shared" si="0"/>
        <v>614</v>
      </c>
      <c r="D9" s="151">
        <f t="shared" si="1"/>
        <v>56</v>
      </c>
      <c r="E9" s="278">
        <v>12</v>
      </c>
      <c r="F9" s="28">
        <v>7</v>
      </c>
      <c r="G9" s="28">
        <v>9</v>
      </c>
      <c r="H9" s="28">
        <v>2</v>
      </c>
      <c r="I9" s="28">
        <v>19</v>
      </c>
      <c r="J9" s="28">
        <v>6</v>
      </c>
      <c r="K9" s="28">
        <v>0</v>
      </c>
      <c r="L9" s="28">
        <v>1</v>
      </c>
      <c r="M9" s="29">
        <v>0</v>
      </c>
      <c r="N9" s="151">
        <f t="shared" si="2"/>
        <v>94</v>
      </c>
      <c r="O9" s="195">
        <v>54</v>
      </c>
      <c r="P9" s="28">
        <v>6</v>
      </c>
      <c r="Q9" s="28">
        <v>12</v>
      </c>
      <c r="R9" s="28">
        <v>12</v>
      </c>
      <c r="S9" s="29">
        <v>10</v>
      </c>
      <c r="T9" s="151">
        <f t="shared" si="3"/>
        <v>12</v>
      </c>
      <c r="U9" s="195">
        <v>2</v>
      </c>
      <c r="V9" s="28">
        <v>10</v>
      </c>
      <c r="W9" s="28">
        <v>0</v>
      </c>
      <c r="X9" s="28">
        <v>0</v>
      </c>
      <c r="Y9" s="28">
        <v>0</v>
      </c>
      <c r="Z9" s="29">
        <v>0</v>
      </c>
      <c r="AA9" s="151">
        <f t="shared" si="4"/>
        <v>276</v>
      </c>
      <c r="AB9" s="278">
        <v>155</v>
      </c>
      <c r="AC9" s="28">
        <v>94</v>
      </c>
      <c r="AD9" s="28">
        <v>15</v>
      </c>
      <c r="AE9" s="28">
        <v>12</v>
      </c>
      <c r="AF9" s="29">
        <v>0</v>
      </c>
      <c r="AG9" s="151">
        <f t="shared" si="5"/>
        <v>28</v>
      </c>
      <c r="AH9" s="195">
        <v>15</v>
      </c>
      <c r="AI9" s="28">
        <v>4</v>
      </c>
      <c r="AJ9" s="28">
        <v>8</v>
      </c>
      <c r="AK9" s="29">
        <v>1</v>
      </c>
      <c r="AL9" s="151">
        <f t="shared" si="6"/>
        <v>12</v>
      </c>
      <c r="AM9" s="195">
        <v>1</v>
      </c>
      <c r="AN9" s="28">
        <v>0</v>
      </c>
      <c r="AO9" s="28">
        <v>1</v>
      </c>
      <c r="AP9" s="28">
        <v>10</v>
      </c>
      <c r="AQ9" s="29">
        <v>0</v>
      </c>
      <c r="AR9" s="151">
        <f t="shared" si="7"/>
        <v>6</v>
      </c>
      <c r="AS9" s="278">
        <v>5</v>
      </c>
      <c r="AT9" s="28">
        <v>0</v>
      </c>
      <c r="AU9" s="28">
        <v>0</v>
      </c>
      <c r="AV9" s="28">
        <v>0</v>
      </c>
      <c r="AW9" s="29">
        <v>1</v>
      </c>
      <c r="AX9" s="151">
        <f t="shared" si="8"/>
        <v>2</v>
      </c>
      <c r="AY9" s="247">
        <v>2</v>
      </c>
      <c r="AZ9" s="29">
        <v>0</v>
      </c>
      <c r="BA9" s="151">
        <v>128</v>
      </c>
    </row>
    <row r="10" spans="1:53" s="10" customFormat="1" ht="35.25" customHeight="1">
      <c r="A10" s="953" t="s">
        <v>618</v>
      </c>
      <c r="B10" s="964"/>
      <c r="C10" s="151">
        <f t="shared" si="0"/>
        <v>604</v>
      </c>
      <c r="D10" s="151">
        <f t="shared" si="1"/>
        <v>65</v>
      </c>
      <c r="E10" s="195">
        <v>14</v>
      </c>
      <c r="F10" s="28">
        <v>2</v>
      </c>
      <c r="G10" s="28">
        <v>9</v>
      </c>
      <c r="H10" s="28">
        <v>6</v>
      </c>
      <c r="I10" s="28">
        <v>7</v>
      </c>
      <c r="J10" s="28">
        <v>14</v>
      </c>
      <c r="K10" s="28">
        <v>0</v>
      </c>
      <c r="L10" s="28">
        <v>3</v>
      </c>
      <c r="M10" s="29">
        <v>10</v>
      </c>
      <c r="N10" s="151">
        <f t="shared" si="2"/>
        <v>95</v>
      </c>
      <c r="O10" s="195">
        <v>61</v>
      </c>
      <c r="P10" s="28">
        <v>0</v>
      </c>
      <c r="Q10" s="28">
        <v>16</v>
      </c>
      <c r="R10" s="28">
        <v>7</v>
      </c>
      <c r="S10" s="29">
        <v>11</v>
      </c>
      <c r="T10" s="151">
        <f t="shared" si="3"/>
        <v>12</v>
      </c>
      <c r="U10" s="195">
        <v>1</v>
      </c>
      <c r="V10" s="28">
        <v>11</v>
      </c>
      <c r="W10" s="28">
        <v>0</v>
      </c>
      <c r="X10" s="28">
        <v>0</v>
      </c>
      <c r="Y10" s="28">
        <v>0</v>
      </c>
      <c r="Z10" s="29">
        <v>0</v>
      </c>
      <c r="AA10" s="151">
        <f t="shared" si="4"/>
        <v>274</v>
      </c>
      <c r="AB10" s="278">
        <v>138</v>
      </c>
      <c r="AC10" s="28">
        <v>101</v>
      </c>
      <c r="AD10" s="28">
        <v>20</v>
      </c>
      <c r="AE10" s="28">
        <v>15</v>
      </c>
      <c r="AF10" s="29">
        <v>0</v>
      </c>
      <c r="AG10" s="151">
        <f t="shared" si="5"/>
        <v>17</v>
      </c>
      <c r="AH10" s="195">
        <v>8</v>
      </c>
      <c r="AI10" s="28">
        <v>6</v>
      </c>
      <c r="AJ10" s="28">
        <v>3</v>
      </c>
      <c r="AK10" s="29">
        <v>0</v>
      </c>
      <c r="AL10" s="151">
        <f t="shared" si="6"/>
        <v>13</v>
      </c>
      <c r="AM10" s="195">
        <v>0</v>
      </c>
      <c r="AN10" s="28">
        <v>2</v>
      </c>
      <c r="AO10" s="28">
        <v>1</v>
      </c>
      <c r="AP10" s="28">
        <v>10</v>
      </c>
      <c r="AQ10" s="29">
        <v>0</v>
      </c>
      <c r="AR10" s="151">
        <f t="shared" si="7"/>
        <v>4</v>
      </c>
      <c r="AS10" s="195">
        <v>2</v>
      </c>
      <c r="AT10" s="28">
        <v>0</v>
      </c>
      <c r="AU10" s="28">
        <v>0</v>
      </c>
      <c r="AV10" s="28">
        <v>0</v>
      </c>
      <c r="AW10" s="30">
        <v>2</v>
      </c>
      <c r="AX10" s="151">
        <f t="shared" si="8"/>
        <v>1</v>
      </c>
      <c r="AY10" s="247">
        <v>0</v>
      </c>
      <c r="AZ10" s="29">
        <v>1</v>
      </c>
      <c r="BA10" s="31">
        <v>123</v>
      </c>
    </row>
    <row r="11" spans="1:53" s="10" customFormat="1" ht="35.25" customHeight="1">
      <c r="A11" s="953" t="s">
        <v>619</v>
      </c>
      <c r="B11" s="964"/>
      <c r="C11" s="151">
        <f t="shared" si="0"/>
        <v>634</v>
      </c>
      <c r="D11" s="151">
        <f t="shared" si="1"/>
        <v>68</v>
      </c>
      <c r="E11" s="195">
        <v>18</v>
      </c>
      <c r="F11" s="28">
        <v>2</v>
      </c>
      <c r="G11" s="28">
        <v>5</v>
      </c>
      <c r="H11" s="28">
        <v>7</v>
      </c>
      <c r="I11" s="28">
        <v>13</v>
      </c>
      <c r="J11" s="28">
        <v>11</v>
      </c>
      <c r="K11" s="28">
        <v>1</v>
      </c>
      <c r="L11" s="28">
        <v>2</v>
      </c>
      <c r="M11" s="29">
        <v>9</v>
      </c>
      <c r="N11" s="151">
        <f t="shared" si="2"/>
        <v>79</v>
      </c>
      <c r="O11" s="195">
        <v>42</v>
      </c>
      <c r="P11" s="28">
        <v>4</v>
      </c>
      <c r="Q11" s="28">
        <v>16</v>
      </c>
      <c r="R11" s="28">
        <v>9</v>
      </c>
      <c r="S11" s="29">
        <v>8</v>
      </c>
      <c r="T11" s="151">
        <f t="shared" si="3"/>
        <v>17</v>
      </c>
      <c r="U11" s="195">
        <v>1</v>
      </c>
      <c r="V11" s="28">
        <v>15</v>
      </c>
      <c r="W11" s="28">
        <v>0</v>
      </c>
      <c r="X11" s="28">
        <v>1</v>
      </c>
      <c r="Y11" s="28">
        <v>0</v>
      </c>
      <c r="Z11" s="29">
        <v>0</v>
      </c>
      <c r="AA11" s="151">
        <f t="shared" si="4"/>
        <v>287</v>
      </c>
      <c r="AB11" s="278">
        <v>144</v>
      </c>
      <c r="AC11" s="28">
        <v>109</v>
      </c>
      <c r="AD11" s="28">
        <v>20</v>
      </c>
      <c r="AE11" s="28">
        <v>13</v>
      </c>
      <c r="AF11" s="29">
        <v>1</v>
      </c>
      <c r="AG11" s="151">
        <f t="shared" si="5"/>
        <v>26</v>
      </c>
      <c r="AH11" s="195">
        <v>15</v>
      </c>
      <c r="AI11" s="28">
        <v>5</v>
      </c>
      <c r="AJ11" s="28">
        <v>6</v>
      </c>
      <c r="AK11" s="29">
        <v>0</v>
      </c>
      <c r="AL11" s="151">
        <f t="shared" si="6"/>
        <v>10</v>
      </c>
      <c r="AM11" s="195">
        <v>0</v>
      </c>
      <c r="AN11" s="28">
        <v>1</v>
      </c>
      <c r="AO11" s="28">
        <v>2</v>
      </c>
      <c r="AP11" s="28">
        <v>7</v>
      </c>
      <c r="AQ11" s="29">
        <v>0</v>
      </c>
      <c r="AR11" s="151">
        <f t="shared" si="7"/>
        <v>10</v>
      </c>
      <c r="AS11" s="195">
        <v>8</v>
      </c>
      <c r="AT11" s="28">
        <v>0</v>
      </c>
      <c r="AU11" s="28">
        <v>0</v>
      </c>
      <c r="AV11" s="28">
        <v>0</v>
      </c>
      <c r="AW11" s="30">
        <v>2</v>
      </c>
      <c r="AX11" s="151">
        <f t="shared" si="8"/>
        <v>0</v>
      </c>
      <c r="AY11" s="247">
        <v>0</v>
      </c>
      <c r="AZ11" s="29">
        <v>0</v>
      </c>
      <c r="BA11" s="31">
        <v>137</v>
      </c>
    </row>
    <row r="12" spans="1:53" s="10" customFormat="1" ht="35.25" customHeight="1">
      <c r="A12" s="953" t="s">
        <v>620</v>
      </c>
      <c r="B12" s="964"/>
      <c r="C12" s="151">
        <f>D12+N12+T12+AA12+AG12+AL12+AR12+AX12+BA12</f>
        <v>613</v>
      </c>
      <c r="D12" s="151">
        <f t="shared" si="1"/>
        <v>63</v>
      </c>
      <c r="E12" s="195">
        <v>16</v>
      </c>
      <c r="F12" s="28">
        <v>3</v>
      </c>
      <c r="G12" s="28">
        <v>2</v>
      </c>
      <c r="H12" s="28">
        <v>7</v>
      </c>
      <c r="I12" s="28">
        <v>13</v>
      </c>
      <c r="J12" s="28">
        <v>7</v>
      </c>
      <c r="K12" s="28">
        <v>1</v>
      </c>
      <c r="L12" s="28">
        <v>4</v>
      </c>
      <c r="M12" s="29">
        <v>10</v>
      </c>
      <c r="N12" s="151">
        <f t="shared" si="2"/>
        <v>78</v>
      </c>
      <c r="O12" s="195">
        <v>37</v>
      </c>
      <c r="P12" s="28">
        <v>9</v>
      </c>
      <c r="Q12" s="28">
        <v>17</v>
      </c>
      <c r="R12" s="28">
        <v>12</v>
      </c>
      <c r="S12" s="30">
        <v>3</v>
      </c>
      <c r="T12" s="151">
        <f t="shared" si="3"/>
        <v>11</v>
      </c>
      <c r="U12" s="195">
        <v>2</v>
      </c>
      <c r="V12" s="28">
        <v>7</v>
      </c>
      <c r="W12" s="28">
        <v>0</v>
      </c>
      <c r="X12" s="28">
        <v>1</v>
      </c>
      <c r="Y12" s="28">
        <v>1</v>
      </c>
      <c r="Z12" s="29">
        <v>0</v>
      </c>
      <c r="AA12" s="151">
        <f t="shared" si="4"/>
        <v>302</v>
      </c>
      <c r="AB12" s="278">
        <v>157</v>
      </c>
      <c r="AC12" s="28">
        <v>104</v>
      </c>
      <c r="AD12" s="28">
        <v>16</v>
      </c>
      <c r="AE12" s="28">
        <v>24</v>
      </c>
      <c r="AF12" s="29">
        <v>1</v>
      </c>
      <c r="AG12" s="151">
        <f t="shared" si="5"/>
        <v>21</v>
      </c>
      <c r="AH12" s="195">
        <v>13</v>
      </c>
      <c r="AI12" s="28">
        <v>6</v>
      </c>
      <c r="AJ12" s="28">
        <v>2</v>
      </c>
      <c r="AK12" s="30">
        <v>0</v>
      </c>
      <c r="AL12" s="151">
        <f t="shared" si="6"/>
        <v>12</v>
      </c>
      <c r="AM12" s="195">
        <v>0</v>
      </c>
      <c r="AN12" s="28">
        <v>1</v>
      </c>
      <c r="AO12" s="28">
        <v>2</v>
      </c>
      <c r="AP12" s="28">
        <v>9</v>
      </c>
      <c r="AQ12" s="29">
        <v>0</v>
      </c>
      <c r="AR12" s="151">
        <f t="shared" si="7"/>
        <v>6</v>
      </c>
      <c r="AS12" s="195">
        <v>6</v>
      </c>
      <c r="AT12" s="28">
        <v>0</v>
      </c>
      <c r="AU12" s="28">
        <v>0</v>
      </c>
      <c r="AV12" s="28">
        <v>0</v>
      </c>
      <c r="AW12" s="30">
        <v>0</v>
      </c>
      <c r="AX12" s="151">
        <f t="shared" si="8"/>
        <v>0</v>
      </c>
      <c r="AY12" s="247">
        <v>0</v>
      </c>
      <c r="AZ12" s="29">
        <v>0</v>
      </c>
      <c r="BA12" s="31">
        <v>120</v>
      </c>
    </row>
    <row r="13" spans="1:53" s="10" customFormat="1" ht="35.25" customHeight="1">
      <c r="A13" s="953" t="s">
        <v>621</v>
      </c>
      <c r="B13" s="964"/>
      <c r="C13" s="151">
        <f>D13+N13+T13+AA13+AG13+AL13+AR13+AX13+BA13</f>
        <v>566</v>
      </c>
      <c r="D13" s="151">
        <f t="shared" si="1"/>
        <v>50</v>
      </c>
      <c r="E13" s="195">
        <v>11</v>
      </c>
      <c r="F13" s="28">
        <v>3</v>
      </c>
      <c r="G13" s="28">
        <v>6</v>
      </c>
      <c r="H13" s="28">
        <v>3</v>
      </c>
      <c r="I13" s="28">
        <v>8</v>
      </c>
      <c r="J13" s="28">
        <v>14</v>
      </c>
      <c r="K13" s="28">
        <v>1</v>
      </c>
      <c r="L13" s="28">
        <v>0</v>
      </c>
      <c r="M13" s="29">
        <v>4</v>
      </c>
      <c r="N13" s="151">
        <f t="shared" si="2"/>
        <v>76</v>
      </c>
      <c r="O13" s="195">
        <v>39</v>
      </c>
      <c r="P13" s="28">
        <v>3</v>
      </c>
      <c r="Q13" s="28">
        <v>13</v>
      </c>
      <c r="R13" s="28">
        <v>13</v>
      </c>
      <c r="S13" s="30">
        <v>8</v>
      </c>
      <c r="T13" s="151">
        <f t="shared" si="3"/>
        <v>12</v>
      </c>
      <c r="U13" s="195">
        <v>4</v>
      </c>
      <c r="V13" s="28">
        <v>8</v>
      </c>
      <c r="W13" s="28">
        <v>0</v>
      </c>
      <c r="X13" s="28">
        <v>0</v>
      </c>
      <c r="Y13" s="28">
        <v>0</v>
      </c>
      <c r="Z13" s="29">
        <v>0</v>
      </c>
      <c r="AA13" s="151">
        <f t="shared" si="4"/>
        <v>254</v>
      </c>
      <c r="AB13" s="278">
        <v>125</v>
      </c>
      <c r="AC13" s="28">
        <v>93</v>
      </c>
      <c r="AD13" s="28">
        <v>16</v>
      </c>
      <c r="AE13" s="28">
        <v>19</v>
      </c>
      <c r="AF13" s="29">
        <v>1</v>
      </c>
      <c r="AG13" s="151">
        <f t="shared" si="5"/>
        <v>38</v>
      </c>
      <c r="AH13" s="195">
        <v>21</v>
      </c>
      <c r="AI13" s="28">
        <v>8</v>
      </c>
      <c r="AJ13" s="28">
        <v>9</v>
      </c>
      <c r="AK13" s="30">
        <v>0</v>
      </c>
      <c r="AL13" s="151">
        <f t="shared" si="6"/>
        <v>18</v>
      </c>
      <c r="AM13" s="195">
        <v>1</v>
      </c>
      <c r="AN13" s="28">
        <v>0</v>
      </c>
      <c r="AO13" s="28">
        <v>2</v>
      </c>
      <c r="AP13" s="28">
        <v>13</v>
      </c>
      <c r="AQ13" s="29">
        <v>2</v>
      </c>
      <c r="AR13" s="151">
        <f t="shared" si="7"/>
        <v>4</v>
      </c>
      <c r="AS13" s="195">
        <v>3</v>
      </c>
      <c r="AT13" s="28">
        <v>0</v>
      </c>
      <c r="AU13" s="28">
        <v>0</v>
      </c>
      <c r="AV13" s="28">
        <v>0</v>
      </c>
      <c r="AW13" s="30">
        <v>1</v>
      </c>
      <c r="AX13" s="151">
        <f t="shared" si="8"/>
        <v>4</v>
      </c>
      <c r="AY13" s="247">
        <v>4</v>
      </c>
      <c r="AZ13" s="29">
        <v>0</v>
      </c>
      <c r="BA13" s="31">
        <v>110</v>
      </c>
    </row>
    <row r="14" spans="1:53" s="10" customFormat="1" ht="35.25" customHeight="1" thickBot="1">
      <c r="A14" s="953" t="s">
        <v>622</v>
      </c>
      <c r="B14" s="964"/>
      <c r="C14" s="392">
        <f>D14+N14+T14+AA14+AG14+AL14+AR14+AX14+BA14</f>
        <v>616</v>
      </c>
      <c r="D14" s="392">
        <f t="shared" si="1"/>
        <v>72</v>
      </c>
      <c r="E14" s="393">
        <v>15</v>
      </c>
      <c r="F14" s="394">
        <v>6</v>
      </c>
      <c r="G14" s="394">
        <v>8</v>
      </c>
      <c r="H14" s="394">
        <v>8</v>
      </c>
      <c r="I14" s="394">
        <v>12</v>
      </c>
      <c r="J14" s="394">
        <v>11</v>
      </c>
      <c r="K14" s="394">
        <v>2</v>
      </c>
      <c r="L14" s="394">
        <v>3</v>
      </c>
      <c r="M14" s="395">
        <v>7</v>
      </c>
      <c r="N14" s="392">
        <f t="shared" si="2"/>
        <v>65</v>
      </c>
      <c r="O14" s="393">
        <v>27</v>
      </c>
      <c r="P14" s="394">
        <v>7</v>
      </c>
      <c r="Q14" s="394">
        <v>10</v>
      </c>
      <c r="R14" s="394">
        <v>10</v>
      </c>
      <c r="S14" s="396">
        <v>11</v>
      </c>
      <c r="T14" s="392">
        <f t="shared" si="3"/>
        <v>12</v>
      </c>
      <c r="U14" s="393">
        <v>3</v>
      </c>
      <c r="V14" s="394">
        <v>9</v>
      </c>
      <c r="W14" s="394">
        <v>0</v>
      </c>
      <c r="X14" s="394">
        <v>0</v>
      </c>
      <c r="Y14" s="394">
        <v>0</v>
      </c>
      <c r="Z14" s="395">
        <v>0</v>
      </c>
      <c r="AA14" s="392">
        <f t="shared" si="4"/>
        <v>278</v>
      </c>
      <c r="AB14" s="809">
        <v>156</v>
      </c>
      <c r="AC14" s="394">
        <v>85</v>
      </c>
      <c r="AD14" s="394">
        <v>20</v>
      </c>
      <c r="AE14" s="394">
        <v>17</v>
      </c>
      <c r="AF14" s="395">
        <v>0</v>
      </c>
      <c r="AG14" s="392">
        <f t="shared" si="5"/>
        <v>32</v>
      </c>
      <c r="AH14" s="393">
        <v>16</v>
      </c>
      <c r="AI14" s="394">
        <v>8</v>
      </c>
      <c r="AJ14" s="394">
        <v>8</v>
      </c>
      <c r="AK14" s="396">
        <v>0</v>
      </c>
      <c r="AL14" s="392">
        <f t="shared" si="6"/>
        <v>15</v>
      </c>
      <c r="AM14" s="393">
        <v>0</v>
      </c>
      <c r="AN14" s="394">
        <v>1</v>
      </c>
      <c r="AO14" s="394">
        <v>0</v>
      </c>
      <c r="AP14" s="394">
        <v>12</v>
      </c>
      <c r="AQ14" s="395">
        <v>2</v>
      </c>
      <c r="AR14" s="392">
        <f t="shared" si="7"/>
        <v>4</v>
      </c>
      <c r="AS14" s="393">
        <v>3</v>
      </c>
      <c r="AT14" s="394">
        <v>0</v>
      </c>
      <c r="AU14" s="394">
        <v>0</v>
      </c>
      <c r="AV14" s="394">
        <v>0</v>
      </c>
      <c r="AW14" s="396">
        <v>1</v>
      </c>
      <c r="AX14" s="392">
        <f t="shared" si="8"/>
        <v>6</v>
      </c>
      <c r="AY14" s="397">
        <v>6</v>
      </c>
      <c r="AZ14" s="395">
        <v>0</v>
      </c>
      <c r="BA14" s="398">
        <v>132</v>
      </c>
    </row>
    <row r="15" spans="1:53" s="10" customFormat="1" ht="35.25" customHeight="1" thickTop="1" thickBot="1">
      <c r="A15" s="969" t="s">
        <v>143</v>
      </c>
      <c r="B15" s="970"/>
      <c r="C15" s="405">
        <f>SUM(C5:C14)/10</f>
        <v>640.29999999999995</v>
      </c>
      <c r="D15" s="405">
        <f>SUM(D5:D14)/10</f>
        <v>66.900000000000006</v>
      </c>
      <c r="E15" s="406">
        <f>SUM(E5:E14)/10</f>
        <v>15.2</v>
      </c>
      <c r="F15" s="407">
        <f t="shared" ref="F15:L15" si="9">SUM(F5:F14)/10</f>
        <v>3</v>
      </c>
      <c r="G15" s="407">
        <f t="shared" si="9"/>
        <v>7.8</v>
      </c>
      <c r="H15" s="407">
        <f t="shared" si="9"/>
        <v>6.1</v>
      </c>
      <c r="I15" s="407">
        <f t="shared" si="9"/>
        <v>14.3</v>
      </c>
      <c r="J15" s="407">
        <f t="shared" si="9"/>
        <v>12.1</v>
      </c>
      <c r="K15" s="407">
        <f t="shared" si="9"/>
        <v>0.8</v>
      </c>
      <c r="L15" s="407">
        <f t="shared" si="9"/>
        <v>2.9</v>
      </c>
      <c r="M15" s="408">
        <f t="shared" ref="M15:BA15" si="10">SUM(M5:M14)/10</f>
        <v>4.7</v>
      </c>
      <c r="N15" s="405">
        <f t="shared" si="10"/>
        <v>94.4</v>
      </c>
      <c r="O15" s="406">
        <f t="shared" si="10"/>
        <v>52.3</v>
      </c>
      <c r="P15" s="407">
        <f t="shared" si="10"/>
        <v>4.7</v>
      </c>
      <c r="Q15" s="407">
        <f t="shared" si="10"/>
        <v>17.8</v>
      </c>
      <c r="R15" s="407">
        <f t="shared" si="10"/>
        <v>10.199999999999999</v>
      </c>
      <c r="S15" s="408">
        <f t="shared" si="10"/>
        <v>9.4</v>
      </c>
      <c r="T15" s="405">
        <f t="shared" si="10"/>
        <v>12.7</v>
      </c>
      <c r="U15" s="406">
        <f t="shared" si="10"/>
        <v>1.6</v>
      </c>
      <c r="V15" s="407">
        <f t="shared" si="10"/>
        <v>10.8</v>
      </c>
      <c r="W15" s="407">
        <f t="shared" si="10"/>
        <v>0</v>
      </c>
      <c r="X15" s="407">
        <f t="shared" si="10"/>
        <v>0.2</v>
      </c>
      <c r="Y15" s="407">
        <f t="shared" si="10"/>
        <v>0.1</v>
      </c>
      <c r="Z15" s="408">
        <f t="shared" si="10"/>
        <v>0</v>
      </c>
      <c r="AA15" s="405">
        <f t="shared" si="10"/>
        <v>294.5</v>
      </c>
      <c r="AB15" s="810">
        <f t="shared" si="10"/>
        <v>145.6</v>
      </c>
      <c r="AC15" s="407">
        <f t="shared" si="10"/>
        <v>111.5</v>
      </c>
      <c r="AD15" s="407">
        <f t="shared" si="10"/>
        <v>20.5</v>
      </c>
      <c r="AE15" s="407">
        <f t="shared" si="10"/>
        <v>16.5</v>
      </c>
      <c r="AF15" s="408">
        <f t="shared" si="10"/>
        <v>0.4</v>
      </c>
      <c r="AG15" s="405">
        <f t="shared" si="10"/>
        <v>29.3</v>
      </c>
      <c r="AH15" s="406">
        <f t="shared" si="10"/>
        <v>16.7</v>
      </c>
      <c r="AI15" s="407">
        <f t="shared" si="10"/>
        <v>6.7</v>
      </c>
      <c r="AJ15" s="407">
        <f t="shared" si="10"/>
        <v>5.7</v>
      </c>
      <c r="AK15" s="408">
        <f t="shared" si="10"/>
        <v>0.2</v>
      </c>
      <c r="AL15" s="405">
        <f t="shared" si="10"/>
        <v>14.3</v>
      </c>
      <c r="AM15" s="406">
        <f t="shared" si="10"/>
        <v>0.4</v>
      </c>
      <c r="AN15" s="407">
        <f t="shared" si="10"/>
        <v>1.2</v>
      </c>
      <c r="AO15" s="407">
        <f t="shared" si="10"/>
        <v>1.8</v>
      </c>
      <c r="AP15" s="407">
        <f t="shared" si="10"/>
        <v>9.5</v>
      </c>
      <c r="AQ15" s="408">
        <f t="shared" si="10"/>
        <v>1.4</v>
      </c>
      <c r="AR15" s="405">
        <f t="shared" si="10"/>
        <v>6.3</v>
      </c>
      <c r="AS15" s="406">
        <f t="shared" si="10"/>
        <v>4.8</v>
      </c>
      <c r="AT15" s="407">
        <f t="shared" si="10"/>
        <v>0.1</v>
      </c>
      <c r="AU15" s="407">
        <f>SUM(AU5:AU14)/10</f>
        <v>0</v>
      </c>
      <c r="AV15" s="407">
        <f t="shared" si="10"/>
        <v>0</v>
      </c>
      <c r="AW15" s="408">
        <f t="shared" si="10"/>
        <v>1.4</v>
      </c>
      <c r="AX15" s="405">
        <f t="shared" si="10"/>
        <v>2.2999999999999998</v>
      </c>
      <c r="AY15" s="409">
        <f t="shared" si="10"/>
        <v>2.2000000000000002</v>
      </c>
      <c r="AZ15" s="408">
        <f t="shared" si="10"/>
        <v>0.1</v>
      </c>
      <c r="BA15" s="405">
        <f t="shared" si="10"/>
        <v>119.6</v>
      </c>
    </row>
    <row r="16" spans="1:53" s="10" customFormat="1" ht="35.25" customHeight="1" thickBot="1">
      <c r="A16" s="965" t="s">
        <v>612</v>
      </c>
      <c r="B16" s="966"/>
      <c r="C16" s="519">
        <f>(SUM(C17:C22))</f>
        <v>500</v>
      </c>
      <c r="D16" s="519">
        <f t="shared" ref="D16:AH16" si="11">(SUM(D17:D22))</f>
        <v>63</v>
      </c>
      <c r="E16" s="520">
        <f t="shared" si="11"/>
        <v>19</v>
      </c>
      <c r="F16" s="521">
        <f t="shared" si="11"/>
        <v>2</v>
      </c>
      <c r="G16" s="521">
        <f t="shared" si="11"/>
        <v>10</v>
      </c>
      <c r="H16" s="521">
        <f t="shared" si="11"/>
        <v>4</v>
      </c>
      <c r="I16" s="521">
        <f t="shared" si="11"/>
        <v>14</v>
      </c>
      <c r="J16" s="521">
        <f t="shared" si="11"/>
        <v>7</v>
      </c>
      <c r="K16" s="521">
        <f t="shared" si="11"/>
        <v>0</v>
      </c>
      <c r="L16" s="521">
        <f t="shared" si="11"/>
        <v>2</v>
      </c>
      <c r="M16" s="522">
        <f t="shared" si="11"/>
        <v>5</v>
      </c>
      <c r="N16" s="519">
        <f t="shared" si="11"/>
        <v>69</v>
      </c>
      <c r="O16" s="520">
        <f t="shared" si="11"/>
        <v>33</v>
      </c>
      <c r="P16" s="521">
        <f t="shared" si="11"/>
        <v>7</v>
      </c>
      <c r="Q16" s="521">
        <f t="shared" si="11"/>
        <v>17</v>
      </c>
      <c r="R16" s="521">
        <f t="shared" si="11"/>
        <v>6</v>
      </c>
      <c r="S16" s="532">
        <f t="shared" si="11"/>
        <v>6</v>
      </c>
      <c r="T16" s="519">
        <f t="shared" si="11"/>
        <v>12</v>
      </c>
      <c r="U16" s="520">
        <f t="shared" si="11"/>
        <v>4</v>
      </c>
      <c r="V16" s="521">
        <f t="shared" si="11"/>
        <v>8</v>
      </c>
      <c r="W16" s="521">
        <f t="shared" si="11"/>
        <v>0</v>
      </c>
      <c r="X16" s="521">
        <f t="shared" si="11"/>
        <v>0</v>
      </c>
      <c r="Y16" s="521">
        <f t="shared" si="11"/>
        <v>0</v>
      </c>
      <c r="Z16" s="522">
        <f t="shared" si="11"/>
        <v>0</v>
      </c>
      <c r="AA16" s="519">
        <f t="shared" si="11"/>
        <v>213</v>
      </c>
      <c r="AB16" s="811">
        <f t="shared" si="11"/>
        <v>100</v>
      </c>
      <c r="AC16" s="521">
        <f t="shared" si="11"/>
        <v>82</v>
      </c>
      <c r="AD16" s="521">
        <f t="shared" si="11"/>
        <v>17</v>
      </c>
      <c r="AE16" s="521">
        <f t="shared" si="11"/>
        <v>14</v>
      </c>
      <c r="AF16" s="522">
        <f t="shared" si="11"/>
        <v>0</v>
      </c>
      <c r="AG16" s="519">
        <f t="shared" si="11"/>
        <v>31</v>
      </c>
      <c r="AH16" s="520">
        <f t="shared" si="11"/>
        <v>15</v>
      </c>
      <c r="AI16" s="521">
        <f t="shared" ref="AI16:BA16" si="12">(SUM(AI17:AI22))</f>
        <v>10</v>
      </c>
      <c r="AJ16" s="521">
        <f t="shared" si="12"/>
        <v>6</v>
      </c>
      <c r="AK16" s="532">
        <f t="shared" si="12"/>
        <v>0</v>
      </c>
      <c r="AL16" s="519">
        <f t="shared" si="12"/>
        <v>14</v>
      </c>
      <c r="AM16" s="520">
        <f t="shared" si="12"/>
        <v>1</v>
      </c>
      <c r="AN16" s="521">
        <f t="shared" si="12"/>
        <v>0</v>
      </c>
      <c r="AO16" s="521">
        <f t="shared" si="12"/>
        <v>7</v>
      </c>
      <c r="AP16" s="521">
        <f t="shared" si="12"/>
        <v>5</v>
      </c>
      <c r="AQ16" s="522">
        <f t="shared" si="12"/>
        <v>1</v>
      </c>
      <c r="AR16" s="519">
        <f t="shared" si="12"/>
        <v>3</v>
      </c>
      <c r="AS16" s="520">
        <f t="shared" si="12"/>
        <v>2</v>
      </c>
      <c r="AT16" s="521">
        <f t="shared" si="12"/>
        <v>0</v>
      </c>
      <c r="AU16" s="521">
        <f t="shared" si="12"/>
        <v>0</v>
      </c>
      <c r="AV16" s="521">
        <f t="shared" si="12"/>
        <v>0</v>
      </c>
      <c r="AW16" s="532">
        <f t="shared" si="12"/>
        <v>1</v>
      </c>
      <c r="AX16" s="519">
        <f t="shared" si="12"/>
        <v>0</v>
      </c>
      <c r="AY16" s="543">
        <f t="shared" si="12"/>
        <v>0</v>
      </c>
      <c r="AZ16" s="522">
        <f t="shared" si="12"/>
        <v>0</v>
      </c>
      <c r="BA16" s="544">
        <f t="shared" si="12"/>
        <v>95</v>
      </c>
    </row>
    <row r="17" spans="1:53" s="10" customFormat="1" ht="35.25" customHeight="1">
      <c r="A17" s="1003" t="s">
        <v>646</v>
      </c>
      <c r="B17" s="259" t="s">
        <v>97</v>
      </c>
      <c r="C17" s="551">
        <f>D17+N17+T17+AA17+AG17+AL17+AR17+AX17+BA17</f>
        <v>263</v>
      </c>
      <c r="D17" s="523">
        <f t="shared" ref="D17:D22" si="13">SUM(E17:M17)</f>
        <v>46</v>
      </c>
      <c r="E17" s="524">
        <v>19</v>
      </c>
      <c r="F17" s="525">
        <v>2</v>
      </c>
      <c r="G17" s="525">
        <v>5</v>
      </c>
      <c r="H17" s="525">
        <v>0</v>
      </c>
      <c r="I17" s="525">
        <v>10</v>
      </c>
      <c r="J17" s="525">
        <v>6</v>
      </c>
      <c r="K17" s="525">
        <v>0</v>
      </c>
      <c r="L17" s="525">
        <v>2</v>
      </c>
      <c r="M17" s="492">
        <v>2</v>
      </c>
      <c r="N17" s="523">
        <f t="shared" ref="N17:N22" si="14">SUM(O17:S17)</f>
        <v>60</v>
      </c>
      <c r="O17" s="524">
        <v>30</v>
      </c>
      <c r="P17" s="525">
        <v>7</v>
      </c>
      <c r="Q17" s="525">
        <v>13</v>
      </c>
      <c r="R17" s="525">
        <v>6</v>
      </c>
      <c r="S17" s="491">
        <v>4</v>
      </c>
      <c r="T17" s="523">
        <f t="shared" ref="T17:T22" si="15">SUM(U17:Z17)</f>
        <v>9</v>
      </c>
      <c r="U17" s="533">
        <v>3</v>
      </c>
      <c r="V17" s="534">
        <v>6</v>
      </c>
      <c r="W17" s="534">
        <v>0</v>
      </c>
      <c r="X17" s="534">
        <v>0</v>
      </c>
      <c r="Y17" s="534">
        <v>0</v>
      </c>
      <c r="Z17" s="535">
        <v>0</v>
      </c>
      <c r="AA17" s="523">
        <f t="shared" ref="AA17:AA22" si="16">SUM(AB17:AF17)</f>
        <v>70</v>
      </c>
      <c r="AB17" s="812">
        <v>16</v>
      </c>
      <c r="AC17" s="534">
        <v>39</v>
      </c>
      <c r="AD17" s="534">
        <v>10</v>
      </c>
      <c r="AE17" s="534">
        <v>5</v>
      </c>
      <c r="AF17" s="535">
        <v>0</v>
      </c>
      <c r="AG17" s="523">
        <f t="shared" ref="AG17:AG22" si="17">SUM(AH17:AK17)</f>
        <v>8</v>
      </c>
      <c r="AH17" s="524">
        <v>4</v>
      </c>
      <c r="AI17" s="525">
        <v>1</v>
      </c>
      <c r="AJ17" s="525">
        <v>3</v>
      </c>
      <c r="AK17" s="491">
        <v>0</v>
      </c>
      <c r="AL17" s="523">
        <f t="shared" ref="AL17:AL22" si="18">SUM(AM17:AQ17)</f>
        <v>11</v>
      </c>
      <c r="AM17" s="524">
        <v>1</v>
      </c>
      <c r="AN17" s="525">
        <v>0</v>
      </c>
      <c r="AO17" s="525">
        <v>4</v>
      </c>
      <c r="AP17" s="525">
        <v>5</v>
      </c>
      <c r="AQ17" s="492">
        <v>1</v>
      </c>
      <c r="AR17" s="542">
        <f t="shared" ref="AR17:AR22" si="19">SUM(AS17:AW17)</f>
        <v>0</v>
      </c>
      <c r="AS17" s="524">
        <v>0</v>
      </c>
      <c r="AT17" s="525">
        <v>0</v>
      </c>
      <c r="AU17" s="525">
        <v>0</v>
      </c>
      <c r="AV17" s="525">
        <v>0</v>
      </c>
      <c r="AW17" s="491">
        <v>0</v>
      </c>
      <c r="AX17" s="523">
        <f t="shared" ref="AX17:AX22" si="20">SUM(AY17:AZ17)</f>
        <v>0</v>
      </c>
      <c r="AY17" s="545">
        <v>0</v>
      </c>
      <c r="AZ17" s="492">
        <v>0</v>
      </c>
      <c r="BA17" s="546">
        <v>59</v>
      </c>
    </row>
    <row r="18" spans="1:53" s="10" customFormat="1" ht="35.25" customHeight="1">
      <c r="A18" s="1004"/>
      <c r="B18" s="37" t="s">
        <v>98</v>
      </c>
      <c r="C18" s="552">
        <f t="shared" ref="C18:C22" si="21">D18+N18+T18+AA18+AG18+AL18+AR18+AX18+BA18</f>
        <v>25</v>
      </c>
      <c r="D18" s="526">
        <f t="shared" si="13"/>
        <v>0</v>
      </c>
      <c r="E18" s="527">
        <v>0</v>
      </c>
      <c r="F18" s="527">
        <v>0</v>
      </c>
      <c r="G18" s="528">
        <v>0</v>
      </c>
      <c r="H18" s="528">
        <v>0</v>
      </c>
      <c r="I18" s="528">
        <v>0</v>
      </c>
      <c r="J18" s="528">
        <v>0</v>
      </c>
      <c r="K18" s="528">
        <v>0</v>
      </c>
      <c r="L18" s="528">
        <v>0</v>
      </c>
      <c r="M18" s="494">
        <v>0</v>
      </c>
      <c r="N18" s="526">
        <f t="shared" si="14"/>
        <v>1</v>
      </c>
      <c r="O18" s="527">
        <v>0</v>
      </c>
      <c r="P18" s="528">
        <v>0</v>
      </c>
      <c r="Q18" s="528">
        <v>1</v>
      </c>
      <c r="R18" s="528">
        <v>0</v>
      </c>
      <c r="S18" s="493">
        <v>0</v>
      </c>
      <c r="T18" s="526">
        <f t="shared" si="15"/>
        <v>0</v>
      </c>
      <c r="U18" s="536">
        <v>0</v>
      </c>
      <c r="V18" s="537">
        <v>0</v>
      </c>
      <c r="W18" s="537">
        <v>0</v>
      </c>
      <c r="X18" s="537">
        <v>0</v>
      </c>
      <c r="Y18" s="537">
        <v>0</v>
      </c>
      <c r="Z18" s="538">
        <v>0</v>
      </c>
      <c r="AA18" s="526">
        <f t="shared" si="16"/>
        <v>21</v>
      </c>
      <c r="AB18" s="813">
        <v>20</v>
      </c>
      <c r="AC18" s="537">
        <v>1</v>
      </c>
      <c r="AD18" s="537">
        <v>0</v>
      </c>
      <c r="AE18" s="537">
        <v>0</v>
      </c>
      <c r="AF18" s="538">
        <v>0</v>
      </c>
      <c r="AG18" s="526">
        <f t="shared" si="17"/>
        <v>0</v>
      </c>
      <c r="AH18" s="527">
        <v>0</v>
      </c>
      <c r="AI18" s="528">
        <v>0</v>
      </c>
      <c r="AJ18" s="528">
        <v>0</v>
      </c>
      <c r="AK18" s="493">
        <v>0</v>
      </c>
      <c r="AL18" s="526">
        <f t="shared" si="18"/>
        <v>0</v>
      </c>
      <c r="AM18" s="527">
        <v>0</v>
      </c>
      <c r="AN18" s="528">
        <v>0</v>
      </c>
      <c r="AO18" s="528">
        <v>0</v>
      </c>
      <c r="AP18" s="528">
        <v>0</v>
      </c>
      <c r="AQ18" s="494">
        <v>0</v>
      </c>
      <c r="AR18" s="526">
        <f t="shared" si="19"/>
        <v>0</v>
      </c>
      <c r="AS18" s="527">
        <v>0</v>
      </c>
      <c r="AT18" s="528">
        <v>0</v>
      </c>
      <c r="AU18" s="528">
        <v>0</v>
      </c>
      <c r="AV18" s="528">
        <v>0</v>
      </c>
      <c r="AW18" s="493">
        <v>0</v>
      </c>
      <c r="AX18" s="526">
        <f t="shared" si="20"/>
        <v>0</v>
      </c>
      <c r="AY18" s="547">
        <v>0</v>
      </c>
      <c r="AZ18" s="494">
        <v>0</v>
      </c>
      <c r="BA18" s="548">
        <v>3</v>
      </c>
    </row>
    <row r="19" spans="1:53" s="10" customFormat="1" ht="35.25" customHeight="1">
      <c r="A19" s="1004"/>
      <c r="B19" s="37" t="s">
        <v>99</v>
      </c>
      <c r="C19" s="552">
        <f t="shared" si="21"/>
        <v>58</v>
      </c>
      <c r="D19" s="526">
        <f t="shared" si="13"/>
        <v>9</v>
      </c>
      <c r="E19" s="527">
        <v>0</v>
      </c>
      <c r="F19" s="528">
        <v>0</v>
      </c>
      <c r="G19" s="528">
        <v>4</v>
      </c>
      <c r="H19" s="528">
        <v>2</v>
      </c>
      <c r="I19" s="528">
        <v>0</v>
      </c>
      <c r="J19" s="528">
        <v>1</v>
      </c>
      <c r="K19" s="528">
        <v>0</v>
      </c>
      <c r="L19" s="528">
        <v>0</v>
      </c>
      <c r="M19" s="494">
        <v>2</v>
      </c>
      <c r="N19" s="526">
        <f t="shared" si="14"/>
        <v>4</v>
      </c>
      <c r="O19" s="527">
        <v>1</v>
      </c>
      <c r="P19" s="528">
        <v>0</v>
      </c>
      <c r="Q19" s="528">
        <v>3</v>
      </c>
      <c r="R19" s="528">
        <v>0</v>
      </c>
      <c r="S19" s="493">
        <v>0</v>
      </c>
      <c r="T19" s="526">
        <f t="shared" si="15"/>
        <v>1</v>
      </c>
      <c r="U19" s="536">
        <v>0</v>
      </c>
      <c r="V19" s="537">
        <v>1</v>
      </c>
      <c r="W19" s="537">
        <v>0</v>
      </c>
      <c r="X19" s="537">
        <v>0</v>
      </c>
      <c r="Y19" s="537">
        <v>0</v>
      </c>
      <c r="Z19" s="538">
        <v>0</v>
      </c>
      <c r="AA19" s="526">
        <f t="shared" si="16"/>
        <v>10</v>
      </c>
      <c r="AB19" s="813">
        <v>0</v>
      </c>
      <c r="AC19" s="537">
        <v>7</v>
      </c>
      <c r="AD19" s="537">
        <v>1</v>
      </c>
      <c r="AE19" s="537">
        <v>2</v>
      </c>
      <c r="AF19" s="538">
        <v>0</v>
      </c>
      <c r="AG19" s="526">
        <f t="shared" si="17"/>
        <v>20</v>
      </c>
      <c r="AH19" s="527">
        <v>9</v>
      </c>
      <c r="AI19" s="528">
        <v>9</v>
      </c>
      <c r="AJ19" s="528">
        <v>2</v>
      </c>
      <c r="AK19" s="493">
        <v>0</v>
      </c>
      <c r="AL19" s="526">
        <f t="shared" si="18"/>
        <v>1</v>
      </c>
      <c r="AM19" s="527">
        <v>0</v>
      </c>
      <c r="AN19" s="528">
        <v>0</v>
      </c>
      <c r="AO19" s="528">
        <v>1</v>
      </c>
      <c r="AP19" s="528">
        <v>0</v>
      </c>
      <c r="AQ19" s="494">
        <v>0</v>
      </c>
      <c r="AR19" s="526">
        <f t="shared" si="19"/>
        <v>0</v>
      </c>
      <c r="AS19" s="527">
        <v>0</v>
      </c>
      <c r="AT19" s="528">
        <v>0</v>
      </c>
      <c r="AU19" s="528">
        <v>0</v>
      </c>
      <c r="AV19" s="528">
        <v>0</v>
      </c>
      <c r="AW19" s="493">
        <v>0</v>
      </c>
      <c r="AX19" s="526">
        <f t="shared" si="20"/>
        <v>0</v>
      </c>
      <c r="AY19" s="547">
        <v>0</v>
      </c>
      <c r="AZ19" s="494">
        <v>0</v>
      </c>
      <c r="BA19" s="548">
        <v>13</v>
      </c>
    </row>
    <row r="20" spans="1:53" s="10" customFormat="1" ht="35.25" customHeight="1">
      <c r="A20" s="1004"/>
      <c r="B20" s="37" t="s">
        <v>100</v>
      </c>
      <c r="C20" s="552">
        <f t="shared" si="21"/>
        <v>4</v>
      </c>
      <c r="D20" s="526">
        <f t="shared" si="13"/>
        <v>3</v>
      </c>
      <c r="E20" s="527">
        <v>0</v>
      </c>
      <c r="F20" s="528">
        <v>0</v>
      </c>
      <c r="G20" s="528">
        <v>0</v>
      </c>
      <c r="H20" s="528">
        <v>0</v>
      </c>
      <c r="I20" s="528">
        <v>2</v>
      </c>
      <c r="J20" s="528">
        <v>0</v>
      </c>
      <c r="K20" s="528">
        <v>0</v>
      </c>
      <c r="L20" s="528">
        <v>0</v>
      </c>
      <c r="M20" s="494">
        <v>1</v>
      </c>
      <c r="N20" s="526">
        <f t="shared" si="14"/>
        <v>0</v>
      </c>
      <c r="O20" s="527">
        <v>0</v>
      </c>
      <c r="P20" s="528">
        <v>0</v>
      </c>
      <c r="Q20" s="528">
        <v>0</v>
      </c>
      <c r="R20" s="528">
        <v>0</v>
      </c>
      <c r="S20" s="528">
        <v>0</v>
      </c>
      <c r="T20" s="526">
        <f t="shared" si="15"/>
        <v>0</v>
      </c>
      <c r="U20" s="536">
        <v>0</v>
      </c>
      <c r="V20" s="537">
        <v>0</v>
      </c>
      <c r="W20" s="537">
        <v>0</v>
      </c>
      <c r="X20" s="537">
        <v>0</v>
      </c>
      <c r="Y20" s="537">
        <v>0</v>
      </c>
      <c r="Z20" s="538">
        <v>0</v>
      </c>
      <c r="AA20" s="526">
        <f t="shared" si="16"/>
        <v>0</v>
      </c>
      <c r="AB20" s="813">
        <v>0</v>
      </c>
      <c r="AC20" s="537">
        <v>0</v>
      </c>
      <c r="AD20" s="537">
        <v>0</v>
      </c>
      <c r="AE20" s="537">
        <v>0</v>
      </c>
      <c r="AF20" s="538">
        <v>0</v>
      </c>
      <c r="AG20" s="526">
        <f t="shared" si="17"/>
        <v>1</v>
      </c>
      <c r="AH20" s="527">
        <v>1</v>
      </c>
      <c r="AI20" s="528">
        <v>0</v>
      </c>
      <c r="AJ20" s="528">
        <v>0</v>
      </c>
      <c r="AK20" s="493">
        <v>0</v>
      </c>
      <c r="AL20" s="526">
        <f t="shared" si="18"/>
        <v>0</v>
      </c>
      <c r="AM20" s="527">
        <v>0</v>
      </c>
      <c r="AN20" s="528">
        <v>0</v>
      </c>
      <c r="AO20" s="528">
        <v>0</v>
      </c>
      <c r="AP20" s="528">
        <v>0</v>
      </c>
      <c r="AQ20" s="494">
        <v>0</v>
      </c>
      <c r="AR20" s="526">
        <f>SUM(AS20:AW20)</f>
        <v>0</v>
      </c>
      <c r="AS20" s="527">
        <v>0</v>
      </c>
      <c r="AT20" s="528">
        <v>0</v>
      </c>
      <c r="AU20" s="528">
        <v>0</v>
      </c>
      <c r="AV20" s="528">
        <v>0</v>
      </c>
      <c r="AW20" s="493">
        <v>0</v>
      </c>
      <c r="AX20" s="526">
        <f>SUM(AY20:AZ20)</f>
        <v>0</v>
      </c>
      <c r="AY20" s="547">
        <v>0</v>
      </c>
      <c r="AZ20" s="494">
        <v>0</v>
      </c>
      <c r="BA20" s="548">
        <v>0</v>
      </c>
    </row>
    <row r="21" spans="1:53" s="10" customFormat="1" ht="35.25" customHeight="1">
      <c r="A21" s="1004"/>
      <c r="B21" s="37" t="s">
        <v>101</v>
      </c>
      <c r="C21" s="552">
        <f t="shared" si="21"/>
        <v>0</v>
      </c>
      <c r="D21" s="526">
        <f t="shared" si="13"/>
        <v>0</v>
      </c>
      <c r="E21" s="527">
        <v>0</v>
      </c>
      <c r="F21" s="527">
        <v>0</v>
      </c>
      <c r="G21" s="528">
        <v>0</v>
      </c>
      <c r="H21" s="528">
        <v>0</v>
      </c>
      <c r="I21" s="528">
        <v>0</v>
      </c>
      <c r="J21" s="528">
        <v>0</v>
      </c>
      <c r="K21" s="528">
        <v>0</v>
      </c>
      <c r="L21" s="528">
        <v>0</v>
      </c>
      <c r="M21" s="494">
        <v>0</v>
      </c>
      <c r="N21" s="526">
        <f t="shared" si="14"/>
        <v>0</v>
      </c>
      <c r="O21" s="527">
        <v>0</v>
      </c>
      <c r="P21" s="528">
        <v>0</v>
      </c>
      <c r="Q21" s="528">
        <v>0</v>
      </c>
      <c r="R21" s="528">
        <v>0</v>
      </c>
      <c r="S21" s="493">
        <v>0</v>
      </c>
      <c r="T21" s="526">
        <f t="shared" si="15"/>
        <v>0</v>
      </c>
      <c r="U21" s="536">
        <v>0</v>
      </c>
      <c r="V21" s="537">
        <v>0</v>
      </c>
      <c r="W21" s="537">
        <v>0</v>
      </c>
      <c r="X21" s="537">
        <v>0</v>
      </c>
      <c r="Y21" s="537">
        <v>0</v>
      </c>
      <c r="Z21" s="538">
        <v>0</v>
      </c>
      <c r="AA21" s="526">
        <f t="shared" si="16"/>
        <v>0</v>
      </c>
      <c r="AB21" s="813">
        <v>0</v>
      </c>
      <c r="AC21" s="537">
        <v>0</v>
      </c>
      <c r="AD21" s="537">
        <v>0</v>
      </c>
      <c r="AE21" s="537">
        <v>0</v>
      </c>
      <c r="AF21" s="538">
        <v>0</v>
      </c>
      <c r="AG21" s="526">
        <f t="shared" si="17"/>
        <v>0</v>
      </c>
      <c r="AH21" s="527">
        <v>0</v>
      </c>
      <c r="AI21" s="528">
        <v>0</v>
      </c>
      <c r="AJ21" s="528">
        <v>0</v>
      </c>
      <c r="AK21" s="493">
        <v>0</v>
      </c>
      <c r="AL21" s="526">
        <f t="shared" si="18"/>
        <v>0</v>
      </c>
      <c r="AM21" s="527">
        <v>0</v>
      </c>
      <c r="AN21" s="528">
        <v>0</v>
      </c>
      <c r="AO21" s="528">
        <v>0</v>
      </c>
      <c r="AP21" s="528">
        <v>0</v>
      </c>
      <c r="AQ21" s="494">
        <v>0</v>
      </c>
      <c r="AR21" s="526">
        <f t="shared" si="19"/>
        <v>0</v>
      </c>
      <c r="AS21" s="527">
        <v>0</v>
      </c>
      <c r="AT21" s="528">
        <v>0</v>
      </c>
      <c r="AU21" s="528">
        <v>0</v>
      </c>
      <c r="AV21" s="528">
        <v>0</v>
      </c>
      <c r="AW21" s="493">
        <v>0</v>
      </c>
      <c r="AX21" s="526">
        <f t="shared" si="20"/>
        <v>0</v>
      </c>
      <c r="AY21" s="547">
        <v>0</v>
      </c>
      <c r="AZ21" s="494">
        <v>0</v>
      </c>
      <c r="BA21" s="548">
        <v>0</v>
      </c>
    </row>
    <row r="22" spans="1:53" s="10" customFormat="1" ht="35.25" customHeight="1" thickBot="1">
      <c r="A22" s="1005"/>
      <c r="B22" s="38" t="s">
        <v>102</v>
      </c>
      <c r="C22" s="553">
        <f t="shared" si="21"/>
        <v>150</v>
      </c>
      <c r="D22" s="529">
        <f t="shared" si="13"/>
        <v>5</v>
      </c>
      <c r="E22" s="530">
        <v>0</v>
      </c>
      <c r="F22" s="531">
        <v>0</v>
      </c>
      <c r="G22" s="531">
        <v>1</v>
      </c>
      <c r="H22" s="531">
        <v>2</v>
      </c>
      <c r="I22" s="531">
        <v>2</v>
      </c>
      <c r="J22" s="531">
        <v>0</v>
      </c>
      <c r="K22" s="531">
        <v>0</v>
      </c>
      <c r="L22" s="531">
        <v>0</v>
      </c>
      <c r="M22" s="496">
        <v>0</v>
      </c>
      <c r="N22" s="529">
        <f t="shared" si="14"/>
        <v>4</v>
      </c>
      <c r="O22" s="530">
        <v>2</v>
      </c>
      <c r="P22" s="531">
        <v>0</v>
      </c>
      <c r="Q22" s="531">
        <v>0</v>
      </c>
      <c r="R22" s="531">
        <v>0</v>
      </c>
      <c r="S22" s="495">
        <v>2</v>
      </c>
      <c r="T22" s="529">
        <f t="shared" si="15"/>
        <v>2</v>
      </c>
      <c r="U22" s="539">
        <v>1</v>
      </c>
      <c r="V22" s="540">
        <v>1</v>
      </c>
      <c r="W22" s="540">
        <v>0</v>
      </c>
      <c r="X22" s="540">
        <v>0</v>
      </c>
      <c r="Y22" s="540">
        <v>0</v>
      </c>
      <c r="Z22" s="541">
        <v>0</v>
      </c>
      <c r="AA22" s="529">
        <f t="shared" si="16"/>
        <v>112</v>
      </c>
      <c r="AB22" s="814">
        <v>64</v>
      </c>
      <c r="AC22" s="540">
        <v>35</v>
      </c>
      <c r="AD22" s="540">
        <v>6</v>
      </c>
      <c r="AE22" s="540">
        <v>7</v>
      </c>
      <c r="AF22" s="541">
        <v>0</v>
      </c>
      <c r="AG22" s="529">
        <f t="shared" si="17"/>
        <v>2</v>
      </c>
      <c r="AH22" s="530">
        <v>1</v>
      </c>
      <c r="AI22" s="531">
        <v>0</v>
      </c>
      <c r="AJ22" s="531">
        <v>1</v>
      </c>
      <c r="AK22" s="495">
        <v>0</v>
      </c>
      <c r="AL22" s="529">
        <f t="shared" si="18"/>
        <v>2</v>
      </c>
      <c r="AM22" s="530">
        <v>0</v>
      </c>
      <c r="AN22" s="531">
        <v>0</v>
      </c>
      <c r="AO22" s="531">
        <v>2</v>
      </c>
      <c r="AP22" s="531">
        <v>0</v>
      </c>
      <c r="AQ22" s="496">
        <v>0</v>
      </c>
      <c r="AR22" s="529">
        <f t="shared" si="19"/>
        <v>3</v>
      </c>
      <c r="AS22" s="530">
        <v>2</v>
      </c>
      <c r="AT22" s="531">
        <v>0</v>
      </c>
      <c r="AU22" s="531">
        <v>0</v>
      </c>
      <c r="AV22" s="531">
        <v>0</v>
      </c>
      <c r="AW22" s="495">
        <v>1</v>
      </c>
      <c r="AX22" s="529">
        <f t="shared" si="20"/>
        <v>0</v>
      </c>
      <c r="AY22" s="549">
        <v>0</v>
      </c>
      <c r="AZ22" s="496">
        <v>0</v>
      </c>
      <c r="BA22" s="550">
        <v>20</v>
      </c>
    </row>
    <row r="23" spans="1:5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</row>
    <row r="24" spans="1:53" ht="20.100000000000001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</row>
    <row r="25" spans="1:53" ht="20.100000000000001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</row>
    <row r="26" spans="1:53" ht="20.100000000000001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</row>
    <row r="27" spans="1:53" ht="20.100000000000001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</row>
    <row r="28" spans="1:5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</row>
    <row r="29" spans="1:5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</row>
    <row r="30" spans="1:5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</row>
    <row r="31" spans="1:53">
      <c r="C31" s="10"/>
      <c r="D31" s="10"/>
      <c r="E31" s="10"/>
      <c r="F31" s="10"/>
      <c r="G31" s="10"/>
      <c r="H31" s="10"/>
    </row>
    <row r="32" spans="1:53">
      <c r="C32" s="10"/>
      <c r="D32" s="10"/>
      <c r="E32" s="10"/>
      <c r="F32" s="10"/>
      <c r="G32" s="10"/>
      <c r="H32" s="10"/>
    </row>
  </sheetData>
  <mergeCells count="23">
    <mergeCell ref="A3:B4"/>
    <mergeCell ref="A15:B15"/>
    <mergeCell ref="A16:B16"/>
    <mergeCell ref="A14:B14"/>
    <mergeCell ref="A17:A22"/>
    <mergeCell ref="A10:B10"/>
    <mergeCell ref="A11:B11"/>
    <mergeCell ref="A12:B12"/>
    <mergeCell ref="A13:B13"/>
    <mergeCell ref="A8:B8"/>
    <mergeCell ref="A6:B6"/>
    <mergeCell ref="A7:B7"/>
    <mergeCell ref="A5:B5"/>
    <mergeCell ref="A9:B9"/>
    <mergeCell ref="AR3:AW3"/>
    <mergeCell ref="AX3:AZ3"/>
    <mergeCell ref="AG3:AK3"/>
    <mergeCell ref="AL3:AQ3"/>
    <mergeCell ref="C3:C4"/>
    <mergeCell ref="D3:M3"/>
    <mergeCell ref="N3:S3"/>
    <mergeCell ref="T3:Z3"/>
    <mergeCell ref="AA3:AF3"/>
  </mergeCells>
  <phoneticPr fontId="4"/>
  <printOptions horizontalCentered="1"/>
  <pageMargins left="0.59055118110236227" right="0.59055118110236227" top="0.98425196850393704" bottom="0.98425196850393704" header="0.51181102362204722" footer="0.51181102362204722"/>
  <pageSetup paperSize="9" scale="81" fitToWidth="2" orientation="portrait" blackAndWhite="1" r:id="rId1"/>
  <headerFooter alignWithMargins="0"/>
  <colBreaks count="1" manualBreakCount="1">
    <brk id="26" max="2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P60"/>
  <sheetViews>
    <sheetView workbookViewId="0">
      <pane ySplit="3" topLeftCell="A7" activePane="bottomLeft" state="frozen"/>
      <selection activeCell="AN3" sqref="AN3"/>
      <selection pane="bottomLeft" activeCell="AN3" sqref="AN3"/>
    </sheetView>
  </sheetViews>
  <sheetFormatPr defaultRowHeight="11.25"/>
  <cols>
    <col min="1" max="1" width="4.5" style="1" customWidth="1"/>
    <col min="2" max="2" width="7.25" style="1" customWidth="1"/>
    <col min="3" max="16" width="6.875" style="1" customWidth="1"/>
    <col min="17" max="16384" width="9" style="1"/>
  </cols>
  <sheetData>
    <row r="1" spans="1:16" ht="24" customHeight="1">
      <c r="A1" s="1008" t="s">
        <v>298</v>
      </c>
      <c r="B1" s="1008"/>
      <c r="C1" s="1008"/>
      <c r="D1" s="1008"/>
      <c r="E1" s="1008"/>
      <c r="F1" s="1008"/>
      <c r="G1" s="1008"/>
      <c r="H1" s="1008"/>
      <c r="I1" s="1008"/>
      <c r="J1" s="1008"/>
      <c r="K1" s="1008"/>
      <c r="L1" s="1008"/>
      <c r="M1" s="1008"/>
      <c r="N1" s="1008"/>
      <c r="O1" s="1008"/>
      <c r="P1" s="1008"/>
    </row>
    <row r="2" spans="1:16" ht="20.100000000000001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58"/>
    </row>
    <row r="3" spans="1:16" ht="96" customHeight="1" thickBot="1">
      <c r="A3" s="1009"/>
      <c r="B3" s="871"/>
      <c r="C3" s="196" t="s">
        <v>95</v>
      </c>
      <c r="D3" s="197" t="s">
        <v>199</v>
      </c>
      <c r="E3" s="198" t="s">
        <v>200</v>
      </c>
      <c r="F3" s="198" t="s">
        <v>201</v>
      </c>
      <c r="G3" s="198" t="s">
        <v>387</v>
      </c>
      <c r="H3" s="198" t="s">
        <v>202</v>
      </c>
      <c r="I3" s="198" t="s">
        <v>203</v>
      </c>
      <c r="J3" s="198" t="s">
        <v>204</v>
      </c>
      <c r="K3" s="198" t="s">
        <v>205</v>
      </c>
      <c r="L3" s="198" t="s">
        <v>206</v>
      </c>
      <c r="M3" s="198" t="s">
        <v>207</v>
      </c>
      <c r="N3" s="198" t="s">
        <v>208</v>
      </c>
      <c r="O3" s="198" t="s">
        <v>102</v>
      </c>
      <c r="P3" s="199" t="s">
        <v>209</v>
      </c>
    </row>
    <row r="4" spans="1:16" ht="34.5" customHeight="1">
      <c r="A4" s="955" t="s">
        <v>613</v>
      </c>
      <c r="B4" s="1006"/>
      <c r="C4" s="735">
        <f t="shared" ref="C4:C9" si="0">SUM(D4:P4)</f>
        <v>697</v>
      </c>
      <c r="D4" s="736">
        <v>64</v>
      </c>
      <c r="E4" s="737">
        <v>100</v>
      </c>
      <c r="F4" s="737">
        <v>27</v>
      </c>
      <c r="G4" s="737">
        <v>70</v>
      </c>
      <c r="H4" s="737">
        <v>30</v>
      </c>
      <c r="I4" s="737">
        <v>41</v>
      </c>
      <c r="J4" s="737">
        <v>11</v>
      </c>
      <c r="K4" s="737">
        <v>20</v>
      </c>
      <c r="L4" s="737">
        <v>21</v>
      </c>
      <c r="M4" s="738">
        <v>3</v>
      </c>
      <c r="N4" s="738">
        <v>15</v>
      </c>
      <c r="O4" s="738">
        <v>220</v>
      </c>
      <c r="P4" s="739">
        <v>75</v>
      </c>
    </row>
    <row r="5" spans="1:16" ht="34.5" customHeight="1">
      <c r="A5" s="953" t="s">
        <v>614</v>
      </c>
      <c r="B5" s="964"/>
      <c r="C5" s="200">
        <f t="shared" si="0"/>
        <v>707</v>
      </c>
      <c r="D5" s="204">
        <v>76</v>
      </c>
      <c r="E5" s="147">
        <v>99</v>
      </c>
      <c r="F5" s="147">
        <v>25</v>
      </c>
      <c r="G5" s="147">
        <v>62</v>
      </c>
      <c r="H5" s="147">
        <v>34</v>
      </c>
      <c r="I5" s="147">
        <v>24</v>
      </c>
      <c r="J5" s="147">
        <v>9</v>
      </c>
      <c r="K5" s="147">
        <v>33</v>
      </c>
      <c r="L5" s="147">
        <v>23</v>
      </c>
      <c r="M5" s="147">
        <v>6</v>
      </c>
      <c r="N5" s="147">
        <v>12</v>
      </c>
      <c r="O5" s="147">
        <v>222</v>
      </c>
      <c r="P5" s="203">
        <v>82</v>
      </c>
    </row>
    <row r="6" spans="1:16" ht="34.5" customHeight="1">
      <c r="A6" s="953" t="s">
        <v>615</v>
      </c>
      <c r="B6" s="964"/>
      <c r="C6" s="200">
        <f t="shared" si="0"/>
        <v>713</v>
      </c>
      <c r="D6" s="201">
        <v>64</v>
      </c>
      <c r="E6" s="147">
        <v>107</v>
      </c>
      <c r="F6" s="147">
        <v>33</v>
      </c>
      <c r="G6" s="147">
        <v>56</v>
      </c>
      <c r="H6" s="147">
        <v>34</v>
      </c>
      <c r="I6" s="147">
        <v>39</v>
      </c>
      <c r="J6" s="147">
        <v>7</v>
      </c>
      <c r="K6" s="147">
        <v>18</v>
      </c>
      <c r="L6" s="147">
        <v>9</v>
      </c>
      <c r="M6" s="202">
        <v>12</v>
      </c>
      <c r="N6" s="202">
        <v>15</v>
      </c>
      <c r="O6" s="202">
        <v>218</v>
      </c>
      <c r="P6" s="203">
        <v>101</v>
      </c>
    </row>
    <row r="7" spans="1:16" ht="34.5" customHeight="1">
      <c r="A7" s="953" t="s">
        <v>616</v>
      </c>
      <c r="B7" s="964"/>
      <c r="C7" s="200">
        <f t="shared" si="0"/>
        <v>672</v>
      </c>
      <c r="D7" s="201">
        <v>67</v>
      </c>
      <c r="E7" s="147">
        <v>98</v>
      </c>
      <c r="F7" s="147">
        <v>17</v>
      </c>
      <c r="G7" s="147">
        <v>64</v>
      </c>
      <c r="H7" s="147">
        <v>27</v>
      </c>
      <c r="I7" s="147">
        <v>32</v>
      </c>
      <c r="J7" s="147">
        <v>7</v>
      </c>
      <c r="K7" s="147">
        <v>15</v>
      </c>
      <c r="L7" s="147">
        <v>11</v>
      </c>
      <c r="M7" s="202">
        <v>3</v>
      </c>
      <c r="N7" s="202">
        <v>18</v>
      </c>
      <c r="O7" s="202">
        <v>221</v>
      </c>
      <c r="P7" s="203">
        <v>92</v>
      </c>
    </row>
    <row r="8" spans="1:16" ht="34.5" customHeight="1">
      <c r="A8" s="953" t="s">
        <v>617</v>
      </c>
      <c r="B8" s="964"/>
      <c r="C8" s="200">
        <f t="shared" si="0"/>
        <v>614</v>
      </c>
      <c r="D8" s="204">
        <v>53</v>
      </c>
      <c r="E8" s="147">
        <v>108</v>
      </c>
      <c r="F8" s="147">
        <v>26</v>
      </c>
      <c r="G8" s="147">
        <v>55</v>
      </c>
      <c r="H8" s="147">
        <v>22</v>
      </c>
      <c r="I8" s="147">
        <v>28</v>
      </c>
      <c r="J8" s="147">
        <v>12</v>
      </c>
      <c r="K8" s="147">
        <v>17</v>
      </c>
      <c r="L8" s="147">
        <v>5</v>
      </c>
      <c r="M8" s="202">
        <v>5</v>
      </c>
      <c r="N8" s="202">
        <v>10</v>
      </c>
      <c r="O8" s="202">
        <v>176</v>
      </c>
      <c r="P8" s="203">
        <v>97</v>
      </c>
    </row>
    <row r="9" spans="1:16" ht="34.5" customHeight="1">
      <c r="A9" s="953" t="s">
        <v>618</v>
      </c>
      <c r="B9" s="964"/>
      <c r="C9" s="200">
        <f t="shared" si="0"/>
        <v>604</v>
      </c>
      <c r="D9" s="201">
        <v>48</v>
      </c>
      <c r="E9" s="147">
        <v>102</v>
      </c>
      <c r="F9" s="399">
        <v>30</v>
      </c>
      <c r="G9" s="147">
        <v>60</v>
      </c>
      <c r="H9" s="147">
        <v>22</v>
      </c>
      <c r="I9" s="147">
        <v>25</v>
      </c>
      <c r="J9" s="147">
        <v>8</v>
      </c>
      <c r="K9" s="147">
        <v>18</v>
      </c>
      <c r="L9" s="147">
        <v>5</v>
      </c>
      <c r="M9" s="147">
        <v>4</v>
      </c>
      <c r="N9" s="147">
        <v>7</v>
      </c>
      <c r="O9" s="147">
        <v>174</v>
      </c>
      <c r="P9" s="203">
        <v>101</v>
      </c>
    </row>
    <row r="10" spans="1:16" ht="34.5" customHeight="1">
      <c r="A10" s="953" t="s">
        <v>619</v>
      </c>
      <c r="B10" s="964"/>
      <c r="C10" s="200">
        <f>SUM(D10:P10)</f>
        <v>634</v>
      </c>
      <c r="D10" s="201">
        <v>43</v>
      </c>
      <c r="E10" s="147">
        <v>110</v>
      </c>
      <c r="F10" s="399">
        <v>23</v>
      </c>
      <c r="G10" s="147">
        <v>43</v>
      </c>
      <c r="H10" s="147">
        <v>42</v>
      </c>
      <c r="I10" s="147">
        <v>38</v>
      </c>
      <c r="J10" s="147">
        <v>15</v>
      </c>
      <c r="K10" s="147">
        <v>25</v>
      </c>
      <c r="L10" s="147">
        <v>14</v>
      </c>
      <c r="M10" s="147">
        <v>9</v>
      </c>
      <c r="N10" s="147">
        <v>13</v>
      </c>
      <c r="O10" s="147">
        <v>166</v>
      </c>
      <c r="P10" s="203">
        <v>93</v>
      </c>
    </row>
    <row r="11" spans="1:16" ht="34.5" customHeight="1">
      <c r="A11" s="953" t="s">
        <v>620</v>
      </c>
      <c r="B11" s="964"/>
      <c r="C11" s="200">
        <f>SUM(D11:P11)</f>
        <v>613</v>
      </c>
      <c r="D11" s="201">
        <v>56</v>
      </c>
      <c r="E11" s="147">
        <v>101</v>
      </c>
      <c r="F11" s="399">
        <v>23</v>
      </c>
      <c r="G11" s="147">
        <v>38</v>
      </c>
      <c r="H11" s="147">
        <v>23</v>
      </c>
      <c r="I11" s="147">
        <v>23</v>
      </c>
      <c r="J11" s="147">
        <v>6</v>
      </c>
      <c r="K11" s="147">
        <v>21</v>
      </c>
      <c r="L11" s="147">
        <v>47</v>
      </c>
      <c r="M11" s="147">
        <v>2</v>
      </c>
      <c r="N11" s="147">
        <v>13</v>
      </c>
      <c r="O11" s="147">
        <v>170</v>
      </c>
      <c r="P11" s="203">
        <v>90</v>
      </c>
    </row>
    <row r="12" spans="1:16" ht="34.5" customHeight="1">
      <c r="A12" s="1010" t="s">
        <v>621</v>
      </c>
      <c r="B12" s="968"/>
      <c r="C12" s="200">
        <f>SUM(D12:P12)</f>
        <v>566</v>
      </c>
      <c r="D12" s="731">
        <v>58</v>
      </c>
      <c r="E12" s="732">
        <v>77</v>
      </c>
      <c r="F12" s="733">
        <v>16</v>
      </c>
      <c r="G12" s="732">
        <v>34</v>
      </c>
      <c r="H12" s="732">
        <v>29</v>
      </c>
      <c r="I12" s="732">
        <v>22</v>
      </c>
      <c r="J12" s="732">
        <v>4</v>
      </c>
      <c r="K12" s="732">
        <v>17</v>
      </c>
      <c r="L12" s="732">
        <v>9</v>
      </c>
      <c r="M12" s="732">
        <v>7</v>
      </c>
      <c r="N12" s="732">
        <v>8</v>
      </c>
      <c r="O12" s="732">
        <v>211</v>
      </c>
      <c r="P12" s="734">
        <v>74</v>
      </c>
    </row>
    <row r="13" spans="1:16" ht="34.5" customHeight="1" thickBot="1">
      <c r="A13" s="1010" t="s">
        <v>622</v>
      </c>
      <c r="B13" s="968"/>
      <c r="C13" s="330">
        <f>SUM(D13:P13)</f>
        <v>616</v>
      </c>
      <c r="D13" s="331">
        <v>48</v>
      </c>
      <c r="E13" s="332">
        <v>100</v>
      </c>
      <c r="F13" s="333">
        <v>15</v>
      </c>
      <c r="G13" s="332">
        <v>28</v>
      </c>
      <c r="H13" s="332">
        <v>23</v>
      </c>
      <c r="I13" s="332">
        <v>25</v>
      </c>
      <c r="J13" s="332">
        <v>11</v>
      </c>
      <c r="K13" s="332">
        <v>16</v>
      </c>
      <c r="L13" s="332">
        <v>7</v>
      </c>
      <c r="M13" s="332">
        <v>6</v>
      </c>
      <c r="N13" s="332">
        <v>12</v>
      </c>
      <c r="O13" s="332">
        <v>227</v>
      </c>
      <c r="P13" s="334">
        <v>98</v>
      </c>
    </row>
    <row r="14" spans="1:16" s="10" customFormat="1" ht="34.5" customHeight="1" thickTop="1" thickBot="1">
      <c r="A14" s="969" t="s">
        <v>143</v>
      </c>
      <c r="B14" s="970"/>
      <c r="C14" s="205">
        <f>SUM(C4:C13)/10</f>
        <v>643.6</v>
      </c>
      <c r="D14" s="55">
        <f>SUM(D4:D13)/10</f>
        <v>57.7</v>
      </c>
      <c r="E14" s="54">
        <f t="shared" ref="E14:P14" si="1">SUM(E4:E13)/10</f>
        <v>100.2</v>
      </c>
      <c r="F14" s="54">
        <f t="shared" si="1"/>
        <v>23.5</v>
      </c>
      <c r="G14" s="206">
        <f t="shared" si="1"/>
        <v>51</v>
      </c>
      <c r="H14" s="54">
        <f t="shared" si="1"/>
        <v>28.6</v>
      </c>
      <c r="I14" s="54">
        <f t="shared" si="1"/>
        <v>29.7</v>
      </c>
      <c r="J14" s="54">
        <f t="shared" si="1"/>
        <v>9</v>
      </c>
      <c r="K14" s="54">
        <f t="shared" si="1"/>
        <v>20</v>
      </c>
      <c r="L14" s="54">
        <f t="shared" si="1"/>
        <v>15.1</v>
      </c>
      <c r="M14" s="54">
        <f t="shared" si="1"/>
        <v>5.7</v>
      </c>
      <c r="N14" s="54">
        <f t="shared" si="1"/>
        <v>12.3</v>
      </c>
      <c r="O14" s="54">
        <f t="shared" si="1"/>
        <v>200.5</v>
      </c>
      <c r="P14" s="56">
        <f t="shared" si="1"/>
        <v>90.3</v>
      </c>
    </row>
    <row r="15" spans="1:16" s="10" customFormat="1" ht="34.5" customHeight="1" thickBot="1">
      <c r="A15" s="965" t="s">
        <v>612</v>
      </c>
      <c r="B15" s="966"/>
      <c r="C15" s="554">
        <f>SUM(D15:P15)</f>
        <v>500</v>
      </c>
      <c r="D15" s="555">
        <f>SUM(D16:D27)</f>
        <v>42</v>
      </c>
      <c r="E15" s="556">
        <f t="shared" ref="E15:P15" si="2">SUM(E16:E27)</f>
        <v>64</v>
      </c>
      <c r="F15" s="557">
        <f t="shared" si="2"/>
        <v>16</v>
      </c>
      <c r="G15" s="556">
        <f t="shared" si="2"/>
        <v>30</v>
      </c>
      <c r="H15" s="556">
        <f t="shared" si="2"/>
        <v>26</v>
      </c>
      <c r="I15" s="556">
        <f t="shared" si="2"/>
        <v>17</v>
      </c>
      <c r="J15" s="556">
        <f t="shared" si="2"/>
        <v>7</v>
      </c>
      <c r="K15" s="556">
        <f t="shared" si="2"/>
        <v>22</v>
      </c>
      <c r="L15" s="556">
        <f t="shared" si="2"/>
        <v>9</v>
      </c>
      <c r="M15" s="556">
        <f t="shared" si="2"/>
        <v>5</v>
      </c>
      <c r="N15" s="556">
        <f t="shared" si="2"/>
        <v>14</v>
      </c>
      <c r="O15" s="556">
        <f t="shared" si="2"/>
        <v>178</v>
      </c>
      <c r="P15" s="558">
        <f t="shared" si="2"/>
        <v>70</v>
      </c>
    </row>
    <row r="16" spans="1:16" s="10" customFormat="1" ht="34.5" customHeight="1">
      <c r="A16" s="1007" t="s">
        <v>566</v>
      </c>
      <c r="B16" s="259" t="s">
        <v>144</v>
      </c>
      <c r="C16" s="559">
        <f>SUM(D16:P16)</f>
        <v>42</v>
      </c>
      <c r="D16" s="560">
        <v>2</v>
      </c>
      <c r="E16" s="561">
        <v>4</v>
      </c>
      <c r="F16" s="561">
        <v>2</v>
      </c>
      <c r="G16" s="561">
        <v>4</v>
      </c>
      <c r="H16" s="561">
        <v>4</v>
      </c>
      <c r="I16" s="561">
        <v>2</v>
      </c>
      <c r="J16" s="561">
        <v>1</v>
      </c>
      <c r="K16" s="561">
        <v>4</v>
      </c>
      <c r="L16" s="561">
        <v>1</v>
      </c>
      <c r="M16" s="561">
        <v>0</v>
      </c>
      <c r="N16" s="561">
        <v>4</v>
      </c>
      <c r="O16" s="562">
        <v>10</v>
      </c>
      <c r="P16" s="563">
        <v>4</v>
      </c>
    </row>
    <row r="17" spans="1:16" s="10" customFormat="1" ht="34.5" customHeight="1">
      <c r="A17" s="985"/>
      <c r="B17" s="37" t="s">
        <v>145</v>
      </c>
      <c r="C17" s="559">
        <f t="shared" ref="C17:C27" si="3">SUM(D17:P17)</f>
        <v>65</v>
      </c>
      <c r="D17" s="564">
        <v>6</v>
      </c>
      <c r="E17" s="565">
        <v>10</v>
      </c>
      <c r="F17" s="565">
        <v>2</v>
      </c>
      <c r="G17" s="565">
        <v>4</v>
      </c>
      <c r="H17" s="565">
        <v>1</v>
      </c>
      <c r="I17" s="565">
        <v>1</v>
      </c>
      <c r="J17" s="565">
        <v>1</v>
      </c>
      <c r="K17" s="565">
        <v>6</v>
      </c>
      <c r="L17" s="565">
        <v>1</v>
      </c>
      <c r="M17" s="565">
        <v>0</v>
      </c>
      <c r="N17" s="565">
        <v>4</v>
      </c>
      <c r="O17" s="566">
        <v>21</v>
      </c>
      <c r="P17" s="567">
        <v>8</v>
      </c>
    </row>
    <row r="18" spans="1:16" s="10" customFormat="1" ht="34.5" customHeight="1">
      <c r="A18" s="985"/>
      <c r="B18" s="37" t="s">
        <v>146</v>
      </c>
      <c r="C18" s="559">
        <f t="shared" si="3"/>
        <v>60</v>
      </c>
      <c r="D18" s="564">
        <v>1</v>
      </c>
      <c r="E18" s="565">
        <v>13</v>
      </c>
      <c r="F18" s="565">
        <v>4</v>
      </c>
      <c r="G18" s="565">
        <v>3</v>
      </c>
      <c r="H18" s="565">
        <v>0</v>
      </c>
      <c r="I18" s="565">
        <v>1</v>
      </c>
      <c r="J18" s="565">
        <v>0</v>
      </c>
      <c r="K18" s="565">
        <v>3</v>
      </c>
      <c r="L18" s="565">
        <v>2</v>
      </c>
      <c r="M18" s="565">
        <v>1</v>
      </c>
      <c r="N18" s="565">
        <v>0</v>
      </c>
      <c r="O18" s="566">
        <v>27</v>
      </c>
      <c r="P18" s="567">
        <v>5</v>
      </c>
    </row>
    <row r="19" spans="1:16" s="10" customFormat="1" ht="34.5" customHeight="1">
      <c r="A19" s="370">
        <v>26</v>
      </c>
      <c r="B19" s="37" t="s">
        <v>147</v>
      </c>
      <c r="C19" s="559">
        <f t="shared" si="3"/>
        <v>51</v>
      </c>
      <c r="D19" s="564">
        <v>4</v>
      </c>
      <c r="E19" s="565">
        <v>10</v>
      </c>
      <c r="F19" s="565">
        <v>2</v>
      </c>
      <c r="G19" s="565">
        <v>5</v>
      </c>
      <c r="H19" s="565">
        <v>5</v>
      </c>
      <c r="I19" s="565">
        <v>1</v>
      </c>
      <c r="J19" s="565">
        <v>1</v>
      </c>
      <c r="K19" s="565">
        <v>1</v>
      </c>
      <c r="L19" s="565">
        <v>1</v>
      </c>
      <c r="M19" s="565">
        <v>1</v>
      </c>
      <c r="N19" s="565">
        <v>0</v>
      </c>
      <c r="O19" s="566">
        <v>14</v>
      </c>
      <c r="P19" s="567">
        <v>6</v>
      </c>
    </row>
    <row r="20" spans="1:16" s="10" customFormat="1" ht="34.5" customHeight="1">
      <c r="A20" s="961" t="s">
        <v>647</v>
      </c>
      <c r="B20" s="37" t="s">
        <v>148</v>
      </c>
      <c r="C20" s="559">
        <f t="shared" si="3"/>
        <v>55</v>
      </c>
      <c r="D20" s="564">
        <v>8</v>
      </c>
      <c r="E20" s="565">
        <v>9</v>
      </c>
      <c r="F20" s="565">
        <v>3</v>
      </c>
      <c r="G20" s="565">
        <v>1</v>
      </c>
      <c r="H20" s="565">
        <v>2</v>
      </c>
      <c r="I20" s="565">
        <v>1</v>
      </c>
      <c r="J20" s="565">
        <v>1</v>
      </c>
      <c r="K20" s="565">
        <v>0</v>
      </c>
      <c r="L20" s="565">
        <v>0</v>
      </c>
      <c r="M20" s="565">
        <v>0</v>
      </c>
      <c r="N20" s="565">
        <v>0</v>
      </c>
      <c r="O20" s="566">
        <v>18</v>
      </c>
      <c r="P20" s="567">
        <v>12</v>
      </c>
    </row>
    <row r="21" spans="1:16" s="10" customFormat="1" ht="34.5" customHeight="1">
      <c r="A21" s="962"/>
      <c r="B21" s="37" t="s">
        <v>149</v>
      </c>
      <c r="C21" s="559">
        <f t="shared" si="3"/>
        <v>30</v>
      </c>
      <c r="D21" s="564">
        <v>4</v>
      </c>
      <c r="E21" s="565">
        <v>2</v>
      </c>
      <c r="F21" s="565">
        <v>1</v>
      </c>
      <c r="G21" s="565">
        <v>1</v>
      </c>
      <c r="H21" s="565">
        <v>1</v>
      </c>
      <c r="I21" s="565">
        <v>2</v>
      </c>
      <c r="J21" s="565">
        <v>1</v>
      </c>
      <c r="K21" s="565">
        <v>0</v>
      </c>
      <c r="L21" s="565">
        <v>1</v>
      </c>
      <c r="M21" s="565">
        <v>2</v>
      </c>
      <c r="N21" s="565">
        <v>0</v>
      </c>
      <c r="O21" s="566">
        <v>11</v>
      </c>
      <c r="P21" s="567">
        <v>4</v>
      </c>
    </row>
    <row r="22" spans="1:16" s="10" customFormat="1" ht="34.5" customHeight="1">
      <c r="A22" s="962"/>
      <c r="B22" s="37" t="s">
        <v>150</v>
      </c>
      <c r="C22" s="559">
        <f t="shared" si="3"/>
        <v>38</v>
      </c>
      <c r="D22" s="564">
        <v>2</v>
      </c>
      <c r="E22" s="565">
        <v>3</v>
      </c>
      <c r="F22" s="565">
        <v>1</v>
      </c>
      <c r="G22" s="565">
        <v>5</v>
      </c>
      <c r="H22" s="565">
        <v>5</v>
      </c>
      <c r="I22" s="565">
        <v>1</v>
      </c>
      <c r="J22" s="565">
        <v>0</v>
      </c>
      <c r="K22" s="565">
        <v>0</v>
      </c>
      <c r="L22" s="565">
        <v>1</v>
      </c>
      <c r="M22" s="565">
        <v>0</v>
      </c>
      <c r="N22" s="565">
        <v>0</v>
      </c>
      <c r="O22" s="566">
        <v>17</v>
      </c>
      <c r="P22" s="567">
        <v>3</v>
      </c>
    </row>
    <row r="23" spans="1:16" s="10" customFormat="1" ht="34.5" customHeight="1">
      <c r="A23" s="962"/>
      <c r="B23" s="37" t="s">
        <v>151</v>
      </c>
      <c r="C23" s="559">
        <f t="shared" si="3"/>
        <v>22</v>
      </c>
      <c r="D23" s="564">
        <v>2</v>
      </c>
      <c r="E23" s="565">
        <v>0</v>
      </c>
      <c r="F23" s="565">
        <v>0</v>
      </c>
      <c r="G23" s="565">
        <v>1</v>
      </c>
      <c r="H23" s="565">
        <v>1</v>
      </c>
      <c r="I23" s="565">
        <v>0</v>
      </c>
      <c r="J23" s="565">
        <v>1</v>
      </c>
      <c r="K23" s="565">
        <v>0</v>
      </c>
      <c r="L23" s="565">
        <v>1</v>
      </c>
      <c r="M23" s="565">
        <v>0</v>
      </c>
      <c r="N23" s="565">
        <v>1</v>
      </c>
      <c r="O23" s="566">
        <v>12</v>
      </c>
      <c r="P23" s="567">
        <v>3</v>
      </c>
    </row>
    <row r="24" spans="1:16" s="10" customFormat="1" ht="34.5" customHeight="1">
      <c r="A24" s="962"/>
      <c r="B24" s="37" t="s">
        <v>152</v>
      </c>
      <c r="C24" s="559">
        <f t="shared" si="3"/>
        <v>32</v>
      </c>
      <c r="D24" s="564">
        <v>3</v>
      </c>
      <c r="E24" s="565">
        <v>4</v>
      </c>
      <c r="F24" s="565">
        <v>0</v>
      </c>
      <c r="G24" s="565">
        <v>0</v>
      </c>
      <c r="H24" s="565">
        <v>2</v>
      </c>
      <c r="I24" s="565">
        <v>2</v>
      </c>
      <c r="J24" s="565">
        <v>0</v>
      </c>
      <c r="K24" s="565">
        <v>0</v>
      </c>
      <c r="L24" s="565"/>
      <c r="M24" s="565">
        <v>0</v>
      </c>
      <c r="N24" s="565">
        <v>0</v>
      </c>
      <c r="O24" s="566">
        <v>13</v>
      </c>
      <c r="P24" s="567">
        <v>8</v>
      </c>
    </row>
    <row r="25" spans="1:16" s="10" customFormat="1" ht="34.5" customHeight="1">
      <c r="A25" s="962"/>
      <c r="B25" s="37" t="s">
        <v>153</v>
      </c>
      <c r="C25" s="559">
        <f t="shared" si="3"/>
        <v>33</v>
      </c>
      <c r="D25" s="564">
        <v>3</v>
      </c>
      <c r="E25" s="565">
        <v>6</v>
      </c>
      <c r="F25" s="565">
        <v>0</v>
      </c>
      <c r="G25" s="565">
        <v>4</v>
      </c>
      <c r="H25" s="565">
        <v>1</v>
      </c>
      <c r="I25" s="565">
        <v>2</v>
      </c>
      <c r="J25" s="565">
        <v>0</v>
      </c>
      <c r="K25" s="565">
        <v>0</v>
      </c>
      <c r="L25" s="565">
        <v>0</v>
      </c>
      <c r="M25" s="565">
        <v>0</v>
      </c>
      <c r="N25" s="565">
        <v>1</v>
      </c>
      <c r="O25" s="566">
        <v>13</v>
      </c>
      <c r="P25" s="567">
        <v>3</v>
      </c>
    </row>
    <row r="26" spans="1:16" s="10" customFormat="1" ht="34.5" customHeight="1">
      <c r="A26" s="962"/>
      <c r="B26" s="37" t="s">
        <v>154</v>
      </c>
      <c r="C26" s="559">
        <f t="shared" si="3"/>
        <v>36</v>
      </c>
      <c r="D26" s="564">
        <v>1</v>
      </c>
      <c r="E26" s="565">
        <v>3</v>
      </c>
      <c r="F26" s="565">
        <v>0</v>
      </c>
      <c r="G26" s="565">
        <v>1</v>
      </c>
      <c r="H26" s="565">
        <v>3</v>
      </c>
      <c r="I26" s="565">
        <v>1</v>
      </c>
      <c r="J26" s="565">
        <v>0</v>
      </c>
      <c r="K26" s="565">
        <v>1</v>
      </c>
      <c r="L26" s="565">
        <v>1</v>
      </c>
      <c r="M26" s="565">
        <v>1</v>
      </c>
      <c r="N26" s="565">
        <v>2</v>
      </c>
      <c r="O26" s="566">
        <v>14</v>
      </c>
      <c r="P26" s="567">
        <v>8</v>
      </c>
    </row>
    <row r="27" spans="1:16" s="10" customFormat="1" ht="34.5" customHeight="1" thickBot="1">
      <c r="A27" s="963"/>
      <c r="B27" s="38" t="s">
        <v>155</v>
      </c>
      <c r="C27" s="568">
        <f t="shared" si="3"/>
        <v>36</v>
      </c>
      <c r="D27" s="569">
        <v>6</v>
      </c>
      <c r="E27" s="570">
        <v>0</v>
      </c>
      <c r="F27" s="570">
        <v>1</v>
      </c>
      <c r="G27" s="570">
        <v>1</v>
      </c>
      <c r="H27" s="570">
        <v>1</v>
      </c>
      <c r="I27" s="570">
        <v>3</v>
      </c>
      <c r="J27" s="570">
        <v>1</v>
      </c>
      <c r="K27" s="570">
        <v>7</v>
      </c>
      <c r="L27" s="570">
        <v>0</v>
      </c>
      <c r="M27" s="570">
        <v>0</v>
      </c>
      <c r="N27" s="570">
        <v>2</v>
      </c>
      <c r="O27" s="571">
        <v>8</v>
      </c>
      <c r="P27" s="572">
        <v>6</v>
      </c>
    </row>
    <row r="28" spans="1:16" s="10" customFormat="1"/>
    <row r="29" spans="1:16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</sheetData>
  <mergeCells count="16">
    <mergeCell ref="A16:A18"/>
    <mergeCell ref="A20:A27"/>
    <mergeCell ref="A1:P1"/>
    <mergeCell ref="A3:B3"/>
    <mergeCell ref="A13:B13"/>
    <mergeCell ref="A4:B4"/>
    <mergeCell ref="A5:B5"/>
    <mergeCell ref="A6:B6"/>
    <mergeCell ref="A7:B7"/>
    <mergeCell ref="A8:B8"/>
    <mergeCell ref="A14:B14"/>
    <mergeCell ref="A15:B15"/>
    <mergeCell ref="A9:B9"/>
    <mergeCell ref="A10:B10"/>
    <mergeCell ref="A11:B11"/>
    <mergeCell ref="A12:B12"/>
  </mergeCells>
  <phoneticPr fontId="4"/>
  <pageMargins left="0.78740157480314965" right="0.78740157480314965" top="0.98425196850393704" bottom="0.98425196850393704" header="0.51181102362204722" footer="0.51181102362204722"/>
  <pageSetup paperSize="9" scale="80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M27"/>
  <sheetViews>
    <sheetView view="pageBreakPreview" zoomScale="85" zoomScaleNormal="100" workbookViewId="0">
      <pane xSplit="3" ySplit="3" topLeftCell="D13" activePane="bottomRight" state="frozen"/>
      <selection activeCell="AN3" sqref="AN3"/>
      <selection pane="topRight" activeCell="AN3" sqref="AN3"/>
      <selection pane="bottomLeft" activeCell="AN3" sqref="AN3"/>
      <selection pane="bottomRight" activeCell="AN3" sqref="AN3"/>
    </sheetView>
  </sheetViews>
  <sheetFormatPr defaultRowHeight="11.25"/>
  <cols>
    <col min="1" max="1" width="4.5" style="10" customWidth="1"/>
    <col min="2" max="2" width="7.25" style="10" customWidth="1"/>
    <col min="3" max="13" width="8.75" style="10" customWidth="1"/>
    <col min="14" max="16384" width="9" style="10"/>
  </cols>
  <sheetData>
    <row r="1" spans="1:13" ht="19.5" customHeight="1">
      <c r="A1" s="1008" t="s">
        <v>289</v>
      </c>
      <c r="B1" s="1008"/>
      <c r="C1" s="1008"/>
      <c r="D1" s="1008"/>
      <c r="E1" s="1008"/>
      <c r="F1" s="1008"/>
      <c r="G1" s="1008"/>
      <c r="H1" s="1008"/>
      <c r="I1" s="1008"/>
      <c r="J1" s="1008"/>
      <c r="K1" s="1008"/>
      <c r="L1" s="1008"/>
      <c r="M1" s="1008"/>
    </row>
    <row r="2" spans="1:13" ht="20.100000000000001" customHeight="1" thickBot="1">
      <c r="M2" s="58"/>
    </row>
    <row r="3" spans="1:13" ht="96" customHeight="1" thickBot="1">
      <c r="A3" s="1009"/>
      <c r="B3" s="871"/>
      <c r="C3" s="207" t="s">
        <v>95</v>
      </c>
      <c r="D3" s="59" t="s">
        <v>210</v>
      </c>
      <c r="E3" s="60" t="s">
        <v>211</v>
      </c>
      <c r="F3" s="60" t="s">
        <v>212</v>
      </c>
      <c r="G3" s="60" t="s">
        <v>213</v>
      </c>
      <c r="H3" s="60" t="s">
        <v>214</v>
      </c>
      <c r="I3" s="60" t="s">
        <v>215</v>
      </c>
      <c r="J3" s="60" t="s">
        <v>216</v>
      </c>
      <c r="K3" s="60" t="s">
        <v>217</v>
      </c>
      <c r="L3" s="60" t="s">
        <v>218</v>
      </c>
      <c r="M3" s="61" t="s">
        <v>102</v>
      </c>
    </row>
    <row r="4" spans="1:13" ht="33.75" customHeight="1">
      <c r="A4" s="1012" t="s">
        <v>480</v>
      </c>
      <c r="B4" s="1006"/>
      <c r="C4" s="208">
        <f t="shared" ref="C4:C13" si="0">SUM(D4:M4)</f>
        <v>382</v>
      </c>
      <c r="D4" s="153">
        <v>196</v>
      </c>
      <c r="E4" s="63">
        <v>35</v>
      </c>
      <c r="F4" s="63">
        <v>0</v>
      </c>
      <c r="G4" s="63">
        <v>4</v>
      </c>
      <c r="H4" s="63">
        <v>2</v>
      </c>
      <c r="I4" s="63">
        <v>1</v>
      </c>
      <c r="J4" s="63">
        <v>0</v>
      </c>
      <c r="K4" s="63">
        <v>2</v>
      </c>
      <c r="L4" s="63">
        <v>0</v>
      </c>
      <c r="M4" s="64">
        <v>142</v>
      </c>
    </row>
    <row r="5" spans="1:13" ht="33.75" customHeight="1">
      <c r="A5" s="1011" t="s">
        <v>481</v>
      </c>
      <c r="B5" s="964"/>
      <c r="C5" s="209">
        <f t="shared" si="0"/>
        <v>349</v>
      </c>
      <c r="D5" s="153">
        <v>172</v>
      </c>
      <c r="E5" s="63">
        <v>35</v>
      </c>
      <c r="F5" s="63">
        <v>0</v>
      </c>
      <c r="G5" s="63">
        <v>3</v>
      </c>
      <c r="H5" s="63">
        <v>0</v>
      </c>
      <c r="I5" s="63">
        <v>1</v>
      </c>
      <c r="J5" s="63">
        <v>1</v>
      </c>
      <c r="K5" s="63">
        <v>4</v>
      </c>
      <c r="L5" s="63">
        <v>0</v>
      </c>
      <c r="M5" s="64">
        <v>133</v>
      </c>
    </row>
    <row r="6" spans="1:13" ht="33.75" customHeight="1">
      <c r="A6" s="1011" t="s">
        <v>482</v>
      </c>
      <c r="B6" s="964"/>
      <c r="C6" s="208">
        <f t="shared" si="0"/>
        <v>360</v>
      </c>
      <c r="D6" s="153">
        <v>165</v>
      </c>
      <c r="E6" s="65">
        <v>29</v>
      </c>
      <c r="F6" s="65">
        <v>0</v>
      </c>
      <c r="G6" s="65">
        <v>7</v>
      </c>
      <c r="H6" s="65">
        <v>2</v>
      </c>
      <c r="I6" s="65">
        <v>1</v>
      </c>
      <c r="J6" s="65">
        <v>0</v>
      </c>
      <c r="K6" s="65">
        <v>3</v>
      </c>
      <c r="L6" s="65">
        <v>0</v>
      </c>
      <c r="M6" s="66">
        <v>153</v>
      </c>
    </row>
    <row r="7" spans="1:13" ht="33.75" customHeight="1">
      <c r="A7" s="1011" t="s">
        <v>458</v>
      </c>
      <c r="B7" s="964"/>
      <c r="C7" s="208">
        <f t="shared" si="0"/>
        <v>378</v>
      </c>
      <c r="D7" s="153">
        <v>177</v>
      </c>
      <c r="E7" s="63">
        <v>32</v>
      </c>
      <c r="F7" s="63">
        <v>0</v>
      </c>
      <c r="G7" s="63">
        <v>2</v>
      </c>
      <c r="H7" s="63">
        <v>0</v>
      </c>
      <c r="I7" s="63">
        <v>2</v>
      </c>
      <c r="J7" s="63">
        <v>2</v>
      </c>
      <c r="K7" s="63">
        <v>4</v>
      </c>
      <c r="L7" s="63">
        <v>0</v>
      </c>
      <c r="M7" s="64">
        <v>159</v>
      </c>
    </row>
    <row r="8" spans="1:13" ht="33.75" customHeight="1">
      <c r="A8" s="1011" t="s">
        <v>478</v>
      </c>
      <c r="B8" s="964"/>
      <c r="C8" s="208">
        <f t="shared" si="0"/>
        <v>311</v>
      </c>
      <c r="D8" s="153">
        <v>149</v>
      </c>
      <c r="E8" s="63">
        <v>40</v>
      </c>
      <c r="F8" s="63">
        <v>0</v>
      </c>
      <c r="G8" s="63">
        <v>2</v>
      </c>
      <c r="H8" s="63">
        <v>1</v>
      </c>
      <c r="I8" s="63">
        <v>0</v>
      </c>
      <c r="J8" s="63">
        <v>2</v>
      </c>
      <c r="K8" s="63">
        <v>3</v>
      </c>
      <c r="L8" s="63">
        <v>0</v>
      </c>
      <c r="M8" s="64">
        <v>114</v>
      </c>
    </row>
    <row r="9" spans="1:13" ht="33.75" customHeight="1">
      <c r="A9" s="1011" t="s">
        <v>553</v>
      </c>
      <c r="B9" s="964"/>
      <c r="C9" s="208">
        <f t="shared" si="0"/>
        <v>297</v>
      </c>
      <c r="D9" s="153">
        <v>149</v>
      </c>
      <c r="E9" s="63">
        <v>21</v>
      </c>
      <c r="F9" s="63">
        <v>0</v>
      </c>
      <c r="G9" s="63">
        <v>6</v>
      </c>
      <c r="H9" s="63">
        <v>3</v>
      </c>
      <c r="I9" s="63">
        <v>3</v>
      </c>
      <c r="J9" s="63">
        <v>1</v>
      </c>
      <c r="K9" s="63">
        <v>0</v>
      </c>
      <c r="L9" s="63">
        <v>0</v>
      </c>
      <c r="M9" s="64">
        <v>114</v>
      </c>
    </row>
    <row r="10" spans="1:13" ht="33.75" customHeight="1">
      <c r="A10" s="1011" t="s">
        <v>555</v>
      </c>
      <c r="B10" s="964"/>
      <c r="C10" s="209">
        <f t="shared" si="0"/>
        <v>333</v>
      </c>
      <c r="D10" s="62">
        <v>129</v>
      </c>
      <c r="E10" s="63">
        <v>36</v>
      </c>
      <c r="F10" s="62">
        <v>3</v>
      </c>
      <c r="G10" s="63">
        <v>2</v>
      </c>
      <c r="H10" s="63">
        <v>2</v>
      </c>
      <c r="I10" s="63">
        <v>1</v>
      </c>
      <c r="J10" s="63">
        <v>1</v>
      </c>
      <c r="K10" s="63">
        <v>4</v>
      </c>
      <c r="L10" s="63">
        <v>0</v>
      </c>
      <c r="M10" s="64">
        <v>155</v>
      </c>
    </row>
    <row r="11" spans="1:13" ht="33.75" customHeight="1">
      <c r="A11" s="1011" t="s">
        <v>572</v>
      </c>
      <c r="B11" s="964"/>
      <c r="C11" s="209">
        <f t="shared" si="0"/>
        <v>296</v>
      </c>
      <c r="D11" s="62">
        <v>106</v>
      </c>
      <c r="E11" s="63">
        <v>28</v>
      </c>
      <c r="F11" s="62">
        <v>0</v>
      </c>
      <c r="G11" s="63">
        <v>5</v>
      </c>
      <c r="H11" s="63">
        <v>3</v>
      </c>
      <c r="I11" s="63">
        <v>2</v>
      </c>
      <c r="J11" s="63">
        <v>0</v>
      </c>
      <c r="K11" s="63">
        <v>2</v>
      </c>
      <c r="L11" s="63">
        <v>0</v>
      </c>
      <c r="M11" s="64">
        <v>150</v>
      </c>
    </row>
    <row r="12" spans="1:13" ht="33.75" customHeight="1">
      <c r="A12" s="1011" t="s">
        <v>586</v>
      </c>
      <c r="B12" s="964"/>
      <c r="C12" s="209">
        <f t="shared" si="0"/>
        <v>296</v>
      </c>
      <c r="D12" s="62">
        <v>139</v>
      </c>
      <c r="E12" s="63">
        <v>32</v>
      </c>
      <c r="F12" s="62">
        <v>0</v>
      </c>
      <c r="G12" s="63">
        <v>5</v>
      </c>
      <c r="H12" s="63">
        <v>1</v>
      </c>
      <c r="I12" s="63">
        <v>2</v>
      </c>
      <c r="J12" s="63">
        <v>0</v>
      </c>
      <c r="K12" s="63">
        <v>2</v>
      </c>
      <c r="L12" s="63">
        <v>0</v>
      </c>
      <c r="M12" s="64">
        <v>115</v>
      </c>
    </row>
    <row r="13" spans="1:13" ht="33.75" customHeight="1" thickBot="1">
      <c r="A13" s="1011" t="s">
        <v>602</v>
      </c>
      <c r="B13" s="964"/>
      <c r="C13" s="400">
        <f t="shared" si="0"/>
        <v>292</v>
      </c>
      <c r="D13" s="238">
        <v>134</v>
      </c>
      <c r="E13" s="239">
        <v>17</v>
      </c>
      <c r="F13" s="238">
        <v>0</v>
      </c>
      <c r="G13" s="239">
        <v>3</v>
      </c>
      <c r="H13" s="239">
        <v>5</v>
      </c>
      <c r="I13" s="239">
        <v>0</v>
      </c>
      <c r="J13" s="239">
        <v>2</v>
      </c>
      <c r="K13" s="239">
        <v>3</v>
      </c>
      <c r="L13" s="239">
        <v>0</v>
      </c>
      <c r="M13" s="240">
        <v>128</v>
      </c>
    </row>
    <row r="14" spans="1:13" ht="33.75" customHeight="1" thickTop="1" thickBot="1">
      <c r="A14" s="969" t="s">
        <v>143</v>
      </c>
      <c r="B14" s="970"/>
      <c r="C14" s="210">
        <f>SUM(C4:C13)/10</f>
        <v>329.4</v>
      </c>
      <c r="D14" s="211">
        <f t="shared" ref="D14:M14" si="1">SUM(D4:D13)/10</f>
        <v>151.6</v>
      </c>
      <c r="E14" s="212">
        <f t="shared" si="1"/>
        <v>30.5</v>
      </c>
      <c r="F14" s="212">
        <f t="shared" si="1"/>
        <v>0.3</v>
      </c>
      <c r="G14" s="212">
        <f t="shared" si="1"/>
        <v>3.9</v>
      </c>
      <c r="H14" s="212">
        <f t="shared" si="1"/>
        <v>1.9</v>
      </c>
      <c r="I14" s="212">
        <f t="shared" si="1"/>
        <v>1.3</v>
      </c>
      <c r="J14" s="212">
        <f t="shared" si="1"/>
        <v>0.9</v>
      </c>
      <c r="K14" s="212">
        <f t="shared" si="1"/>
        <v>2.7</v>
      </c>
      <c r="L14" s="212">
        <f t="shared" si="1"/>
        <v>0</v>
      </c>
      <c r="M14" s="213">
        <f t="shared" si="1"/>
        <v>136.30000000000001</v>
      </c>
    </row>
    <row r="15" spans="1:13" ht="33.75" customHeight="1" thickBot="1">
      <c r="A15" s="965" t="s">
        <v>612</v>
      </c>
      <c r="B15" s="966"/>
      <c r="C15" s="573">
        <f>SUM(D15:M15)</f>
        <v>263</v>
      </c>
      <c r="D15" s="574">
        <f>SUM(D16:D27)</f>
        <v>130</v>
      </c>
      <c r="E15" s="575">
        <f t="shared" ref="E15:M15" si="2">SUM(E16:E27)</f>
        <v>15</v>
      </c>
      <c r="F15" s="574">
        <f t="shared" si="2"/>
        <v>0</v>
      </c>
      <c r="G15" s="575">
        <f t="shared" si="2"/>
        <v>3</v>
      </c>
      <c r="H15" s="575">
        <f t="shared" si="2"/>
        <v>2</v>
      </c>
      <c r="I15" s="575">
        <f t="shared" si="2"/>
        <v>1</v>
      </c>
      <c r="J15" s="575">
        <f t="shared" si="2"/>
        <v>0</v>
      </c>
      <c r="K15" s="575">
        <f t="shared" si="2"/>
        <v>2</v>
      </c>
      <c r="L15" s="575">
        <f t="shared" si="2"/>
        <v>0</v>
      </c>
      <c r="M15" s="576">
        <f t="shared" si="2"/>
        <v>110</v>
      </c>
    </row>
    <row r="16" spans="1:13" ht="33.75" customHeight="1">
      <c r="A16" s="1007" t="s">
        <v>566</v>
      </c>
      <c r="B16" s="259" t="s">
        <v>144</v>
      </c>
      <c r="C16" s="577">
        <f>SUM(D16:M16)</f>
        <v>27</v>
      </c>
      <c r="D16" s="578">
        <v>18</v>
      </c>
      <c r="E16" s="579">
        <v>2</v>
      </c>
      <c r="F16" s="579">
        <v>0</v>
      </c>
      <c r="G16" s="579">
        <v>0</v>
      </c>
      <c r="H16" s="579">
        <v>0</v>
      </c>
      <c r="I16" s="579">
        <v>0</v>
      </c>
      <c r="J16" s="579">
        <v>0</v>
      </c>
      <c r="K16" s="579">
        <v>0</v>
      </c>
      <c r="L16" s="579">
        <v>0</v>
      </c>
      <c r="M16" s="580">
        <v>7</v>
      </c>
    </row>
    <row r="17" spans="1:13" ht="33.75" customHeight="1">
      <c r="A17" s="985"/>
      <c r="B17" s="37" t="s">
        <v>145</v>
      </c>
      <c r="C17" s="581">
        <f t="shared" ref="C17:C27" si="3">SUM(D17:M17)</f>
        <v>34</v>
      </c>
      <c r="D17" s="582">
        <v>19</v>
      </c>
      <c r="E17" s="583">
        <v>1</v>
      </c>
      <c r="F17" s="583">
        <v>0</v>
      </c>
      <c r="G17" s="583">
        <v>0</v>
      </c>
      <c r="H17" s="583">
        <v>0</v>
      </c>
      <c r="I17" s="583">
        <v>0</v>
      </c>
      <c r="J17" s="583">
        <v>0</v>
      </c>
      <c r="K17" s="583">
        <v>0</v>
      </c>
      <c r="L17" s="583">
        <v>0</v>
      </c>
      <c r="M17" s="584">
        <v>14</v>
      </c>
    </row>
    <row r="18" spans="1:13" ht="33.75" customHeight="1">
      <c r="A18" s="985"/>
      <c r="B18" s="37" t="s">
        <v>146</v>
      </c>
      <c r="C18" s="581">
        <f t="shared" si="3"/>
        <v>29</v>
      </c>
      <c r="D18" s="582">
        <v>16</v>
      </c>
      <c r="E18" s="583">
        <v>1</v>
      </c>
      <c r="F18" s="583">
        <v>0</v>
      </c>
      <c r="G18" s="583">
        <v>0</v>
      </c>
      <c r="H18" s="583">
        <v>0</v>
      </c>
      <c r="I18" s="583">
        <v>0</v>
      </c>
      <c r="J18" s="583">
        <v>0</v>
      </c>
      <c r="K18" s="583">
        <v>0</v>
      </c>
      <c r="L18" s="583">
        <v>0</v>
      </c>
      <c r="M18" s="584">
        <v>12</v>
      </c>
    </row>
    <row r="19" spans="1:13" ht="33.75" customHeight="1">
      <c r="A19" s="370">
        <v>26</v>
      </c>
      <c r="B19" s="37" t="s">
        <v>147</v>
      </c>
      <c r="C19" s="581">
        <f t="shared" si="3"/>
        <v>30</v>
      </c>
      <c r="D19" s="582">
        <v>13</v>
      </c>
      <c r="E19" s="583">
        <v>3</v>
      </c>
      <c r="F19" s="583">
        <v>0</v>
      </c>
      <c r="G19" s="583">
        <v>1</v>
      </c>
      <c r="H19" s="583">
        <v>1</v>
      </c>
      <c r="I19" s="583">
        <v>0</v>
      </c>
      <c r="J19" s="583">
        <v>0</v>
      </c>
      <c r="K19" s="583">
        <v>1</v>
      </c>
      <c r="L19" s="583">
        <v>0</v>
      </c>
      <c r="M19" s="584">
        <v>11</v>
      </c>
    </row>
    <row r="20" spans="1:13" ht="33.75" customHeight="1">
      <c r="A20" s="961" t="s">
        <v>647</v>
      </c>
      <c r="B20" s="37" t="s">
        <v>148</v>
      </c>
      <c r="C20" s="581">
        <f t="shared" si="3"/>
        <v>21</v>
      </c>
      <c r="D20" s="582">
        <v>6</v>
      </c>
      <c r="E20" s="583">
        <v>1</v>
      </c>
      <c r="F20" s="583">
        <v>0</v>
      </c>
      <c r="G20" s="583">
        <v>0</v>
      </c>
      <c r="H20" s="583">
        <v>0</v>
      </c>
      <c r="I20" s="583">
        <v>0</v>
      </c>
      <c r="J20" s="583">
        <v>0</v>
      </c>
      <c r="K20" s="583">
        <v>0</v>
      </c>
      <c r="L20" s="583">
        <v>0</v>
      </c>
      <c r="M20" s="584">
        <v>14</v>
      </c>
    </row>
    <row r="21" spans="1:13" ht="33.75" customHeight="1">
      <c r="A21" s="962"/>
      <c r="B21" s="37" t="s">
        <v>149</v>
      </c>
      <c r="C21" s="581">
        <f t="shared" si="3"/>
        <v>13</v>
      </c>
      <c r="D21" s="582">
        <v>4</v>
      </c>
      <c r="E21" s="583">
        <v>1</v>
      </c>
      <c r="F21" s="583">
        <v>0</v>
      </c>
      <c r="G21" s="583">
        <v>0</v>
      </c>
      <c r="H21" s="583">
        <v>1</v>
      </c>
      <c r="I21" s="583">
        <v>0</v>
      </c>
      <c r="J21" s="583">
        <v>0</v>
      </c>
      <c r="K21" s="583">
        <v>0</v>
      </c>
      <c r="L21" s="583">
        <v>0</v>
      </c>
      <c r="M21" s="584">
        <v>7</v>
      </c>
    </row>
    <row r="22" spans="1:13" ht="33.75" customHeight="1">
      <c r="A22" s="962"/>
      <c r="B22" s="37" t="s">
        <v>150</v>
      </c>
      <c r="C22" s="581">
        <f t="shared" si="3"/>
        <v>15</v>
      </c>
      <c r="D22" s="582">
        <v>9</v>
      </c>
      <c r="E22" s="583">
        <v>0</v>
      </c>
      <c r="F22" s="583">
        <v>0</v>
      </c>
      <c r="G22" s="583">
        <v>0</v>
      </c>
      <c r="H22" s="583">
        <v>0</v>
      </c>
      <c r="I22" s="583">
        <v>0</v>
      </c>
      <c r="J22" s="583">
        <v>0</v>
      </c>
      <c r="K22" s="583">
        <v>0</v>
      </c>
      <c r="L22" s="583">
        <v>0</v>
      </c>
      <c r="M22" s="584">
        <v>6</v>
      </c>
    </row>
    <row r="23" spans="1:13" ht="33.75" customHeight="1">
      <c r="A23" s="962"/>
      <c r="B23" s="37" t="s">
        <v>151</v>
      </c>
      <c r="C23" s="581">
        <f t="shared" si="3"/>
        <v>11</v>
      </c>
      <c r="D23" s="582">
        <v>6</v>
      </c>
      <c r="E23" s="583">
        <v>0</v>
      </c>
      <c r="F23" s="583">
        <v>0</v>
      </c>
      <c r="G23" s="583">
        <v>0</v>
      </c>
      <c r="H23" s="583">
        <v>0</v>
      </c>
      <c r="I23" s="583">
        <v>0</v>
      </c>
      <c r="J23" s="583">
        <v>0</v>
      </c>
      <c r="K23" s="583">
        <v>0</v>
      </c>
      <c r="L23" s="583">
        <v>0</v>
      </c>
      <c r="M23" s="584">
        <v>5</v>
      </c>
    </row>
    <row r="24" spans="1:13" ht="33.75" customHeight="1">
      <c r="A24" s="962"/>
      <c r="B24" s="37" t="s">
        <v>152</v>
      </c>
      <c r="C24" s="581">
        <f t="shared" si="3"/>
        <v>13</v>
      </c>
      <c r="D24" s="582">
        <v>4</v>
      </c>
      <c r="E24" s="583">
        <v>1</v>
      </c>
      <c r="F24" s="583">
        <v>0</v>
      </c>
      <c r="G24" s="583">
        <v>1</v>
      </c>
      <c r="H24" s="583">
        <v>0</v>
      </c>
      <c r="I24" s="583">
        <v>0</v>
      </c>
      <c r="J24" s="583">
        <v>0</v>
      </c>
      <c r="K24" s="583">
        <v>0</v>
      </c>
      <c r="L24" s="583">
        <v>0</v>
      </c>
      <c r="M24" s="584">
        <v>7</v>
      </c>
    </row>
    <row r="25" spans="1:13" ht="33.75" customHeight="1">
      <c r="A25" s="962"/>
      <c r="B25" s="37" t="s">
        <v>153</v>
      </c>
      <c r="C25" s="581">
        <f t="shared" si="3"/>
        <v>18</v>
      </c>
      <c r="D25" s="582">
        <v>6</v>
      </c>
      <c r="E25" s="583">
        <v>4</v>
      </c>
      <c r="F25" s="583">
        <v>0</v>
      </c>
      <c r="G25" s="583">
        <v>0</v>
      </c>
      <c r="H25" s="583">
        <v>0</v>
      </c>
      <c r="I25" s="583">
        <v>0</v>
      </c>
      <c r="J25" s="583">
        <v>0</v>
      </c>
      <c r="K25" s="583">
        <v>0</v>
      </c>
      <c r="L25" s="583">
        <v>0</v>
      </c>
      <c r="M25" s="584">
        <v>8</v>
      </c>
    </row>
    <row r="26" spans="1:13" ht="33.75" customHeight="1">
      <c r="A26" s="962"/>
      <c r="B26" s="37" t="s">
        <v>154</v>
      </c>
      <c r="C26" s="581">
        <f t="shared" si="3"/>
        <v>21</v>
      </c>
      <c r="D26" s="582">
        <v>10</v>
      </c>
      <c r="E26" s="583">
        <v>1</v>
      </c>
      <c r="F26" s="583">
        <v>0</v>
      </c>
      <c r="G26" s="583">
        <v>0</v>
      </c>
      <c r="H26" s="583">
        <v>0</v>
      </c>
      <c r="I26" s="583">
        <v>1</v>
      </c>
      <c r="J26" s="583">
        <v>0</v>
      </c>
      <c r="K26" s="583">
        <v>1</v>
      </c>
      <c r="L26" s="583">
        <v>0</v>
      </c>
      <c r="M26" s="584">
        <v>8</v>
      </c>
    </row>
    <row r="27" spans="1:13" ht="33.75" customHeight="1" thickBot="1">
      <c r="A27" s="963"/>
      <c r="B27" s="38" t="s">
        <v>155</v>
      </c>
      <c r="C27" s="585">
        <f t="shared" si="3"/>
        <v>31</v>
      </c>
      <c r="D27" s="586">
        <v>19</v>
      </c>
      <c r="E27" s="587">
        <v>0</v>
      </c>
      <c r="F27" s="587">
        <v>0</v>
      </c>
      <c r="G27" s="587">
        <v>1</v>
      </c>
      <c r="H27" s="587">
        <v>0</v>
      </c>
      <c r="I27" s="587">
        <v>0</v>
      </c>
      <c r="J27" s="587">
        <v>0</v>
      </c>
      <c r="K27" s="587">
        <v>0</v>
      </c>
      <c r="L27" s="587">
        <v>0</v>
      </c>
      <c r="M27" s="588">
        <v>11</v>
      </c>
    </row>
  </sheetData>
  <mergeCells count="16">
    <mergeCell ref="A16:A18"/>
    <mergeCell ref="A20:A27"/>
    <mergeCell ref="A1:M1"/>
    <mergeCell ref="A3:B3"/>
    <mergeCell ref="A13:B13"/>
    <mergeCell ref="A4:B4"/>
    <mergeCell ref="A5:B5"/>
    <mergeCell ref="A6:B6"/>
    <mergeCell ref="A7:B7"/>
    <mergeCell ref="A8:B8"/>
    <mergeCell ref="A14:B14"/>
    <mergeCell ref="A15:B15"/>
    <mergeCell ref="A9:B9"/>
    <mergeCell ref="A10:B10"/>
    <mergeCell ref="A11:B11"/>
    <mergeCell ref="A12:B12"/>
  </mergeCells>
  <phoneticPr fontId="4"/>
  <pageMargins left="0.78740157480314965" right="0.78740157480314965" top="0.98425196850393704" bottom="0.98425196850393704" header="0.51181102362204722" footer="0.51181102362204722"/>
  <pageSetup paperSize="9" scale="80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Q29"/>
  <sheetViews>
    <sheetView zoomScale="85" workbookViewId="0">
      <pane xSplit="2" ySplit="5" topLeftCell="C15" activePane="bottomRight" state="frozen"/>
      <selection activeCell="AN3" sqref="AN3"/>
      <selection pane="topRight" activeCell="AN3" sqref="AN3"/>
      <selection pane="bottomLeft" activeCell="AN3" sqref="AN3"/>
      <selection pane="bottomRight" activeCell="AN3" sqref="AN3"/>
    </sheetView>
  </sheetViews>
  <sheetFormatPr defaultRowHeight="11.25"/>
  <cols>
    <col min="1" max="1" width="4.5" style="10" customWidth="1"/>
    <col min="2" max="2" width="7.25" style="10" customWidth="1"/>
    <col min="3" max="17" width="6.375" style="10" customWidth="1"/>
    <col min="18" max="16384" width="9" style="10"/>
  </cols>
  <sheetData>
    <row r="1" spans="1:17" ht="20.100000000000001" customHeight="1">
      <c r="A1" s="1008" t="s">
        <v>288</v>
      </c>
      <c r="B1" s="1008"/>
      <c r="C1" s="1008"/>
      <c r="D1" s="1008"/>
      <c r="E1" s="1008"/>
      <c r="F1" s="1008"/>
      <c r="G1" s="1008"/>
      <c r="H1" s="1008"/>
      <c r="I1" s="1008"/>
      <c r="J1" s="1008"/>
      <c r="K1" s="1008"/>
      <c r="L1" s="1008"/>
      <c r="M1" s="1008"/>
      <c r="N1" s="1008"/>
      <c r="O1" s="1008"/>
      <c r="P1" s="1008"/>
      <c r="Q1" s="1008"/>
    </row>
    <row r="2" spans="1:17" ht="20.100000000000001" customHeight="1" thickBot="1">
      <c r="Q2" s="58"/>
    </row>
    <row r="3" spans="1:17" ht="35.25" customHeight="1">
      <c r="A3" s="971"/>
      <c r="B3" s="972"/>
      <c r="C3" s="1013" t="s">
        <v>219</v>
      </c>
      <c r="D3" s="1014"/>
      <c r="E3" s="1014"/>
      <c r="F3" s="1014"/>
      <c r="G3" s="1014"/>
      <c r="H3" s="1014"/>
      <c r="I3" s="1014"/>
      <c r="J3" s="1015"/>
      <c r="K3" s="1016" t="s">
        <v>220</v>
      </c>
      <c r="L3" s="1014"/>
      <c r="M3" s="1014"/>
      <c r="N3" s="1014"/>
      <c r="O3" s="1014"/>
      <c r="P3" s="1014"/>
      <c r="Q3" s="1015"/>
    </row>
    <row r="4" spans="1:17" ht="35.25" customHeight="1">
      <c r="A4" s="973"/>
      <c r="B4" s="974"/>
      <c r="C4" s="1017" t="s">
        <v>95</v>
      </c>
      <c r="D4" s="1019" t="s">
        <v>97</v>
      </c>
      <c r="E4" s="849"/>
      <c r="F4" s="849" t="s">
        <v>98</v>
      </c>
      <c r="G4" s="849" t="s">
        <v>99</v>
      </c>
      <c r="H4" s="849" t="s">
        <v>100</v>
      </c>
      <c r="I4" s="849" t="s">
        <v>101</v>
      </c>
      <c r="J4" s="1020" t="s">
        <v>102</v>
      </c>
      <c r="K4" s="1017" t="s">
        <v>95</v>
      </c>
      <c r="L4" s="1022" t="s">
        <v>97</v>
      </c>
      <c r="M4" s="849" t="s">
        <v>98</v>
      </c>
      <c r="N4" s="849" t="s">
        <v>99</v>
      </c>
      <c r="O4" s="849" t="s">
        <v>100</v>
      </c>
      <c r="P4" s="849" t="s">
        <v>101</v>
      </c>
      <c r="Q4" s="1020" t="s">
        <v>102</v>
      </c>
    </row>
    <row r="5" spans="1:17" ht="35.25" customHeight="1" thickBot="1">
      <c r="A5" s="975"/>
      <c r="B5" s="976"/>
      <c r="C5" s="1018"/>
      <c r="D5" s="266"/>
      <c r="E5" s="130" t="s">
        <v>221</v>
      </c>
      <c r="F5" s="912"/>
      <c r="G5" s="912"/>
      <c r="H5" s="912"/>
      <c r="I5" s="912"/>
      <c r="J5" s="1021"/>
      <c r="K5" s="1018"/>
      <c r="L5" s="1023"/>
      <c r="M5" s="912"/>
      <c r="N5" s="912"/>
      <c r="O5" s="912"/>
      <c r="P5" s="912"/>
      <c r="Q5" s="1021"/>
    </row>
    <row r="6" spans="1:17" ht="33.75" customHeight="1">
      <c r="A6" s="955" t="s">
        <v>556</v>
      </c>
      <c r="B6" s="956"/>
      <c r="C6" s="267">
        <f t="shared" ref="C6:C13" si="0">SUM(F6:J6)+D6</f>
        <v>31</v>
      </c>
      <c r="D6" s="62">
        <v>21</v>
      </c>
      <c r="E6" s="63">
        <v>19</v>
      </c>
      <c r="F6" s="63">
        <v>0</v>
      </c>
      <c r="G6" s="63">
        <v>4</v>
      </c>
      <c r="H6" s="63">
        <v>0</v>
      </c>
      <c r="I6" s="63">
        <v>0</v>
      </c>
      <c r="J6" s="64">
        <v>6</v>
      </c>
      <c r="K6" s="267">
        <f t="shared" ref="K6:K15" si="1">SUM(L6:Q6)</f>
        <v>89</v>
      </c>
      <c r="L6" s="62">
        <v>70</v>
      </c>
      <c r="M6" s="63">
        <v>4</v>
      </c>
      <c r="N6" s="63">
        <v>3</v>
      </c>
      <c r="O6" s="63">
        <v>2</v>
      </c>
      <c r="P6" s="63">
        <v>0</v>
      </c>
      <c r="Q6" s="64">
        <v>10</v>
      </c>
    </row>
    <row r="7" spans="1:17" ht="33.75" customHeight="1">
      <c r="A7" s="953" t="s">
        <v>557</v>
      </c>
      <c r="B7" s="954"/>
      <c r="C7" s="267">
        <f t="shared" si="0"/>
        <v>36</v>
      </c>
      <c r="D7" s="62">
        <v>28</v>
      </c>
      <c r="E7" s="63">
        <v>26</v>
      </c>
      <c r="F7" s="63">
        <v>0</v>
      </c>
      <c r="G7" s="63">
        <v>3</v>
      </c>
      <c r="H7" s="63">
        <v>0</v>
      </c>
      <c r="I7" s="63">
        <v>0</v>
      </c>
      <c r="J7" s="64">
        <v>5</v>
      </c>
      <c r="K7" s="267">
        <f t="shared" si="1"/>
        <v>98</v>
      </c>
      <c r="L7" s="62">
        <v>52</v>
      </c>
      <c r="M7" s="63">
        <v>6</v>
      </c>
      <c r="N7" s="63">
        <v>8</v>
      </c>
      <c r="O7" s="63">
        <v>1</v>
      </c>
      <c r="P7" s="63">
        <v>0</v>
      </c>
      <c r="Q7" s="64">
        <v>31</v>
      </c>
    </row>
    <row r="8" spans="1:17" ht="33.75" customHeight="1">
      <c r="A8" s="953" t="s">
        <v>558</v>
      </c>
      <c r="B8" s="954"/>
      <c r="C8" s="267">
        <f t="shared" si="0"/>
        <v>16</v>
      </c>
      <c r="D8" s="62">
        <v>12</v>
      </c>
      <c r="E8" s="63">
        <v>11</v>
      </c>
      <c r="F8" s="63">
        <v>0</v>
      </c>
      <c r="G8" s="63">
        <v>2</v>
      </c>
      <c r="H8" s="63">
        <v>0</v>
      </c>
      <c r="I8" s="63">
        <v>0</v>
      </c>
      <c r="J8" s="64">
        <v>2</v>
      </c>
      <c r="K8" s="267">
        <f t="shared" si="1"/>
        <v>11</v>
      </c>
      <c r="L8" s="62">
        <v>7</v>
      </c>
      <c r="M8" s="63">
        <v>0</v>
      </c>
      <c r="N8" s="63">
        <v>1</v>
      </c>
      <c r="O8" s="63">
        <v>0</v>
      </c>
      <c r="P8" s="63">
        <v>0</v>
      </c>
      <c r="Q8" s="64">
        <v>3</v>
      </c>
    </row>
    <row r="9" spans="1:17" ht="33.75" customHeight="1">
      <c r="A9" s="953" t="s">
        <v>624</v>
      </c>
      <c r="B9" s="954"/>
      <c r="C9" s="267">
        <f t="shared" si="0"/>
        <v>32</v>
      </c>
      <c r="D9" s="62">
        <v>28</v>
      </c>
      <c r="E9" s="63">
        <v>27</v>
      </c>
      <c r="F9" s="63">
        <v>0</v>
      </c>
      <c r="G9" s="63">
        <v>3</v>
      </c>
      <c r="H9" s="63">
        <v>0</v>
      </c>
      <c r="I9" s="63">
        <v>0</v>
      </c>
      <c r="J9" s="64">
        <v>1</v>
      </c>
      <c r="K9" s="267">
        <f t="shared" si="1"/>
        <v>111</v>
      </c>
      <c r="L9" s="62">
        <v>76</v>
      </c>
      <c r="M9" s="63">
        <v>2</v>
      </c>
      <c r="N9" s="63">
        <v>4</v>
      </c>
      <c r="O9" s="63">
        <v>15</v>
      </c>
      <c r="P9" s="63">
        <v>0</v>
      </c>
      <c r="Q9" s="64">
        <v>14</v>
      </c>
    </row>
    <row r="10" spans="1:17" ht="33.75" customHeight="1">
      <c r="A10" s="953" t="s">
        <v>625</v>
      </c>
      <c r="B10" s="954"/>
      <c r="C10" s="267">
        <f t="shared" si="0"/>
        <v>23</v>
      </c>
      <c r="D10" s="281">
        <v>16</v>
      </c>
      <c r="E10" s="63">
        <v>15</v>
      </c>
      <c r="F10" s="63">
        <v>0</v>
      </c>
      <c r="G10" s="63">
        <v>2</v>
      </c>
      <c r="H10" s="63">
        <v>1</v>
      </c>
      <c r="I10" s="63">
        <v>0</v>
      </c>
      <c r="J10" s="64">
        <v>4</v>
      </c>
      <c r="K10" s="267">
        <f t="shared" si="1"/>
        <v>75</v>
      </c>
      <c r="L10" s="62">
        <v>58</v>
      </c>
      <c r="M10" s="63">
        <v>2</v>
      </c>
      <c r="N10" s="63">
        <v>4</v>
      </c>
      <c r="O10" s="63">
        <v>0</v>
      </c>
      <c r="P10" s="63">
        <v>0</v>
      </c>
      <c r="Q10" s="64">
        <v>11</v>
      </c>
    </row>
    <row r="11" spans="1:17" ht="33.75" customHeight="1">
      <c r="A11" s="953" t="s">
        <v>626</v>
      </c>
      <c r="B11" s="954"/>
      <c r="C11" s="335">
        <f t="shared" si="0"/>
        <v>31</v>
      </c>
      <c r="D11" s="62">
        <v>18</v>
      </c>
      <c r="E11" s="63">
        <v>18</v>
      </c>
      <c r="F11" s="63">
        <v>0</v>
      </c>
      <c r="G11" s="63">
        <v>8</v>
      </c>
      <c r="H11" s="63">
        <v>0</v>
      </c>
      <c r="I11" s="63">
        <v>0</v>
      </c>
      <c r="J11" s="64">
        <v>5</v>
      </c>
      <c r="K11" s="267">
        <f t="shared" si="1"/>
        <v>87</v>
      </c>
      <c r="L11" s="62">
        <v>66</v>
      </c>
      <c r="M11" s="63">
        <v>2</v>
      </c>
      <c r="N11" s="63">
        <v>2</v>
      </c>
      <c r="O11" s="63">
        <v>6</v>
      </c>
      <c r="P11" s="63">
        <v>0</v>
      </c>
      <c r="Q11" s="64">
        <v>11</v>
      </c>
    </row>
    <row r="12" spans="1:17" ht="33.75" customHeight="1">
      <c r="A12" s="953" t="s">
        <v>627</v>
      </c>
      <c r="B12" s="954"/>
      <c r="C12" s="267">
        <f t="shared" si="0"/>
        <v>34</v>
      </c>
      <c r="D12" s="62">
        <v>25</v>
      </c>
      <c r="E12" s="63">
        <v>25</v>
      </c>
      <c r="F12" s="63">
        <v>0</v>
      </c>
      <c r="G12" s="63">
        <v>2</v>
      </c>
      <c r="H12" s="63">
        <v>0</v>
      </c>
      <c r="I12" s="63">
        <v>0</v>
      </c>
      <c r="J12" s="64">
        <v>7</v>
      </c>
      <c r="K12" s="335">
        <f t="shared" si="1"/>
        <v>76</v>
      </c>
      <c r="L12" s="62">
        <v>58</v>
      </c>
      <c r="M12" s="63">
        <v>2</v>
      </c>
      <c r="N12" s="63">
        <v>2</v>
      </c>
      <c r="O12" s="63">
        <v>0</v>
      </c>
      <c r="P12" s="63">
        <v>0</v>
      </c>
      <c r="Q12" s="64">
        <v>14</v>
      </c>
    </row>
    <row r="13" spans="1:17" ht="33.75" customHeight="1">
      <c r="A13" s="953" t="s">
        <v>628</v>
      </c>
      <c r="B13" s="954"/>
      <c r="C13" s="267">
        <f t="shared" si="0"/>
        <v>27</v>
      </c>
      <c r="D13" s="62">
        <v>21</v>
      </c>
      <c r="E13" s="63">
        <v>18</v>
      </c>
      <c r="F13" s="63">
        <v>1</v>
      </c>
      <c r="G13" s="63">
        <v>0</v>
      </c>
      <c r="H13" s="63">
        <v>0</v>
      </c>
      <c r="I13" s="63">
        <v>0</v>
      </c>
      <c r="J13" s="64">
        <v>5</v>
      </c>
      <c r="K13" s="335">
        <f t="shared" si="1"/>
        <v>95</v>
      </c>
      <c r="L13" s="62">
        <v>69</v>
      </c>
      <c r="M13" s="63">
        <v>3</v>
      </c>
      <c r="N13" s="63">
        <v>4</v>
      </c>
      <c r="O13" s="63">
        <v>1</v>
      </c>
      <c r="P13" s="63">
        <v>0</v>
      </c>
      <c r="Q13" s="64">
        <v>18</v>
      </c>
    </row>
    <row r="14" spans="1:17" ht="33.75" customHeight="1">
      <c r="A14" s="953" t="s">
        <v>629</v>
      </c>
      <c r="B14" s="954"/>
      <c r="C14" s="267">
        <f>SUM(F14:J14)+D14</f>
        <v>34</v>
      </c>
      <c r="D14" s="62">
        <v>24</v>
      </c>
      <c r="E14" s="63">
        <v>21</v>
      </c>
      <c r="F14" s="63">
        <v>0</v>
      </c>
      <c r="G14" s="63">
        <v>1</v>
      </c>
      <c r="H14" s="63">
        <v>0</v>
      </c>
      <c r="I14" s="63">
        <v>0</v>
      </c>
      <c r="J14" s="64">
        <v>9</v>
      </c>
      <c r="K14" s="335">
        <f t="shared" si="1"/>
        <v>101</v>
      </c>
      <c r="L14" s="62">
        <v>65</v>
      </c>
      <c r="M14" s="63">
        <v>0</v>
      </c>
      <c r="N14" s="63">
        <v>5</v>
      </c>
      <c r="O14" s="63">
        <v>0</v>
      </c>
      <c r="P14" s="63">
        <v>0</v>
      </c>
      <c r="Q14" s="64">
        <v>31</v>
      </c>
    </row>
    <row r="15" spans="1:17" ht="33.75" customHeight="1" thickBot="1">
      <c r="A15" s="1026" t="s">
        <v>630</v>
      </c>
      <c r="B15" s="1027"/>
      <c r="C15" s="280">
        <f>SUM(F15:J15)+D15</f>
        <v>30</v>
      </c>
      <c r="D15" s="279">
        <v>25</v>
      </c>
      <c r="E15" s="145">
        <v>19</v>
      </c>
      <c r="F15" s="145">
        <v>0</v>
      </c>
      <c r="G15" s="145">
        <v>3</v>
      </c>
      <c r="H15" s="145">
        <v>0</v>
      </c>
      <c r="I15" s="145">
        <v>0</v>
      </c>
      <c r="J15" s="146">
        <v>2</v>
      </c>
      <c r="K15" s="401">
        <f t="shared" si="1"/>
        <v>72</v>
      </c>
      <c r="L15" s="279">
        <v>56</v>
      </c>
      <c r="M15" s="145">
        <v>2</v>
      </c>
      <c r="N15" s="145">
        <v>2</v>
      </c>
      <c r="O15" s="145">
        <v>0</v>
      </c>
      <c r="P15" s="145">
        <v>0</v>
      </c>
      <c r="Q15" s="146">
        <v>12</v>
      </c>
    </row>
    <row r="16" spans="1:17" ht="33.75" customHeight="1" thickTop="1" thickBot="1">
      <c r="A16" s="1024" t="s">
        <v>143</v>
      </c>
      <c r="B16" s="1025"/>
      <c r="C16" s="268">
        <f t="shared" ref="C16:Q16" si="2">SUM(C6:C15)/10</f>
        <v>29.4</v>
      </c>
      <c r="D16" s="238">
        <f t="shared" si="2"/>
        <v>21.8</v>
      </c>
      <c r="E16" s="239">
        <f t="shared" si="2"/>
        <v>19.899999999999999</v>
      </c>
      <c r="F16" s="239">
        <f t="shared" si="2"/>
        <v>0.1</v>
      </c>
      <c r="G16" s="239">
        <f t="shared" si="2"/>
        <v>2.8</v>
      </c>
      <c r="H16" s="239">
        <f t="shared" si="2"/>
        <v>0.1</v>
      </c>
      <c r="I16" s="239">
        <f t="shared" si="2"/>
        <v>0</v>
      </c>
      <c r="J16" s="240">
        <f t="shared" si="2"/>
        <v>4.5999999999999996</v>
      </c>
      <c r="K16" s="268">
        <f t="shared" si="2"/>
        <v>81.5</v>
      </c>
      <c r="L16" s="238">
        <f t="shared" si="2"/>
        <v>57.7</v>
      </c>
      <c r="M16" s="239">
        <f t="shared" si="2"/>
        <v>2.2999999999999998</v>
      </c>
      <c r="N16" s="239">
        <f t="shared" si="2"/>
        <v>3.5</v>
      </c>
      <c r="O16" s="239">
        <f t="shared" si="2"/>
        <v>2.5</v>
      </c>
      <c r="P16" s="239">
        <f t="shared" si="2"/>
        <v>0</v>
      </c>
      <c r="Q16" s="240">
        <f t="shared" si="2"/>
        <v>15.5</v>
      </c>
    </row>
    <row r="17" spans="1:17" ht="33.75" customHeight="1" thickBot="1">
      <c r="A17" s="965" t="s">
        <v>612</v>
      </c>
      <c r="B17" s="966"/>
      <c r="C17" s="641">
        <f>(SUM(C18:C29))</f>
        <v>25</v>
      </c>
      <c r="D17" s="640">
        <f>(SUM(D18:D29))</f>
        <v>17</v>
      </c>
      <c r="E17" s="575">
        <f>(SUM(E18:E29))</f>
        <v>16</v>
      </c>
      <c r="F17" s="575">
        <f>(SUM(F18:F29))</f>
        <v>0</v>
      </c>
      <c r="G17" s="575">
        <f>(SUM(G18:G29))</f>
        <v>1</v>
      </c>
      <c r="H17" s="575">
        <f t="shared" ref="H17:Q17" si="3">(SUM(H18:H29))</f>
        <v>0</v>
      </c>
      <c r="I17" s="575">
        <f t="shared" si="3"/>
        <v>0</v>
      </c>
      <c r="J17" s="576">
        <f t="shared" si="3"/>
        <v>7</v>
      </c>
      <c r="K17" s="645">
        <f t="shared" si="3"/>
        <v>73</v>
      </c>
      <c r="L17" s="574">
        <f t="shared" si="3"/>
        <v>63</v>
      </c>
      <c r="M17" s="575">
        <f t="shared" si="3"/>
        <v>1</v>
      </c>
      <c r="N17" s="575">
        <f t="shared" si="3"/>
        <v>2</v>
      </c>
      <c r="O17" s="575">
        <f t="shared" si="3"/>
        <v>0</v>
      </c>
      <c r="P17" s="575">
        <f t="shared" si="3"/>
        <v>0</v>
      </c>
      <c r="Q17" s="576">
        <f t="shared" si="3"/>
        <v>7</v>
      </c>
    </row>
    <row r="18" spans="1:17" ht="33.75" customHeight="1">
      <c r="A18" s="1007" t="s">
        <v>566</v>
      </c>
      <c r="B18" s="259" t="s">
        <v>144</v>
      </c>
      <c r="C18" s="642">
        <f>SUM(F18:J18)+D18</f>
        <v>0</v>
      </c>
      <c r="D18" s="578">
        <v>0</v>
      </c>
      <c r="E18" s="579">
        <v>0</v>
      </c>
      <c r="F18" s="579">
        <v>0</v>
      </c>
      <c r="G18" s="579">
        <v>0</v>
      </c>
      <c r="H18" s="579">
        <v>0</v>
      </c>
      <c r="I18" s="579">
        <v>0</v>
      </c>
      <c r="J18" s="741">
        <v>0</v>
      </c>
      <c r="K18" s="744">
        <f t="shared" ref="K18:K29" si="4">SUM(L18:Q18)</f>
        <v>6</v>
      </c>
      <c r="L18" s="578">
        <v>6</v>
      </c>
      <c r="M18" s="579">
        <v>0</v>
      </c>
      <c r="N18" s="579">
        <v>0</v>
      </c>
      <c r="O18" s="579">
        <v>0</v>
      </c>
      <c r="P18" s="579">
        <v>0</v>
      </c>
      <c r="Q18" s="580">
        <v>0</v>
      </c>
    </row>
    <row r="19" spans="1:17" ht="33.75" customHeight="1">
      <c r="A19" s="985"/>
      <c r="B19" s="37" t="s">
        <v>145</v>
      </c>
      <c r="C19" s="643">
        <f t="shared" ref="C19:C29" si="5">SUM(F19:J19)+D19</f>
        <v>0</v>
      </c>
      <c r="D19" s="578">
        <v>0</v>
      </c>
      <c r="E19" s="579">
        <v>0</v>
      </c>
      <c r="F19" s="579">
        <v>0</v>
      </c>
      <c r="G19" s="579">
        <v>0</v>
      </c>
      <c r="H19" s="579">
        <v>0</v>
      </c>
      <c r="I19" s="579">
        <v>0</v>
      </c>
      <c r="J19" s="741">
        <v>0</v>
      </c>
      <c r="K19" s="745">
        <f t="shared" si="4"/>
        <v>15</v>
      </c>
      <c r="L19" s="582">
        <v>14</v>
      </c>
      <c r="M19" s="583">
        <v>0</v>
      </c>
      <c r="N19" s="583">
        <v>0</v>
      </c>
      <c r="O19" s="579">
        <v>0</v>
      </c>
      <c r="P19" s="579">
        <v>0</v>
      </c>
      <c r="Q19" s="584">
        <v>1</v>
      </c>
    </row>
    <row r="20" spans="1:17" ht="33.75" customHeight="1">
      <c r="A20" s="985"/>
      <c r="B20" s="37" t="s">
        <v>146</v>
      </c>
      <c r="C20" s="643">
        <f t="shared" si="5"/>
        <v>1</v>
      </c>
      <c r="D20" s="582">
        <v>1</v>
      </c>
      <c r="E20" s="583">
        <v>1</v>
      </c>
      <c r="F20" s="579">
        <v>0</v>
      </c>
      <c r="G20" s="579">
        <v>0</v>
      </c>
      <c r="H20" s="579">
        <v>0</v>
      </c>
      <c r="I20" s="579">
        <v>0</v>
      </c>
      <c r="J20" s="741">
        <v>0</v>
      </c>
      <c r="K20" s="745">
        <f t="shared" si="4"/>
        <v>9</v>
      </c>
      <c r="L20" s="582">
        <v>7</v>
      </c>
      <c r="M20" s="583">
        <v>1</v>
      </c>
      <c r="N20" s="583">
        <v>0</v>
      </c>
      <c r="O20" s="579">
        <v>0</v>
      </c>
      <c r="P20" s="579">
        <v>0</v>
      </c>
      <c r="Q20" s="584">
        <v>1</v>
      </c>
    </row>
    <row r="21" spans="1:17" ht="33.75" customHeight="1">
      <c r="A21" s="370">
        <v>26</v>
      </c>
      <c r="B21" s="37" t="s">
        <v>147</v>
      </c>
      <c r="C21" s="643">
        <f t="shared" si="5"/>
        <v>2</v>
      </c>
      <c r="D21" s="582">
        <v>2</v>
      </c>
      <c r="E21" s="583">
        <v>2</v>
      </c>
      <c r="F21" s="579">
        <v>0</v>
      </c>
      <c r="G21" s="579">
        <v>0</v>
      </c>
      <c r="H21" s="579">
        <v>0</v>
      </c>
      <c r="I21" s="579">
        <v>0</v>
      </c>
      <c r="J21" s="741">
        <v>0</v>
      </c>
      <c r="K21" s="745">
        <f t="shared" si="4"/>
        <v>6</v>
      </c>
      <c r="L21" s="582">
        <v>4</v>
      </c>
      <c r="M21" s="583">
        <v>0</v>
      </c>
      <c r="N21" s="583">
        <v>1</v>
      </c>
      <c r="O21" s="579">
        <v>0</v>
      </c>
      <c r="P21" s="583">
        <v>0</v>
      </c>
      <c r="Q21" s="584">
        <v>1</v>
      </c>
    </row>
    <row r="22" spans="1:17" ht="33.75" customHeight="1">
      <c r="A22" s="961" t="s">
        <v>647</v>
      </c>
      <c r="B22" s="37" t="s">
        <v>148</v>
      </c>
      <c r="C22" s="643">
        <f t="shared" si="5"/>
        <v>2</v>
      </c>
      <c r="D22" s="582">
        <v>1</v>
      </c>
      <c r="E22" s="583">
        <v>1</v>
      </c>
      <c r="F22" s="579">
        <v>0</v>
      </c>
      <c r="G22" s="579">
        <v>0</v>
      </c>
      <c r="H22" s="579">
        <v>0</v>
      </c>
      <c r="I22" s="579">
        <v>0</v>
      </c>
      <c r="J22" s="742">
        <v>1</v>
      </c>
      <c r="K22" s="745">
        <f t="shared" si="4"/>
        <v>4</v>
      </c>
      <c r="L22" s="582">
        <v>4</v>
      </c>
      <c r="M22" s="583">
        <v>0</v>
      </c>
      <c r="N22" s="583">
        <v>0</v>
      </c>
      <c r="O22" s="579">
        <v>0</v>
      </c>
      <c r="P22" s="583">
        <v>0</v>
      </c>
      <c r="Q22" s="584">
        <v>0</v>
      </c>
    </row>
    <row r="23" spans="1:17" ht="33.75" customHeight="1">
      <c r="A23" s="962"/>
      <c r="B23" s="37" t="s">
        <v>149</v>
      </c>
      <c r="C23" s="643">
        <f t="shared" si="5"/>
        <v>2</v>
      </c>
      <c r="D23" s="582">
        <v>1</v>
      </c>
      <c r="E23" s="583">
        <v>1</v>
      </c>
      <c r="F23" s="583">
        <v>0</v>
      </c>
      <c r="G23" s="583">
        <v>0</v>
      </c>
      <c r="H23" s="583">
        <v>0</v>
      </c>
      <c r="I23" s="583">
        <v>0</v>
      </c>
      <c r="J23" s="742">
        <v>1</v>
      </c>
      <c r="K23" s="745">
        <f t="shared" si="4"/>
        <v>5</v>
      </c>
      <c r="L23" s="582">
        <v>2</v>
      </c>
      <c r="M23" s="583">
        <v>0</v>
      </c>
      <c r="N23" s="583">
        <v>0</v>
      </c>
      <c r="O23" s="579">
        <v>0</v>
      </c>
      <c r="P23" s="583">
        <v>0</v>
      </c>
      <c r="Q23" s="584">
        <v>3</v>
      </c>
    </row>
    <row r="24" spans="1:17" ht="33.75" customHeight="1">
      <c r="A24" s="962"/>
      <c r="B24" s="37" t="s">
        <v>150</v>
      </c>
      <c r="C24" s="643">
        <f t="shared" si="5"/>
        <v>4</v>
      </c>
      <c r="D24" s="582">
        <v>2</v>
      </c>
      <c r="E24" s="583">
        <v>2</v>
      </c>
      <c r="F24" s="583">
        <v>0</v>
      </c>
      <c r="G24" s="583">
        <v>0</v>
      </c>
      <c r="H24" s="583">
        <v>0</v>
      </c>
      <c r="I24" s="583">
        <v>0</v>
      </c>
      <c r="J24" s="742">
        <v>2</v>
      </c>
      <c r="K24" s="745">
        <f t="shared" si="4"/>
        <v>7</v>
      </c>
      <c r="L24" s="582">
        <v>6</v>
      </c>
      <c r="M24" s="583">
        <v>0</v>
      </c>
      <c r="N24" s="583">
        <v>1</v>
      </c>
      <c r="O24" s="579">
        <v>0</v>
      </c>
      <c r="P24" s="583">
        <v>0</v>
      </c>
      <c r="Q24" s="584">
        <v>0</v>
      </c>
    </row>
    <row r="25" spans="1:17" ht="33.75" customHeight="1">
      <c r="A25" s="962"/>
      <c r="B25" s="37" t="s">
        <v>151</v>
      </c>
      <c r="C25" s="643">
        <f t="shared" si="5"/>
        <v>1</v>
      </c>
      <c r="D25" s="582">
        <v>0</v>
      </c>
      <c r="E25" s="582">
        <v>0</v>
      </c>
      <c r="F25" s="582">
        <v>0</v>
      </c>
      <c r="G25" s="582">
        <v>0</v>
      </c>
      <c r="H25" s="582">
        <v>0</v>
      </c>
      <c r="I25" s="582">
        <v>0</v>
      </c>
      <c r="J25" s="742">
        <v>1</v>
      </c>
      <c r="K25" s="745">
        <f t="shared" si="4"/>
        <v>5</v>
      </c>
      <c r="L25" s="582">
        <v>5</v>
      </c>
      <c r="M25" s="583">
        <v>0</v>
      </c>
      <c r="N25" s="583">
        <v>0</v>
      </c>
      <c r="O25" s="579">
        <v>0</v>
      </c>
      <c r="P25" s="583">
        <v>0</v>
      </c>
      <c r="Q25" s="584">
        <v>0</v>
      </c>
    </row>
    <row r="26" spans="1:17" ht="33.75" customHeight="1">
      <c r="A26" s="962"/>
      <c r="B26" s="37" t="s">
        <v>152</v>
      </c>
      <c r="C26" s="643">
        <f t="shared" si="5"/>
        <v>2</v>
      </c>
      <c r="D26" s="582">
        <v>0</v>
      </c>
      <c r="E26" s="582">
        <v>0</v>
      </c>
      <c r="F26" s="582">
        <v>0</v>
      </c>
      <c r="G26" s="582">
        <v>0</v>
      </c>
      <c r="H26" s="582">
        <v>0</v>
      </c>
      <c r="I26" s="582">
        <v>0</v>
      </c>
      <c r="J26" s="742">
        <v>2</v>
      </c>
      <c r="K26" s="745">
        <f t="shared" si="4"/>
        <v>2</v>
      </c>
      <c r="L26" s="582">
        <v>2</v>
      </c>
      <c r="M26" s="583">
        <v>0</v>
      </c>
      <c r="N26" s="583">
        <v>0</v>
      </c>
      <c r="O26" s="579">
        <v>0</v>
      </c>
      <c r="P26" s="583">
        <v>0</v>
      </c>
      <c r="Q26" s="584">
        <v>0</v>
      </c>
    </row>
    <row r="27" spans="1:17" ht="33.75" customHeight="1">
      <c r="A27" s="962"/>
      <c r="B27" s="37" t="s">
        <v>153</v>
      </c>
      <c r="C27" s="643">
        <f t="shared" si="5"/>
        <v>1</v>
      </c>
      <c r="D27" s="582">
        <v>1</v>
      </c>
      <c r="E27" s="583">
        <v>1</v>
      </c>
      <c r="F27" s="583">
        <v>0</v>
      </c>
      <c r="G27" s="583">
        <v>0</v>
      </c>
      <c r="H27" s="583">
        <v>0</v>
      </c>
      <c r="I27" s="583">
        <v>0</v>
      </c>
      <c r="J27" s="742">
        <v>0</v>
      </c>
      <c r="K27" s="745">
        <f t="shared" si="4"/>
        <v>4</v>
      </c>
      <c r="L27" s="582">
        <v>4</v>
      </c>
      <c r="M27" s="583">
        <v>0</v>
      </c>
      <c r="N27" s="583">
        <v>0</v>
      </c>
      <c r="O27" s="579">
        <v>0</v>
      </c>
      <c r="P27" s="583">
        <v>0</v>
      </c>
      <c r="Q27" s="584">
        <v>0</v>
      </c>
    </row>
    <row r="28" spans="1:17" ht="33.75" customHeight="1">
      <c r="A28" s="962"/>
      <c r="B28" s="37" t="s">
        <v>154</v>
      </c>
      <c r="C28" s="643">
        <f t="shared" si="5"/>
        <v>7</v>
      </c>
      <c r="D28" s="582">
        <v>6</v>
      </c>
      <c r="E28" s="583">
        <v>5</v>
      </c>
      <c r="F28" s="583">
        <v>0</v>
      </c>
      <c r="G28" s="583">
        <v>1</v>
      </c>
      <c r="H28" s="583">
        <v>0</v>
      </c>
      <c r="I28" s="583">
        <v>0</v>
      </c>
      <c r="J28" s="742">
        <v>0</v>
      </c>
      <c r="K28" s="745">
        <f t="shared" si="4"/>
        <v>3</v>
      </c>
      <c r="L28" s="582">
        <v>2</v>
      </c>
      <c r="M28" s="583">
        <v>0</v>
      </c>
      <c r="N28" s="583">
        <v>0</v>
      </c>
      <c r="O28" s="583">
        <v>0</v>
      </c>
      <c r="P28" s="583">
        <v>0</v>
      </c>
      <c r="Q28" s="584">
        <v>1</v>
      </c>
    </row>
    <row r="29" spans="1:17" ht="33.75" customHeight="1" thickBot="1">
      <c r="A29" s="963"/>
      <c r="B29" s="38" t="s">
        <v>155</v>
      </c>
      <c r="C29" s="644">
        <f t="shared" si="5"/>
        <v>3</v>
      </c>
      <c r="D29" s="586">
        <v>3</v>
      </c>
      <c r="E29" s="587">
        <v>3</v>
      </c>
      <c r="F29" s="587">
        <v>0</v>
      </c>
      <c r="G29" s="587">
        <v>0</v>
      </c>
      <c r="H29" s="587">
        <v>0</v>
      </c>
      <c r="I29" s="587">
        <v>0</v>
      </c>
      <c r="J29" s="743">
        <v>0</v>
      </c>
      <c r="K29" s="746">
        <f t="shared" si="4"/>
        <v>7</v>
      </c>
      <c r="L29" s="586">
        <v>7</v>
      </c>
      <c r="M29" s="587">
        <v>0</v>
      </c>
      <c r="N29" s="587">
        <v>0</v>
      </c>
      <c r="O29" s="587">
        <v>0</v>
      </c>
      <c r="P29" s="587">
        <v>0</v>
      </c>
      <c r="Q29" s="588">
        <v>0</v>
      </c>
    </row>
  </sheetData>
  <mergeCells count="32">
    <mergeCell ref="A18:A20"/>
    <mergeCell ref="A22:A29"/>
    <mergeCell ref="M4:M5"/>
    <mergeCell ref="A10:B10"/>
    <mergeCell ref="A11:B11"/>
    <mergeCell ref="A12:B12"/>
    <mergeCell ref="A13:B13"/>
    <mergeCell ref="A14:B14"/>
    <mergeCell ref="A16:B16"/>
    <mergeCell ref="A17:B17"/>
    <mergeCell ref="A15:B15"/>
    <mergeCell ref="N4:N5"/>
    <mergeCell ref="A6:B6"/>
    <mergeCell ref="A7:B7"/>
    <mergeCell ref="A8:B8"/>
    <mergeCell ref="A9:B9"/>
    <mergeCell ref="A1:Q1"/>
    <mergeCell ref="A3:B5"/>
    <mergeCell ref="C3:J3"/>
    <mergeCell ref="K3:Q3"/>
    <mergeCell ref="C4:C5"/>
    <mergeCell ref="D4:E4"/>
    <mergeCell ref="F4:F5"/>
    <mergeCell ref="G4:G5"/>
    <mergeCell ref="H4:H5"/>
    <mergeCell ref="I4:I5"/>
    <mergeCell ref="O4:O5"/>
    <mergeCell ref="P4:P5"/>
    <mergeCell ref="Q4:Q5"/>
    <mergeCell ref="J4:J5"/>
    <mergeCell ref="K4:K5"/>
    <mergeCell ref="L4:L5"/>
  </mergeCells>
  <phoneticPr fontId="4"/>
  <pageMargins left="0.78740157480314965" right="0.78740157480314965" top="0.98425196850393704" bottom="0.98425196850393704" header="0.51181102362204722" footer="0.51181102362204722"/>
  <pageSetup paperSize="9" scale="81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BA29"/>
  <sheetViews>
    <sheetView view="pageBreakPreview" zoomScaleNormal="85" zoomScaleSheetLayoutView="100" workbookViewId="0">
      <pane ySplit="4" topLeftCell="A5" activePane="bottomLeft" state="frozen"/>
      <selection activeCell="AN3" sqref="AN3"/>
      <selection pane="bottomLeft" sqref="A1:M1"/>
    </sheetView>
  </sheetViews>
  <sheetFormatPr defaultRowHeight="11.25"/>
  <cols>
    <col min="1" max="1" width="11.625" style="10" bestFit="1" customWidth="1"/>
    <col min="2" max="2" width="8" style="10" customWidth="1"/>
    <col min="3" max="3" width="7.125" style="10" bestFit="1" customWidth="1"/>
    <col min="4" max="4" width="10.75" style="10" customWidth="1"/>
    <col min="5" max="5" width="16" style="10" customWidth="1"/>
    <col min="6" max="6" width="9.875" style="294" bestFit="1" customWidth="1"/>
    <col min="7" max="7" width="8" style="292" customWidth="1"/>
    <col min="8" max="8" width="4.875" style="10" bestFit="1" customWidth="1"/>
    <col min="9" max="9" width="6.5" style="10" bestFit="1" customWidth="1"/>
    <col min="10" max="10" width="14.125" style="10" bestFit="1" customWidth="1"/>
    <col min="11" max="12" width="4.875" style="10" bestFit="1" customWidth="1"/>
    <col min="13" max="13" width="5.5" style="10" customWidth="1"/>
    <col min="14" max="16384" width="9" style="68"/>
  </cols>
  <sheetData>
    <row r="1" spans="1:53" s="67" customFormat="1" ht="38.25" customHeight="1">
      <c r="A1" s="1032" t="s">
        <v>644</v>
      </c>
      <c r="B1" s="1032"/>
      <c r="C1" s="1032"/>
      <c r="D1" s="1032"/>
      <c r="E1" s="1032"/>
      <c r="F1" s="1032"/>
      <c r="G1" s="1032"/>
      <c r="H1" s="1032"/>
      <c r="I1" s="1032"/>
      <c r="J1" s="1032"/>
      <c r="K1" s="1032"/>
      <c r="L1" s="1032"/>
      <c r="M1" s="1032"/>
      <c r="N1" s="235"/>
    </row>
    <row r="2" spans="1:53" s="67" customFormat="1" ht="15" customHeight="1">
      <c r="A2" s="1031" t="s">
        <v>758</v>
      </c>
      <c r="B2" s="1031"/>
      <c r="C2" s="1031"/>
      <c r="D2" s="1031"/>
      <c r="E2" s="1031"/>
      <c r="F2" s="1031"/>
      <c r="G2" s="1031"/>
      <c r="H2" s="1031"/>
      <c r="I2" s="1031"/>
      <c r="J2" s="1031"/>
      <c r="K2" s="1031"/>
      <c r="L2" s="1031"/>
      <c r="M2" s="1031"/>
      <c r="N2" s="235"/>
    </row>
    <row r="3" spans="1:53" ht="13.5" customHeight="1" thickBot="1">
      <c r="A3" s="237"/>
      <c r="B3" s="230"/>
      <c r="C3" s="230"/>
      <c r="D3" s="230"/>
      <c r="E3" s="230"/>
      <c r="F3" s="293"/>
      <c r="G3" s="291"/>
      <c r="H3" s="793"/>
      <c r="I3" s="230"/>
      <c r="J3" s="230"/>
      <c r="K3" s="230"/>
      <c r="L3" s="230"/>
      <c r="N3" s="155"/>
    </row>
    <row r="4" spans="1:53" s="10" customFormat="1" ht="41.25" thickBot="1">
      <c r="A4" s="231" t="s">
        <v>459</v>
      </c>
      <c r="B4" s="232" t="s">
        <v>500</v>
      </c>
      <c r="C4" s="232" t="s">
        <v>223</v>
      </c>
      <c r="D4" s="233" t="s">
        <v>224</v>
      </c>
      <c r="E4" s="233" t="s">
        <v>225</v>
      </c>
      <c r="F4" s="295" t="s">
        <v>226</v>
      </c>
      <c r="G4" s="234" t="s">
        <v>485</v>
      </c>
      <c r="H4" s="233" t="s">
        <v>113</v>
      </c>
      <c r="I4" s="232" t="s">
        <v>227</v>
      </c>
      <c r="J4" s="233" t="s">
        <v>228</v>
      </c>
      <c r="K4" s="232" t="s">
        <v>229</v>
      </c>
      <c r="L4" s="791" t="s">
        <v>728</v>
      </c>
      <c r="M4" s="792" t="s">
        <v>729</v>
      </c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</row>
    <row r="5" spans="1:53" s="229" customFormat="1" ht="32.25" customHeight="1">
      <c r="A5" s="796" t="s">
        <v>755</v>
      </c>
      <c r="B5" s="1033" t="s">
        <v>743</v>
      </c>
      <c r="C5" s="797">
        <v>0.7597222222222223</v>
      </c>
      <c r="D5" s="798" t="s">
        <v>730</v>
      </c>
      <c r="E5" s="799" t="s">
        <v>769</v>
      </c>
      <c r="F5" s="800">
        <v>17096</v>
      </c>
      <c r="G5" s="801">
        <v>112</v>
      </c>
      <c r="H5" s="801">
        <v>0</v>
      </c>
      <c r="I5" s="801">
        <v>0</v>
      </c>
      <c r="J5" s="801" t="s">
        <v>760</v>
      </c>
      <c r="K5" s="801">
        <v>4</v>
      </c>
      <c r="L5" s="801">
        <v>4</v>
      </c>
      <c r="M5" s="802">
        <v>10</v>
      </c>
    </row>
    <row r="6" spans="1:53" s="229" customFormat="1" ht="32.25" customHeight="1">
      <c r="A6" s="673" t="s">
        <v>755</v>
      </c>
      <c r="B6" s="1029"/>
      <c r="C6" s="668">
        <v>0.39583333333333331</v>
      </c>
      <c r="D6" s="669" t="s">
        <v>731</v>
      </c>
      <c r="E6" s="670" t="s">
        <v>770</v>
      </c>
      <c r="F6" s="795">
        <v>23169</v>
      </c>
      <c r="G6" s="671">
        <v>297</v>
      </c>
      <c r="H6" s="671">
        <v>0</v>
      </c>
      <c r="I6" s="671">
        <v>0</v>
      </c>
      <c r="J6" s="670" t="s">
        <v>687</v>
      </c>
      <c r="K6" s="671">
        <v>1</v>
      </c>
      <c r="L6" s="671">
        <v>1</v>
      </c>
      <c r="M6" s="672">
        <v>3</v>
      </c>
    </row>
    <row r="7" spans="1:53" s="229" customFormat="1" ht="32.25" customHeight="1">
      <c r="A7" s="673" t="s">
        <v>755</v>
      </c>
      <c r="B7" s="1029" t="s">
        <v>744</v>
      </c>
      <c r="C7" s="668">
        <v>0.87847222222222221</v>
      </c>
      <c r="D7" s="669" t="s">
        <v>731</v>
      </c>
      <c r="E7" s="670" t="s">
        <v>772</v>
      </c>
      <c r="F7" s="795">
        <v>13266</v>
      </c>
      <c r="G7" s="671">
        <v>99</v>
      </c>
      <c r="H7" s="671">
        <v>0</v>
      </c>
      <c r="I7" s="671">
        <v>2</v>
      </c>
      <c r="J7" s="670" t="s">
        <v>687</v>
      </c>
      <c r="K7" s="671">
        <v>1</v>
      </c>
      <c r="L7" s="671">
        <v>1</v>
      </c>
      <c r="M7" s="672">
        <v>2</v>
      </c>
    </row>
    <row r="8" spans="1:53" s="229" customFormat="1" ht="32.25" customHeight="1">
      <c r="A8" s="673" t="s">
        <v>755</v>
      </c>
      <c r="B8" s="1029"/>
      <c r="C8" s="668">
        <v>8.3333333333333329E-2</v>
      </c>
      <c r="D8" s="669" t="s">
        <v>732</v>
      </c>
      <c r="E8" s="670" t="s">
        <v>771</v>
      </c>
      <c r="F8" s="795">
        <v>19679</v>
      </c>
      <c r="G8" s="671">
        <v>92</v>
      </c>
      <c r="H8" s="671">
        <v>0</v>
      </c>
      <c r="I8" s="671">
        <v>1</v>
      </c>
      <c r="J8" s="674" t="s">
        <v>760</v>
      </c>
      <c r="K8" s="671">
        <v>2</v>
      </c>
      <c r="L8" s="671">
        <v>1</v>
      </c>
      <c r="M8" s="672">
        <v>1</v>
      </c>
    </row>
    <row r="9" spans="1:53" s="229" customFormat="1" ht="32.25" customHeight="1">
      <c r="A9" s="673" t="s">
        <v>755</v>
      </c>
      <c r="B9" s="1029" t="s">
        <v>745</v>
      </c>
      <c r="C9" s="668">
        <v>0.36805555555555558</v>
      </c>
      <c r="D9" s="669" t="s">
        <v>733</v>
      </c>
      <c r="E9" s="670" t="s">
        <v>771</v>
      </c>
      <c r="F9" s="795">
        <v>66628</v>
      </c>
      <c r="G9" s="675">
        <v>100</v>
      </c>
      <c r="H9" s="671">
        <v>0</v>
      </c>
      <c r="I9" s="671">
        <v>0</v>
      </c>
      <c r="J9" s="670" t="s">
        <v>687</v>
      </c>
      <c r="K9" s="671">
        <v>2</v>
      </c>
      <c r="L9" s="671">
        <v>1</v>
      </c>
      <c r="M9" s="672">
        <v>2</v>
      </c>
    </row>
    <row r="10" spans="1:53" s="229" customFormat="1" ht="32.25" customHeight="1">
      <c r="A10" s="673" t="s">
        <v>755</v>
      </c>
      <c r="B10" s="1029"/>
      <c r="C10" s="668">
        <v>0.75694444444444453</v>
      </c>
      <c r="D10" s="669" t="s">
        <v>734</v>
      </c>
      <c r="E10" s="670" t="s">
        <v>771</v>
      </c>
      <c r="F10" s="795">
        <v>23567</v>
      </c>
      <c r="G10" s="671">
        <v>70</v>
      </c>
      <c r="H10" s="671">
        <v>0</v>
      </c>
      <c r="I10" s="671">
        <v>0</v>
      </c>
      <c r="J10" s="670" t="s">
        <v>687</v>
      </c>
      <c r="K10" s="671">
        <v>3</v>
      </c>
      <c r="L10" s="671">
        <v>2</v>
      </c>
      <c r="M10" s="672">
        <v>6</v>
      </c>
    </row>
    <row r="11" spans="1:53" s="229" customFormat="1" ht="32.25" customHeight="1">
      <c r="A11" s="673" t="s">
        <v>755</v>
      </c>
      <c r="B11" s="1029"/>
      <c r="C11" s="668">
        <v>0.91666666666666663</v>
      </c>
      <c r="D11" s="671" t="s">
        <v>735</v>
      </c>
      <c r="E11" s="670" t="s">
        <v>771</v>
      </c>
      <c r="F11" s="794">
        <v>21548</v>
      </c>
      <c r="G11" s="675">
        <v>106</v>
      </c>
      <c r="H11" s="671">
        <v>1</v>
      </c>
      <c r="I11" s="671">
        <v>1</v>
      </c>
      <c r="J11" s="670" t="s">
        <v>687</v>
      </c>
      <c r="K11" s="671">
        <v>2</v>
      </c>
      <c r="L11" s="671">
        <v>2</v>
      </c>
      <c r="M11" s="672">
        <v>4</v>
      </c>
    </row>
    <row r="12" spans="1:53" s="229" customFormat="1" ht="32.25" customHeight="1">
      <c r="A12" s="673" t="s">
        <v>755</v>
      </c>
      <c r="B12" s="1028" t="s">
        <v>746</v>
      </c>
      <c r="C12" s="668">
        <v>0.4909722222222222</v>
      </c>
      <c r="D12" s="669" t="s">
        <v>730</v>
      </c>
      <c r="E12" s="670" t="s">
        <v>770</v>
      </c>
      <c r="F12" s="794">
        <v>64430</v>
      </c>
      <c r="G12" s="671">
        <v>120</v>
      </c>
      <c r="H12" s="671">
        <v>1</v>
      </c>
      <c r="I12" s="671">
        <v>0</v>
      </c>
      <c r="J12" s="671" t="s">
        <v>687</v>
      </c>
      <c r="K12" s="671">
        <v>4</v>
      </c>
      <c r="L12" s="671">
        <v>3</v>
      </c>
      <c r="M12" s="672">
        <v>4</v>
      </c>
    </row>
    <row r="13" spans="1:53" s="229" customFormat="1" ht="32.25" customHeight="1">
      <c r="A13" s="673" t="s">
        <v>755</v>
      </c>
      <c r="B13" s="1028"/>
      <c r="C13" s="668">
        <v>0.69791666666666663</v>
      </c>
      <c r="D13" s="669" t="s">
        <v>736</v>
      </c>
      <c r="E13" s="670" t="s">
        <v>771</v>
      </c>
      <c r="F13" s="795">
        <v>17311</v>
      </c>
      <c r="G13" s="671">
        <v>363</v>
      </c>
      <c r="H13" s="671">
        <v>0</v>
      </c>
      <c r="I13" s="671">
        <v>0</v>
      </c>
      <c r="J13" s="670" t="s">
        <v>761</v>
      </c>
      <c r="K13" s="671">
        <v>2</v>
      </c>
      <c r="L13" s="671">
        <v>2</v>
      </c>
      <c r="M13" s="672">
        <v>6</v>
      </c>
    </row>
    <row r="14" spans="1:53" s="229" customFormat="1" ht="32.25" customHeight="1">
      <c r="A14" s="673" t="s">
        <v>755</v>
      </c>
      <c r="B14" s="1028"/>
      <c r="C14" s="668">
        <v>0.73611111111111116</v>
      </c>
      <c r="D14" s="669" t="s">
        <v>737</v>
      </c>
      <c r="E14" s="670" t="s">
        <v>771</v>
      </c>
      <c r="F14" s="795">
        <v>17469</v>
      </c>
      <c r="G14" s="671">
        <v>237</v>
      </c>
      <c r="H14" s="671">
        <v>0</v>
      </c>
      <c r="I14" s="671">
        <v>1</v>
      </c>
      <c r="J14" s="670" t="s">
        <v>689</v>
      </c>
      <c r="K14" s="671">
        <v>3</v>
      </c>
      <c r="L14" s="671">
        <v>2</v>
      </c>
      <c r="M14" s="672">
        <v>3</v>
      </c>
    </row>
    <row r="15" spans="1:53" s="229" customFormat="1" ht="32.25" customHeight="1">
      <c r="A15" s="673" t="s">
        <v>757</v>
      </c>
      <c r="B15" s="1028" t="s">
        <v>747</v>
      </c>
      <c r="C15" s="668">
        <v>0.7104166666666667</v>
      </c>
      <c r="D15" s="669" t="s">
        <v>738</v>
      </c>
      <c r="E15" s="670" t="s">
        <v>767</v>
      </c>
      <c r="F15" s="795">
        <v>60472</v>
      </c>
      <c r="G15" s="671" t="s">
        <v>780</v>
      </c>
      <c r="H15" s="671">
        <v>0</v>
      </c>
      <c r="I15" s="671">
        <v>0</v>
      </c>
      <c r="J15" s="670" t="s">
        <v>766</v>
      </c>
      <c r="K15" s="671">
        <v>0</v>
      </c>
      <c r="L15" s="671">
        <v>0</v>
      </c>
      <c r="M15" s="672">
        <v>0</v>
      </c>
    </row>
    <row r="16" spans="1:53" s="229" customFormat="1" ht="32.25" customHeight="1">
      <c r="A16" s="673" t="s">
        <v>755</v>
      </c>
      <c r="B16" s="1028"/>
      <c r="C16" s="668">
        <v>0.23263888888888887</v>
      </c>
      <c r="D16" s="671" t="s">
        <v>739</v>
      </c>
      <c r="E16" s="670" t="s">
        <v>767</v>
      </c>
      <c r="F16" s="795">
        <v>20799</v>
      </c>
      <c r="G16" s="671">
        <v>0</v>
      </c>
      <c r="H16" s="671">
        <v>0</v>
      </c>
      <c r="I16" s="671">
        <v>0</v>
      </c>
      <c r="J16" s="671" t="s">
        <v>762</v>
      </c>
      <c r="K16" s="671">
        <v>1</v>
      </c>
      <c r="L16" s="671">
        <v>0</v>
      </c>
      <c r="M16" s="672">
        <v>0</v>
      </c>
    </row>
    <row r="17" spans="1:53" s="229" customFormat="1" ht="32.25" customHeight="1">
      <c r="A17" s="673" t="s">
        <v>755</v>
      </c>
      <c r="B17" s="671" t="s">
        <v>748</v>
      </c>
      <c r="C17" s="668">
        <v>0.35416666666666669</v>
      </c>
      <c r="D17" s="671" t="s">
        <v>731</v>
      </c>
      <c r="E17" s="670" t="s">
        <v>773</v>
      </c>
      <c r="F17" s="795">
        <v>26856</v>
      </c>
      <c r="G17" s="671">
        <v>222</v>
      </c>
      <c r="H17" s="671">
        <v>0</v>
      </c>
      <c r="I17" s="671">
        <v>2</v>
      </c>
      <c r="J17" s="671" t="s">
        <v>687</v>
      </c>
      <c r="K17" s="671">
        <v>2</v>
      </c>
      <c r="L17" s="671">
        <v>4</v>
      </c>
      <c r="M17" s="672">
        <v>13</v>
      </c>
    </row>
    <row r="18" spans="1:53" s="229" customFormat="1" ht="32.25" customHeight="1">
      <c r="A18" s="673" t="s">
        <v>755</v>
      </c>
      <c r="B18" s="671" t="s">
        <v>749</v>
      </c>
      <c r="C18" s="668">
        <v>2.0833333333333332E-2</v>
      </c>
      <c r="D18" s="671" t="s">
        <v>731</v>
      </c>
      <c r="E18" s="670" t="s">
        <v>771</v>
      </c>
      <c r="F18" s="795">
        <v>27422</v>
      </c>
      <c r="G18" s="671">
        <v>77</v>
      </c>
      <c r="H18" s="671">
        <v>1</v>
      </c>
      <c r="I18" s="671">
        <v>0</v>
      </c>
      <c r="J18" s="671" t="s">
        <v>689</v>
      </c>
      <c r="K18" s="671">
        <v>3</v>
      </c>
      <c r="L18" s="671">
        <v>1</v>
      </c>
      <c r="M18" s="672">
        <v>3</v>
      </c>
    </row>
    <row r="19" spans="1:53" ht="32.25" customHeight="1">
      <c r="A19" s="673" t="s">
        <v>756</v>
      </c>
      <c r="B19" s="1029" t="s">
        <v>750</v>
      </c>
      <c r="C19" s="668">
        <v>9.0277777777777787E-3</v>
      </c>
      <c r="D19" s="669" t="s">
        <v>740</v>
      </c>
      <c r="E19" s="670" t="s">
        <v>768</v>
      </c>
      <c r="F19" s="794">
        <v>13363</v>
      </c>
      <c r="G19" s="675" t="s">
        <v>759</v>
      </c>
      <c r="H19" s="671">
        <v>0</v>
      </c>
      <c r="I19" s="671">
        <v>0</v>
      </c>
      <c r="J19" s="670" t="s">
        <v>765</v>
      </c>
      <c r="K19" s="671">
        <v>0</v>
      </c>
      <c r="L19" s="671">
        <v>0</v>
      </c>
      <c r="M19" s="672">
        <v>0</v>
      </c>
    </row>
    <row r="20" spans="1:53" ht="32.25" customHeight="1">
      <c r="A20" s="673" t="s">
        <v>755</v>
      </c>
      <c r="B20" s="1029"/>
      <c r="C20" s="668">
        <v>0.6875</v>
      </c>
      <c r="D20" s="669" t="s">
        <v>741</v>
      </c>
      <c r="E20" s="670" t="s">
        <v>774</v>
      </c>
      <c r="F20" s="795">
        <v>122409</v>
      </c>
      <c r="G20" s="671">
        <v>1063</v>
      </c>
      <c r="H20" s="671">
        <v>0</v>
      </c>
      <c r="I20" s="671">
        <v>0</v>
      </c>
      <c r="J20" s="670" t="s">
        <v>763</v>
      </c>
      <c r="K20" s="671">
        <v>3</v>
      </c>
      <c r="L20" s="671">
        <v>0</v>
      </c>
      <c r="M20" s="672">
        <v>0</v>
      </c>
    </row>
    <row r="21" spans="1:53" ht="32.25" customHeight="1">
      <c r="A21" s="673" t="s">
        <v>755</v>
      </c>
      <c r="B21" s="1029" t="s">
        <v>751</v>
      </c>
      <c r="C21" s="668">
        <v>0.75486111111111109</v>
      </c>
      <c r="D21" s="669" t="s">
        <v>730</v>
      </c>
      <c r="E21" s="670" t="s">
        <v>771</v>
      </c>
      <c r="F21" s="795">
        <v>10931</v>
      </c>
      <c r="G21" s="671">
        <v>213</v>
      </c>
      <c r="H21" s="671">
        <v>0</v>
      </c>
      <c r="I21" s="671">
        <v>0</v>
      </c>
      <c r="J21" s="670" t="s">
        <v>687</v>
      </c>
      <c r="K21" s="671">
        <v>10</v>
      </c>
      <c r="L21" s="671">
        <v>9</v>
      </c>
      <c r="M21" s="672">
        <v>14</v>
      </c>
    </row>
    <row r="22" spans="1:53" ht="32.25" customHeight="1">
      <c r="A22" s="673" t="s">
        <v>755</v>
      </c>
      <c r="B22" s="1029"/>
      <c r="C22" s="668" t="s">
        <v>782</v>
      </c>
      <c r="D22" s="669" t="s">
        <v>730</v>
      </c>
      <c r="E22" s="670" t="s">
        <v>771</v>
      </c>
      <c r="F22" s="795">
        <v>27111</v>
      </c>
      <c r="G22" s="671">
        <v>196</v>
      </c>
      <c r="H22" s="671">
        <v>0</v>
      </c>
      <c r="I22" s="671">
        <v>0</v>
      </c>
      <c r="J22" s="670" t="s">
        <v>687</v>
      </c>
      <c r="K22" s="671">
        <v>3</v>
      </c>
      <c r="L22" s="671">
        <v>1</v>
      </c>
      <c r="M22" s="672">
        <v>4</v>
      </c>
    </row>
    <row r="23" spans="1:53" ht="32.25" customHeight="1">
      <c r="A23" s="673" t="s">
        <v>755</v>
      </c>
      <c r="B23" s="1028" t="s">
        <v>752</v>
      </c>
      <c r="C23" s="668">
        <v>0.54513888888888895</v>
      </c>
      <c r="D23" s="669" t="s">
        <v>742</v>
      </c>
      <c r="E23" s="670" t="s">
        <v>771</v>
      </c>
      <c r="F23" s="795">
        <v>13216</v>
      </c>
      <c r="G23" s="671">
        <v>70</v>
      </c>
      <c r="H23" s="671">
        <v>0</v>
      </c>
      <c r="I23" s="671">
        <v>1</v>
      </c>
      <c r="J23" s="670" t="s">
        <v>764</v>
      </c>
      <c r="K23" s="671">
        <v>3</v>
      </c>
      <c r="L23" s="671">
        <v>2</v>
      </c>
      <c r="M23" s="672">
        <v>5</v>
      </c>
    </row>
    <row r="24" spans="1:53" ht="32.25" customHeight="1">
      <c r="A24" s="673" t="s">
        <v>755</v>
      </c>
      <c r="B24" s="1028"/>
      <c r="C24" s="668">
        <v>0.9375</v>
      </c>
      <c r="D24" s="669" t="s">
        <v>731</v>
      </c>
      <c r="E24" s="670" t="s">
        <v>772</v>
      </c>
      <c r="F24" s="795">
        <v>11279</v>
      </c>
      <c r="G24" s="671">
        <v>27</v>
      </c>
      <c r="H24" s="671">
        <v>0</v>
      </c>
      <c r="I24" s="671">
        <v>0</v>
      </c>
      <c r="J24" s="670" t="s">
        <v>695</v>
      </c>
      <c r="K24" s="671">
        <v>2</v>
      </c>
      <c r="L24" s="671">
        <v>1</v>
      </c>
      <c r="M24" s="672">
        <v>2</v>
      </c>
    </row>
    <row r="25" spans="1:53" ht="32.25" customHeight="1">
      <c r="A25" s="673" t="s">
        <v>755</v>
      </c>
      <c r="B25" s="1028" t="s">
        <v>753</v>
      </c>
      <c r="C25" s="668">
        <v>0.85416666666666663</v>
      </c>
      <c r="D25" s="669" t="s">
        <v>735</v>
      </c>
      <c r="E25" s="670" t="s">
        <v>771</v>
      </c>
      <c r="F25" s="795">
        <v>10372</v>
      </c>
      <c r="G25" s="671">
        <v>72</v>
      </c>
      <c r="H25" s="671">
        <v>2</v>
      </c>
      <c r="I25" s="671">
        <v>0</v>
      </c>
      <c r="J25" s="670" t="s">
        <v>687</v>
      </c>
      <c r="K25" s="671">
        <v>1</v>
      </c>
      <c r="L25" s="671">
        <v>1</v>
      </c>
      <c r="M25" s="672">
        <v>3</v>
      </c>
    </row>
    <row r="26" spans="1:53" ht="32.25" customHeight="1">
      <c r="A26" s="673" t="s">
        <v>755</v>
      </c>
      <c r="B26" s="1028"/>
      <c r="C26" s="668">
        <v>6.9444444444444434E-2</v>
      </c>
      <c r="D26" s="669" t="s">
        <v>737</v>
      </c>
      <c r="E26" s="670" t="s">
        <v>771</v>
      </c>
      <c r="F26" s="795">
        <v>35975</v>
      </c>
      <c r="G26" s="671">
        <v>198</v>
      </c>
      <c r="H26" s="671">
        <v>0</v>
      </c>
      <c r="I26" s="671">
        <v>0</v>
      </c>
      <c r="J26" s="670" t="s">
        <v>687</v>
      </c>
      <c r="K26" s="671">
        <v>3</v>
      </c>
      <c r="L26" s="671">
        <v>1</v>
      </c>
      <c r="M26" s="672">
        <v>3</v>
      </c>
    </row>
    <row r="27" spans="1:53" s="229" customFormat="1" ht="32.25" customHeight="1" thickBot="1">
      <c r="A27" s="673" t="s">
        <v>755</v>
      </c>
      <c r="B27" s="1029" t="s">
        <v>754</v>
      </c>
      <c r="C27" s="668">
        <v>0.80555555555555547</v>
      </c>
      <c r="D27" s="669" t="s">
        <v>741</v>
      </c>
      <c r="E27" s="670" t="s">
        <v>771</v>
      </c>
      <c r="F27" s="794">
        <v>29106</v>
      </c>
      <c r="G27" s="675">
        <v>125</v>
      </c>
      <c r="H27" s="671">
        <v>0</v>
      </c>
      <c r="I27" s="671">
        <v>1</v>
      </c>
      <c r="J27" s="670" t="s">
        <v>687</v>
      </c>
      <c r="K27" s="671">
        <v>3</v>
      </c>
      <c r="L27" s="671">
        <v>2</v>
      </c>
      <c r="M27" s="672">
        <v>5</v>
      </c>
    </row>
    <row r="28" spans="1:53" s="228" customFormat="1" ht="32.25" customHeight="1">
      <c r="A28" s="673" t="s">
        <v>755</v>
      </c>
      <c r="B28" s="1029"/>
      <c r="C28" s="668">
        <v>0.79583333333333339</v>
      </c>
      <c r="D28" s="669" t="s">
        <v>741</v>
      </c>
      <c r="E28" s="670" t="s">
        <v>771</v>
      </c>
      <c r="F28" s="795">
        <v>13689</v>
      </c>
      <c r="G28" s="671">
        <v>200</v>
      </c>
      <c r="H28" s="671">
        <v>0</v>
      </c>
      <c r="I28" s="671">
        <v>2</v>
      </c>
      <c r="J28" s="670" t="s">
        <v>760</v>
      </c>
      <c r="K28" s="671">
        <v>1</v>
      </c>
      <c r="L28" s="671">
        <v>1</v>
      </c>
      <c r="M28" s="672">
        <v>3</v>
      </c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29"/>
      <c r="AO28" s="229"/>
      <c r="AP28" s="229"/>
      <c r="AQ28" s="229"/>
      <c r="AR28" s="229"/>
      <c r="AS28" s="229"/>
      <c r="AT28" s="229"/>
      <c r="AU28" s="229"/>
      <c r="AV28" s="229"/>
      <c r="AW28" s="229"/>
      <c r="AX28" s="229"/>
      <c r="AY28" s="229"/>
      <c r="AZ28" s="229"/>
      <c r="BA28" s="229"/>
    </row>
    <row r="29" spans="1:53" s="229" customFormat="1" ht="32.25" customHeight="1" thickBot="1">
      <c r="A29" s="722" t="s">
        <v>755</v>
      </c>
      <c r="B29" s="1030"/>
      <c r="C29" s="723">
        <v>0.6875</v>
      </c>
      <c r="D29" s="724" t="s">
        <v>735</v>
      </c>
      <c r="E29" s="725" t="s">
        <v>771</v>
      </c>
      <c r="F29" s="803">
        <v>14703</v>
      </c>
      <c r="G29" s="726">
        <v>25</v>
      </c>
      <c r="H29" s="726">
        <v>1</v>
      </c>
      <c r="I29" s="726">
        <v>0</v>
      </c>
      <c r="J29" s="725" t="s">
        <v>691</v>
      </c>
      <c r="K29" s="726">
        <v>1</v>
      </c>
      <c r="L29" s="726">
        <v>1</v>
      </c>
      <c r="M29" s="727">
        <v>2</v>
      </c>
    </row>
  </sheetData>
  <mergeCells count="12">
    <mergeCell ref="B25:B26"/>
    <mergeCell ref="B27:B29"/>
    <mergeCell ref="A2:M2"/>
    <mergeCell ref="A1:M1"/>
    <mergeCell ref="B5:B6"/>
    <mergeCell ref="B7:B8"/>
    <mergeCell ref="B9:B11"/>
    <mergeCell ref="B12:B14"/>
    <mergeCell ref="B15:B16"/>
    <mergeCell ref="B19:B20"/>
    <mergeCell ref="B21:B22"/>
    <mergeCell ref="B23:B24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77" orientation="portrait" blackAndWhite="1" r:id="rId1"/>
  <headerFooter alignWithMargins="0"/>
  <rowBreaks count="1" manualBreakCount="1">
    <brk id="1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AB36"/>
  <sheetViews>
    <sheetView view="pageBreakPreview" zoomScale="85" zoomScaleNormal="85" zoomScaleSheetLayoutView="85" workbookViewId="0">
      <pane ySplit="4" topLeftCell="A5" activePane="bottomLeft" state="frozen"/>
      <selection activeCell="AN3" sqref="AN3"/>
      <selection pane="bottomLeft" activeCell="AN3" sqref="AN3"/>
    </sheetView>
  </sheetViews>
  <sheetFormatPr defaultRowHeight="13.5"/>
  <cols>
    <col min="1" max="1" width="7" style="304" customWidth="1"/>
    <col min="2" max="2" width="7.625" style="404" customWidth="1"/>
    <col min="3" max="3" width="11.625" style="307" customWidth="1"/>
    <col min="4" max="4" width="12.875" style="307" customWidth="1"/>
    <col min="5" max="5" width="13.25" style="307" customWidth="1"/>
    <col min="6" max="6" width="13.125" style="307" customWidth="1"/>
    <col min="7" max="7" width="8.375" style="307" customWidth="1"/>
    <col min="8" max="8" width="7.125" style="307" customWidth="1"/>
    <col min="9" max="9" width="7.5" style="307" customWidth="1"/>
    <col min="10" max="10" width="8.375" style="307" customWidth="1"/>
    <col min="11" max="11" width="9.125" style="307" customWidth="1"/>
    <col min="12" max="12" width="9.25" style="307" customWidth="1"/>
    <col min="13" max="13" width="14.375" style="307" customWidth="1"/>
    <col min="14" max="14" width="6.75" style="307" customWidth="1"/>
    <col min="15" max="15" width="6.25" style="307" customWidth="1"/>
    <col min="16" max="16" width="6.75" style="307" customWidth="1"/>
    <col min="17" max="17" width="22.25" style="307" customWidth="1"/>
    <col min="18" max="18" width="9.875" style="307" customWidth="1"/>
    <col min="19" max="19" width="9.5" style="307" customWidth="1"/>
    <col min="20" max="20" width="15.5" style="307" bestFit="1" customWidth="1"/>
    <col min="21" max="21" width="18.125" style="307" customWidth="1"/>
    <col min="22" max="28" width="9" style="307"/>
    <col min="29" max="16384" width="9" style="10"/>
  </cols>
  <sheetData>
    <row r="1" spans="1:28" s="57" customFormat="1" ht="29.25" customHeight="1">
      <c r="A1" s="1038" t="s">
        <v>631</v>
      </c>
      <c r="B1" s="1038"/>
      <c r="C1" s="1038"/>
      <c r="D1" s="1038"/>
      <c r="E1" s="1038"/>
      <c r="F1" s="1038"/>
      <c r="G1" s="1038"/>
      <c r="H1" s="1038"/>
      <c r="I1" s="1038"/>
      <c r="J1" s="1038"/>
      <c r="K1" s="1038"/>
      <c r="L1" s="1038"/>
      <c r="M1" s="1039" t="s">
        <v>377</v>
      </c>
      <c r="N1" s="1039"/>
      <c r="O1" s="1039"/>
      <c r="P1" s="1039"/>
      <c r="Q1" s="1039"/>
      <c r="R1" s="1039"/>
      <c r="S1" s="1039"/>
      <c r="T1" s="1039"/>
      <c r="U1" s="1039"/>
      <c r="V1" s="305"/>
      <c r="W1" s="305"/>
      <c r="X1" s="305"/>
      <c r="Y1" s="305"/>
      <c r="Z1" s="305"/>
      <c r="AA1" s="305"/>
      <c r="AB1" s="305"/>
    </row>
    <row r="2" spans="1:28" ht="17.25" customHeight="1" thickBot="1">
      <c r="A2" s="302"/>
      <c r="B2" s="402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</row>
    <row r="3" spans="1:28" ht="21.75" customHeight="1">
      <c r="A3" s="1040" t="s">
        <v>570</v>
      </c>
      <c r="B3" s="1042" t="s">
        <v>230</v>
      </c>
      <c r="C3" s="1044" t="s">
        <v>224</v>
      </c>
      <c r="D3" s="1046" t="s">
        <v>222</v>
      </c>
      <c r="E3" s="1048" t="s">
        <v>231</v>
      </c>
      <c r="F3" s="1049"/>
      <c r="G3" s="1049"/>
      <c r="H3" s="1049"/>
      <c r="I3" s="1049"/>
      <c r="J3" s="1049"/>
      <c r="K3" s="1049"/>
      <c r="L3" s="1050"/>
      <c r="M3" s="1046" t="s">
        <v>228</v>
      </c>
      <c r="N3" s="1051" t="s">
        <v>114</v>
      </c>
      <c r="O3" s="1055" t="s">
        <v>232</v>
      </c>
      <c r="P3" s="1055" t="s">
        <v>233</v>
      </c>
      <c r="Q3" s="1046" t="s">
        <v>234</v>
      </c>
      <c r="R3" s="1057" t="s">
        <v>378</v>
      </c>
      <c r="S3" s="1058"/>
      <c r="T3" s="1046" t="s">
        <v>487</v>
      </c>
      <c r="U3" s="1053" t="s">
        <v>235</v>
      </c>
      <c r="V3" s="306"/>
      <c r="W3" s="306"/>
      <c r="X3" s="306"/>
      <c r="Y3" s="306"/>
      <c r="Z3" s="306"/>
      <c r="AA3" s="306"/>
      <c r="AB3" s="306"/>
    </row>
    <row r="4" spans="1:28" ht="60.75" customHeight="1" thickBot="1">
      <c r="A4" s="1041"/>
      <c r="B4" s="1043"/>
      <c r="C4" s="1045"/>
      <c r="D4" s="1047"/>
      <c r="E4" s="750" t="s">
        <v>236</v>
      </c>
      <c r="F4" s="751" t="s">
        <v>379</v>
      </c>
      <c r="G4" s="751" t="s">
        <v>376</v>
      </c>
      <c r="H4" s="751" t="s">
        <v>316</v>
      </c>
      <c r="I4" s="751" t="s">
        <v>237</v>
      </c>
      <c r="J4" s="751" t="s">
        <v>238</v>
      </c>
      <c r="K4" s="751" t="s">
        <v>239</v>
      </c>
      <c r="L4" s="751" t="s">
        <v>240</v>
      </c>
      <c r="M4" s="1047"/>
      <c r="N4" s="1052"/>
      <c r="O4" s="1056"/>
      <c r="P4" s="1056"/>
      <c r="Q4" s="1047"/>
      <c r="R4" s="751" t="s">
        <v>486</v>
      </c>
      <c r="S4" s="751" t="s">
        <v>315</v>
      </c>
      <c r="T4" s="1047"/>
      <c r="U4" s="1054"/>
      <c r="V4" s="306"/>
      <c r="W4" s="306"/>
      <c r="X4" s="306"/>
      <c r="Y4" s="306"/>
      <c r="Z4" s="306"/>
      <c r="AA4" s="306"/>
      <c r="AB4" s="306"/>
    </row>
    <row r="5" spans="1:28" s="69" customFormat="1" ht="33" customHeight="1">
      <c r="A5" s="754" t="s">
        <v>648</v>
      </c>
      <c r="B5" s="758">
        <v>0.91666666666666663</v>
      </c>
      <c r="C5" s="669" t="s">
        <v>658</v>
      </c>
      <c r="D5" s="749" t="s">
        <v>671</v>
      </c>
      <c r="E5" s="670" t="s">
        <v>673</v>
      </c>
      <c r="F5" s="670" t="s">
        <v>680</v>
      </c>
      <c r="G5" s="671" t="s">
        <v>683</v>
      </c>
      <c r="H5" s="678">
        <v>1</v>
      </c>
      <c r="I5" s="677">
        <v>106</v>
      </c>
      <c r="J5" s="671" t="s">
        <v>693</v>
      </c>
      <c r="K5" s="671" t="s">
        <v>678</v>
      </c>
      <c r="L5" s="677">
        <v>106</v>
      </c>
      <c r="M5" s="670" t="s">
        <v>687</v>
      </c>
      <c r="N5" s="677">
        <v>0</v>
      </c>
      <c r="O5" s="677">
        <v>62</v>
      </c>
      <c r="P5" s="677" t="s">
        <v>676</v>
      </c>
      <c r="Q5" s="677" t="s">
        <v>701</v>
      </c>
      <c r="R5" s="677" t="s">
        <v>699</v>
      </c>
      <c r="S5" s="676" t="s">
        <v>699</v>
      </c>
      <c r="T5" s="677" t="s">
        <v>704</v>
      </c>
      <c r="U5" s="679" t="s">
        <v>700</v>
      </c>
      <c r="V5" s="307"/>
      <c r="W5" s="307"/>
      <c r="X5" s="307"/>
      <c r="Y5" s="307"/>
      <c r="Z5" s="307"/>
      <c r="AA5" s="307"/>
      <c r="AB5" s="307"/>
    </row>
    <row r="6" spans="1:28" s="69" customFormat="1" ht="33" customHeight="1">
      <c r="A6" s="1034" t="s">
        <v>649</v>
      </c>
      <c r="B6" s="759">
        <v>0.4909722222222222</v>
      </c>
      <c r="C6" s="669" t="s">
        <v>659</v>
      </c>
      <c r="D6" s="671" t="s">
        <v>671</v>
      </c>
      <c r="E6" s="670" t="s">
        <v>672</v>
      </c>
      <c r="F6" s="670" t="s">
        <v>680</v>
      </c>
      <c r="G6" s="671" t="s">
        <v>684</v>
      </c>
      <c r="H6" s="678">
        <v>2</v>
      </c>
      <c r="I6" s="677">
        <v>240</v>
      </c>
      <c r="J6" s="671" t="s">
        <v>693</v>
      </c>
      <c r="K6" s="671" t="s">
        <v>679</v>
      </c>
      <c r="L6" s="681">
        <v>120</v>
      </c>
      <c r="M6" s="680" t="s">
        <v>687</v>
      </c>
      <c r="N6" s="681">
        <v>0</v>
      </c>
      <c r="O6" s="681">
        <v>90</v>
      </c>
      <c r="P6" s="681" t="s">
        <v>677</v>
      </c>
      <c r="Q6" s="682" t="s">
        <v>701</v>
      </c>
      <c r="R6" s="683" t="s">
        <v>711</v>
      </c>
      <c r="S6" s="683" t="s">
        <v>699</v>
      </c>
      <c r="T6" s="682" t="s">
        <v>705</v>
      </c>
      <c r="U6" s="684" t="s">
        <v>700</v>
      </c>
      <c r="V6" s="307"/>
      <c r="W6" s="307"/>
      <c r="X6" s="307"/>
      <c r="Y6" s="307"/>
      <c r="Z6" s="307"/>
      <c r="AA6" s="307"/>
      <c r="AB6" s="307"/>
    </row>
    <row r="7" spans="1:28" s="69" customFormat="1" ht="33" customHeight="1">
      <c r="A7" s="1036"/>
      <c r="B7" s="758">
        <v>0.18055555555555555</v>
      </c>
      <c r="C7" s="685" t="s">
        <v>660</v>
      </c>
      <c r="D7" s="671" t="s">
        <v>671</v>
      </c>
      <c r="E7" s="670" t="s">
        <v>674</v>
      </c>
      <c r="F7" s="670" t="s">
        <v>680</v>
      </c>
      <c r="G7" s="671" t="s">
        <v>686</v>
      </c>
      <c r="H7" s="678">
        <v>1</v>
      </c>
      <c r="I7" s="677">
        <v>107</v>
      </c>
      <c r="J7" s="671" t="s">
        <v>693</v>
      </c>
      <c r="K7" s="671" t="s">
        <v>678</v>
      </c>
      <c r="L7" s="677">
        <v>87</v>
      </c>
      <c r="M7" s="670" t="s">
        <v>717</v>
      </c>
      <c r="N7" s="677">
        <v>0</v>
      </c>
      <c r="O7" s="677">
        <v>67</v>
      </c>
      <c r="P7" s="677" t="s">
        <v>677</v>
      </c>
      <c r="Q7" s="682" t="s">
        <v>702</v>
      </c>
      <c r="R7" s="683" t="s">
        <v>711</v>
      </c>
      <c r="S7" s="676" t="s">
        <v>699</v>
      </c>
      <c r="T7" s="682" t="s">
        <v>706</v>
      </c>
      <c r="U7" s="684" t="s">
        <v>706</v>
      </c>
      <c r="V7" s="307"/>
      <c r="W7" s="307"/>
      <c r="X7" s="307"/>
      <c r="Y7" s="307"/>
      <c r="Z7" s="307"/>
      <c r="AA7" s="307"/>
      <c r="AB7" s="307"/>
    </row>
    <row r="8" spans="1:28" s="69" customFormat="1" ht="33" customHeight="1">
      <c r="A8" s="1034" t="s">
        <v>650</v>
      </c>
      <c r="B8" s="759">
        <v>0.66666666666666663</v>
      </c>
      <c r="C8" s="685" t="s">
        <v>661</v>
      </c>
      <c r="D8" s="671" t="s">
        <v>668</v>
      </c>
      <c r="E8" s="680" t="s">
        <v>643</v>
      </c>
      <c r="F8" s="680" t="s">
        <v>643</v>
      </c>
      <c r="G8" s="670" t="s">
        <v>643</v>
      </c>
      <c r="H8" s="670" t="s">
        <v>643</v>
      </c>
      <c r="I8" s="670" t="s">
        <v>643</v>
      </c>
      <c r="J8" s="671" t="s">
        <v>694</v>
      </c>
      <c r="K8" s="671" t="s">
        <v>643</v>
      </c>
      <c r="L8" s="671" t="s">
        <v>643</v>
      </c>
      <c r="M8" s="670" t="s">
        <v>717</v>
      </c>
      <c r="N8" s="677">
        <v>0</v>
      </c>
      <c r="O8" s="677">
        <v>62</v>
      </c>
      <c r="P8" s="677" t="s">
        <v>677</v>
      </c>
      <c r="Q8" s="682" t="s">
        <v>702</v>
      </c>
      <c r="R8" s="683" t="s">
        <v>711</v>
      </c>
      <c r="S8" s="676" t="s">
        <v>699</v>
      </c>
      <c r="T8" s="682" t="s">
        <v>706</v>
      </c>
      <c r="U8" s="679" t="s">
        <v>706</v>
      </c>
      <c r="V8" s="307"/>
      <c r="W8" s="307"/>
      <c r="X8" s="307"/>
      <c r="Y8" s="307"/>
      <c r="Z8" s="307"/>
      <c r="AA8" s="307"/>
      <c r="AB8" s="307"/>
    </row>
    <row r="9" spans="1:28" s="69" customFormat="1" ht="33" customHeight="1">
      <c r="A9" s="1036"/>
      <c r="B9" s="758">
        <v>0.14930555555555555</v>
      </c>
      <c r="C9" s="688" t="s">
        <v>658</v>
      </c>
      <c r="D9" s="671" t="s">
        <v>671</v>
      </c>
      <c r="E9" s="671" t="s">
        <v>713</v>
      </c>
      <c r="F9" s="670" t="s">
        <v>682</v>
      </c>
      <c r="G9" s="749" t="s">
        <v>686</v>
      </c>
      <c r="H9" s="686">
        <v>1</v>
      </c>
      <c r="I9" s="683">
        <v>102</v>
      </c>
      <c r="J9" s="749" t="s">
        <v>693</v>
      </c>
      <c r="K9" s="749" t="s">
        <v>678</v>
      </c>
      <c r="L9" s="749">
        <v>86</v>
      </c>
      <c r="M9" s="676" t="s">
        <v>687</v>
      </c>
      <c r="N9" s="683">
        <v>0</v>
      </c>
      <c r="O9" s="683">
        <v>67</v>
      </c>
      <c r="P9" s="683" t="s">
        <v>676</v>
      </c>
      <c r="Q9" s="682" t="s">
        <v>703</v>
      </c>
      <c r="R9" s="683" t="s">
        <v>699</v>
      </c>
      <c r="S9" s="676" t="s">
        <v>699</v>
      </c>
      <c r="T9" s="682" t="s">
        <v>705</v>
      </c>
      <c r="U9" s="687" t="s">
        <v>700</v>
      </c>
      <c r="V9" s="307"/>
      <c r="W9" s="307"/>
      <c r="X9" s="307"/>
      <c r="Y9" s="307"/>
      <c r="Z9" s="307"/>
      <c r="AA9" s="307"/>
      <c r="AB9" s="307"/>
    </row>
    <row r="10" spans="1:28" s="69" customFormat="1" ht="33" customHeight="1">
      <c r="A10" s="1034" t="s">
        <v>651</v>
      </c>
      <c r="B10" s="759">
        <v>0.48541666700000002</v>
      </c>
      <c r="C10" s="688" t="s">
        <v>662</v>
      </c>
      <c r="D10" s="671" t="s">
        <v>668</v>
      </c>
      <c r="E10" s="671" t="s">
        <v>643</v>
      </c>
      <c r="F10" s="671" t="s">
        <v>643</v>
      </c>
      <c r="G10" s="671" t="s">
        <v>643</v>
      </c>
      <c r="H10" s="671" t="s">
        <v>643</v>
      </c>
      <c r="I10" s="671" t="s">
        <v>643</v>
      </c>
      <c r="J10" s="676" t="s">
        <v>695</v>
      </c>
      <c r="K10" s="749" t="s">
        <v>643</v>
      </c>
      <c r="L10" s="749" t="s">
        <v>643</v>
      </c>
      <c r="M10" s="676" t="s">
        <v>717</v>
      </c>
      <c r="N10" s="683">
        <v>0</v>
      </c>
      <c r="O10" s="683">
        <v>71</v>
      </c>
      <c r="P10" s="683" t="s">
        <v>677</v>
      </c>
      <c r="Q10" s="682" t="s">
        <v>702</v>
      </c>
      <c r="R10" s="683" t="s">
        <v>711</v>
      </c>
      <c r="S10" s="676" t="s">
        <v>699</v>
      </c>
      <c r="T10" s="682" t="s">
        <v>706</v>
      </c>
      <c r="U10" s="687" t="s">
        <v>706</v>
      </c>
      <c r="V10" s="307"/>
      <c r="W10" s="307"/>
      <c r="X10" s="307"/>
      <c r="Y10" s="307"/>
      <c r="Z10" s="307"/>
      <c r="AA10" s="307"/>
      <c r="AB10" s="307"/>
    </row>
    <row r="11" spans="1:28" s="69" customFormat="1" ht="33" customHeight="1">
      <c r="A11" s="1036"/>
      <c r="B11" s="758">
        <v>0.55902777777777779</v>
      </c>
      <c r="C11" s="669" t="s">
        <v>663</v>
      </c>
      <c r="D11" s="671" t="s">
        <v>671</v>
      </c>
      <c r="E11" s="670" t="s">
        <v>672</v>
      </c>
      <c r="F11" s="670" t="s">
        <v>681</v>
      </c>
      <c r="G11" s="671" t="s">
        <v>684</v>
      </c>
      <c r="H11" s="678">
        <v>2</v>
      </c>
      <c r="I11" s="677">
        <v>305</v>
      </c>
      <c r="J11" s="671" t="s">
        <v>693</v>
      </c>
      <c r="K11" s="671" t="s">
        <v>679</v>
      </c>
      <c r="L11" s="677">
        <v>25</v>
      </c>
      <c r="M11" s="680" t="s">
        <v>692</v>
      </c>
      <c r="N11" s="677">
        <v>0</v>
      </c>
      <c r="O11" s="677">
        <v>37</v>
      </c>
      <c r="P11" s="677" t="s">
        <v>677</v>
      </c>
      <c r="Q11" s="688" t="s">
        <v>701</v>
      </c>
      <c r="R11" s="683" t="s">
        <v>711</v>
      </c>
      <c r="S11" s="676" t="s">
        <v>699</v>
      </c>
      <c r="T11" s="688" t="s">
        <v>707</v>
      </c>
      <c r="U11" s="684" t="s">
        <v>700</v>
      </c>
      <c r="V11" s="307"/>
      <c r="W11" s="307"/>
      <c r="X11" s="307"/>
      <c r="Y11" s="307"/>
      <c r="Z11" s="307"/>
      <c r="AA11" s="307"/>
      <c r="AB11" s="307"/>
    </row>
    <row r="12" spans="1:28" s="69" customFormat="1" ht="33" customHeight="1">
      <c r="A12" s="1034" t="s">
        <v>652</v>
      </c>
      <c r="B12" s="759">
        <v>7.2916666666666671E-2</v>
      </c>
      <c r="C12" s="669" t="s">
        <v>663</v>
      </c>
      <c r="D12" s="671" t="s">
        <v>671</v>
      </c>
      <c r="E12" s="670" t="s">
        <v>675</v>
      </c>
      <c r="F12" s="670" t="s">
        <v>680</v>
      </c>
      <c r="G12" s="671" t="s">
        <v>684</v>
      </c>
      <c r="H12" s="678">
        <v>1</v>
      </c>
      <c r="I12" s="689">
        <v>111</v>
      </c>
      <c r="J12" s="671" t="s">
        <v>696</v>
      </c>
      <c r="K12" s="671" t="s">
        <v>678</v>
      </c>
      <c r="L12" s="677">
        <v>111</v>
      </c>
      <c r="M12" s="670" t="s">
        <v>687</v>
      </c>
      <c r="N12" s="677">
        <v>0</v>
      </c>
      <c r="O12" s="677">
        <v>70</v>
      </c>
      <c r="P12" s="677" t="s">
        <v>677</v>
      </c>
      <c r="Q12" s="682" t="s">
        <v>701</v>
      </c>
      <c r="R12" s="683" t="s">
        <v>699</v>
      </c>
      <c r="S12" s="670" t="s">
        <v>699</v>
      </c>
      <c r="T12" s="682" t="s">
        <v>705</v>
      </c>
      <c r="U12" s="679" t="s">
        <v>700</v>
      </c>
      <c r="V12" s="307"/>
      <c r="W12" s="307"/>
      <c r="X12" s="307"/>
      <c r="Y12" s="307"/>
      <c r="Z12" s="307"/>
      <c r="AA12" s="307"/>
      <c r="AB12" s="307"/>
    </row>
    <row r="13" spans="1:28" s="69" customFormat="1" ht="33" customHeight="1">
      <c r="A13" s="1035"/>
      <c r="B13" s="758">
        <v>0.25347222222222221</v>
      </c>
      <c r="C13" s="669" t="s">
        <v>664</v>
      </c>
      <c r="D13" s="671" t="s">
        <v>668</v>
      </c>
      <c r="E13" s="670" t="s">
        <v>643</v>
      </c>
      <c r="F13" s="670" t="s">
        <v>643</v>
      </c>
      <c r="G13" s="670" t="s">
        <v>643</v>
      </c>
      <c r="H13" s="670" t="s">
        <v>643</v>
      </c>
      <c r="I13" s="670">
        <v>10</v>
      </c>
      <c r="J13" s="670" t="s">
        <v>694</v>
      </c>
      <c r="K13" s="671" t="s">
        <v>643</v>
      </c>
      <c r="L13" s="671">
        <v>10</v>
      </c>
      <c r="M13" s="670" t="s">
        <v>717</v>
      </c>
      <c r="N13" s="677">
        <v>0</v>
      </c>
      <c r="O13" s="677">
        <v>78</v>
      </c>
      <c r="P13" s="677" t="s">
        <v>677</v>
      </c>
      <c r="Q13" s="682" t="s">
        <v>702</v>
      </c>
      <c r="R13" s="683" t="s">
        <v>711</v>
      </c>
      <c r="S13" s="670" t="s">
        <v>699</v>
      </c>
      <c r="T13" s="682" t="s">
        <v>706</v>
      </c>
      <c r="U13" s="679" t="s">
        <v>706</v>
      </c>
      <c r="V13" s="307"/>
      <c r="W13" s="307"/>
      <c r="X13" s="307"/>
      <c r="Y13" s="307"/>
      <c r="Z13" s="307"/>
      <c r="AA13" s="307"/>
      <c r="AB13" s="307"/>
    </row>
    <row r="14" spans="1:28" s="69" customFormat="1" ht="33" customHeight="1">
      <c r="A14" s="1035"/>
      <c r="B14" s="759">
        <v>2.0833333333333332E-2</v>
      </c>
      <c r="C14" s="669" t="s">
        <v>660</v>
      </c>
      <c r="D14" s="671" t="s">
        <v>671</v>
      </c>
      <c r="E14" s="670" t="s">
        <v>675</v>
      </c>
      <c r="F14" s="670" t="s">
        <v>680</v>
      </c>
      <c r="G14" s="671" t="s">
        <v>683</v>
      </c>
      <c r="H14" s="678">
        <v>2</v>
      </c>
      <c r="I14" s="677">
        <v>77</v>
      </c>
      <c r="J14" s="671" t="s">
        <v>697</v>
      </c>
      <c r="K14" s="671" t="s">
        <v>678</v>
      </c>
      <c r="L14" s="681">
        <v>77</v>
      </c>
      <c r="M14" s="680" t="s">
        <v>689</v>
      </c>
      <c r="N14" s="681">
        <v>0</v>
      </c>
      <c r="O14" s="681">
        <v>36</v>
      </c>
      <c r="P14" s="681" t="s">
        <v>677</v>
      </c>
      <c r="Q14" s="688" t="s">
        <v>592</v>
      </c>
      <c r="R14" s="683" t="s">
        <v>712</v>
      </c>
      <c r="S14" s="677" t="s">
        <v>714</v>
      </c>
      <c r="T14" s="688" t="s">
        <v>705</v>
      </c>
      <c r="U14" s="684" t="s">
        <v>700</v>
      </c>
      <c r="V14" s="307"/>
      <c r="W14" s="307"/>
      <c r="X14" s="307"/>
      <c r="Y14" s="307"/>
      <c r="Z14" s="307"/>
      <c r="AA14" s="307"/>
      <c r="AB14" s="307"/>
    </row>
    <row r="15" spans="1:28" s="69" customFormat="1" ht="33" customHeight="1">
      <c r="A15" s="1036"/>
      <c r="B15" s="758">
        <v>0.46527777777777773</v>
      </c>
      <c r="C15" s="669" t="s">
        <v>664</v>
      </c>
      <c r="D15" s="749" t="s">
        <v>668</v>
      </c>
      <c r="E15" s="671" t="s">
        <v>643</v>
      </c>
      <c r="F15" s="671" t="s">
        <v>643</v>
      </c>
      <c r="G15" s="671" t="s">
        <v>643</v>
      </c>
      <c r="H15" s="671" t="s">
        <v>643</v>
      </c>
      <c r="I15" s="671">
        <v>10</v>
      </c>
      <c r="J15" s="671" t="s">
        <v>694</v>
      </c>
      <c r="K15" s="671" t="s">
        <v>643</v>
      </c>
      <c r="L15" s="671">
        <v>10</v>
      </c>
      <c r="M15" s="670" t="s">
        <v>717</v>
      </c>
      <c r="N15" s="677">
        <v>0</v>
      </c>
      <c r="O15" s="677">
        <v>65</v>
      </c>
      <c r="P15" s="677" t="s">
        <v>677</v>
      </c>
      <c r="Q15" s="677" t="s">
        <v>702</v>
      </c>
      <c r="R15" s="677" t="s">
        <v>711</v>
      </c>
      <c r="S15" s="676" t="s">
        <v>699</v>
      </c>
      <c r="T15" s="677" t="s">
        <v>706</v>
      </c>
      <c r="U15" s="679" t="s">
        <v>706</v>
      </c>
      <c r="V15" s="307"/>
      <c r="W15" s="307"/>
      <c r="X15" s="307"/>
      <c r="Y15" s="307"/>
      <c r="Z15" s="307"/>
      <c r="AA15" s="307"/>
      <c r="AB15" s="307"/>
    </row>
    <row r="16" spans="1:28" s="69" customFormat="1" ht="33" customHeight="1">
      <c r="A16" s="752" t="s">
        <v>653</v>
      </c>
      <c r="B16" s="759">
        <v>0.47569444444444442</v>
      </c>
      <c r="C16" s="669" t="s">
        <v>658</v>
      </c>
      <c r="D16" s="671" t="s">
        <v>668</v>
      </c>
      <c r="E16" s="670" t="s">
        <v>643</v>
      </c>
      <c r="F16" s="670" t="s">
        <v>643</v>
      </c>
      <c r="G16" s="670" t="s">
        <v>643</v>
      </c>
      <c r="H16" s="670" t="s">
        <v>643</v>
      </c>
      <c r="I16" s="670" t="s">
        <v>643</v>
      </c>
      <c r="J16" s="671" t="s">
        <v>694</v>
      </c>
      <c r="K16" s="748" t="s">
        <v>643</v>
      </c>
      <c r="L16" s="748" t="s">
        <v>643</v>
      </c>
      <c r="M16" s="670" t="s">
        <v>717</v>
      </c>
      <c r="N16" s="677">
        <v>0</v>
      </c>
      <c r="O16" s="677">
        <v>65</v>
      </c>
      <c r="P16" s="677" t="s">
        <v>676</v>
      </c>
      <c r="Q16" s="682" t="s">
        <v>702</v>
      </c>
      <c r="R16" s="683" t="s">
        <v>711</v>
      </c>
      <c r="S16" s="676" t="s">
        <v>715</v>
      </c>
      <c r="T16" s="682" t="s">
        <v>706</v>
      </c>
      <c r="U16" s="684" t="s">
        <v>706</v>
      </c>
      <c r="V16" s="307"/>
      <c r="W16" s="307"/>
      <c r="X16" s="307"/>
      <c r="Y16" s="307"/>
      <c r="Z16" s="307"/>
      <c r="AA16" s="307"/>
      <c r="AB16" s="307"/>
    </row>
    <row r="17" spans="1:28" s="69" customFormat="1" ht="33" customHeight="1">
      <c r="A17" s="1034" t="s">
        <v>654</v>
      </c>
      <c r="B17" s="758">
        <v>0.125</v>
      </c>
      <c r="C17" s="685" t="s">
        <v>661</v>
      </c>
      <c r="D17" s="671" t="s">
        <v>668</v>
      </c>
      <c r="E17" s="671" t="s">
        <v>643</v>
      </c>
      <c r="F17" s="671" t="s">
        <v>643</v>
      </c>
      <c r="G17" s="671" t="s">
        <v>643</v>
      </c>
      <c r="H17" s="671" t="s">
        <v>643</v>
      </c>
      <c r="I17" s="671" t="s">
        <v>643</v>
      </c>
      <c r="J17" s="748" t="s">
        <v>694</v>
      </c>
      <c r="K17" s="671" t="s">
        <v>643</v>
      </c>
      <c r="L17" s="671" t="s">
        <v>643</v>
      </c>
      <c r="M17" s="680" t="s">
        <v>688</v>
      </c>
      <c r="N17" s="681">
        <v>0</v>
      </c>
      <c r="O17" s="681">
        <v>69</v>
      </c>
      <c r="P17" s="681" t="s">
        <v>676</v>
      </c>
      <c r="Q17" s="682" t="s">
        <v>701</v>
      </c>
      <c r="R17" s="677" t="s">
        <v>711</v>
      </c>
      <c r="S17" s="676" t="s">
        <v>699</v>
      </c>
      <c r="T17" s="682" t="s">
        <v>704</v>
      </c>
      <c r="U17" s="684" t="s">
        <v>700</v>
      </c>
      <c r="V17" s="307"/>
      <c r="W17" s="307"/>
      <c r="X17" s="307"/>
      <c r="Y17" s="307"/>
      <c r="Z17" s="307"/>
      <c r="AA17" s="307"/>
      <c r="AB17" s="307"/>
    </row>
    <row r="18" spans="1:28" s="69" customFormat="1" ht="33" customHeight="1">
      <c r="A18" s="1036"/>
      <c r="B18" s="759">
        <v>0.47152777777777777</v>
      </c>
      <c r="C18" s="669" t="s">
        <v>665</v>
      </c>
      <c r="D18" s="671" t="s">
        <v>668</v>
      </c>
      <c r="E18" s="671" t="s">
        <v>643</v>
      </c>
      <c r="F18" s="671" t="s">
        <v>643</v>
      </c>
      <c r="G18" s="671" t="s">
        <v>643</v>
      </c>
      <c r="H18" s="671" t="s">
        <v>643</v>
      </c>
      <c r="I18" s="671" t="s">
        <v>643</v>
      </c>
      <c r="J18" s="671" t="s">
        <v>697</v>
      </c>
      <c r="K18" s="671" t="s">
        <v>643</v>
      </c>
      <c r="L18" s="671" t="s">
        <v>643</v>
      </c>
      <c r="M18" s="670" t="s">
        <v>717</v>
      </c>
      <c r="N18" s="677">
        <v>0</v>
      </c>
      <c r="O18" s="677">
        <v>63</v>
      </c>
      <c r="P18" s="677" t="s">
        <v>676</v>
      </c>
      <c r="Q18" s="682" t="s">
        <v>702</v>
      </c>
      <c r="R18" s="677" t="s">
        <v>711</v>
      </c>
      <c r="S18" s="670" t="s">
        <v>715</v>
      </c>
      <c r="T18" s="682" t="s">
        <v>706</v>
      </c>
      <c r="U18" s="679" t="s">
        <v>706</v>
      </c>
      <c r="V18" s="307"/>
      <c r="W18" s="307"/>
      <c r="X18" s="307"/>
      <c r="Y18" s="307"/>
      <c r="Z18" s="307"/>
      <c r="AA18" s="307"/>
      <c r="AB18" s="307"/>
    </row>
    <row r="19" spans="1:28" s="69" customFormat="1" ht="33" customHeight="1">
      <c r="A19" s="752" t="s">
        <v>655</v>
      </c>
      <c r="B19" s="758">
        <v>0.86805555555555547</v>
      </c>
      <c r="C19" s="669" t="s">
        <v>664</v>
      </c>
      <c r="D19" s="671" t="s">
        <v>671</v>
      </c>
      <c r="E19" s="671" t="s">
        <v>674</v>
      </c>
      <c r="F19" s="671" t="s">
        <v>680</v>
      </c>
      <c r="G19" s="671" t="s">
        <v>684</v>
      </c>
      <c r="H19" s="678">
        <v>1</v>
      </c>
      <c r="I19" s="677">
        <v>90</v>
      </c>
      <c r="J19" s="671" t="s">
        <v>693</v>
      </c>
      <c r="K19" s="671" t="s">
        <v>678</v>
      </c>
      <c r="L19" s="671">
        <v>90</v>
      </c>
      <c r="M19" s="670" t="s">
        <v>690</v>
      </c>
      <c r="N19" s="677">
        <v>0</v>
      </c>
      <c r="O19" s="677">
        <v>77</v>
      </c>
      <c r="P19" s="677" t="s">
        <v>677</v>
      </c>
      <c r="Q19" s="682" t="s">
        <v>701</v>
      </c>
      <c r="R19" s="677" t="s">
        <v>711</v>
      </c>
      <c r="S19" s="670" t="s">
        <v>699</v>
      </c>
      <c r="T19" s="682" t="s">
        <v>705</v>
      </c>
      <c r="U19" s="679" t="s">
        <v>700</v>
      </c>
      <c r="V19" s="307"/>
      <c r="W19" s="307"/>
      <c r="X19" s="307"/>
      <c r="Y19" s="307"/>
      <c r="Z19" s="307"/>
      <c r="AA19" s="307"/>
      <c r="AB19" s="307"/>
    </row>
    <row r="20" spans="1:28" s="69" customFormat="1" ht="33" customHeight="1">
      <c r="A20" s="1034" t="s">
        <v>656</v>
      </c>
      <c r="B20" s="759">
        <v>0.85416666666666663</v>
      </c>
      <c r="C20" s="669" t="s">
        <v>658</v>
      </c>
      <c r="D20" s="671" t="s">
        <v>671</v>
      </c>
      <c r="E20" s="671" t="s">
        <v>674</v>
      </c>
      <c r="F20" s="671" t="s">
        <v>680</v>
      </c>
      <c r="G20" s="671" t="s">
        <v>684</v>
      </c>
      <c r="H20" s="678">
        <v>1</v>
      </c>
      <c r="I20" s="677">
        <v>121</v>
      </c>
      <c r="J20" s="671" t="s">
        <v>693</v>
      </c>
      <c r="K20" s="671" t="s">
        <v>679</v>
      </c>
      <c r="L20" s="671">
        <v>72</v>
      </c>
      <c r="M20" s="670" t="s">
        <v>687</v>
      </c>
      <c r="N20" s="677">
        <v>0</v>
      </c>
      <c r="O20" s="677">
        <v>77</v>
      </c>
      <c r="P20" s="677" t="s">
        <v>677</v>
      </c>
      <c r="Q20" s="682" t="s">
        <v>703</v>
      </c>
      <c r="R20" s="677" t="s">
        <v>699</v>
      </c>
      <c r="S20" s="670" t="s">
        <v>699</v>
      </c>
      <c r="T20" s="682" t="s">
        <v>705</v>
      </c>
      <c r="U20" s="679" t="s">
        <v>700</v>
      </c>
      <c r="V20" s="307"/>
      <c r="W20" s="307"/>
      <c r="X20" s="307"/>
      <c r="Y20" s="307"/>
      <c r="Z20" s="307"/>
      <c r="AA20" s="307"/>
      <c r="AB20" s="307"/>
    </row>
    <row r="21" spans="1:28" s="69" customFormat="1" ht="33" customHeight="1">
      <c r="A21" s="1035"/>
      <c r="B21" s="759">
        <v>0.85416666666666663</v>
      </c>
      <c r="C21" s="669" t="s">
        <v>658</v>
      </c>
      <c r="D21" s="671" t="s">
        <v>671</v>
      </c>
      <c r="E21" s="671" t="s">
        <v>674</v>
      </c>
      <c r="F21" s="671" t="s">
        <v>680</v>
      </c>
      <c r="G21" s="671" t="s">
        <v>684</v>
      </c>
      <c r="H21" s="678">
        <v>1</v>
      </c>
      <c r="I21" s="677">
        <v>121</v>
      </c>
      <c r="J21" s="671" t="s">
        <v>693</v>
      </c>
      <c r="K21" s="671" t="s">
        <v>679</v>
      </c>
      <c r="L21" s="671">
        <v>72</v>
      </c>
      <c r="M21" s="670" t="s">
        <v>687</v>
      </c>
      <c r="N21" s="677">
        <v>0</v>
      </c>
      <c r="O21" s="677">
        <v>85</v>
      </c>
      <c r="P21" s="677" t="s">
        <v>676</v>
      </c>
      <c r="Q21" s="682" t="s">
        <v>703</v>
      </c>
      <c r="R21" s="677" t="s">
        <v>699</v>
      </c>
      <c r="S21" s="670" t="s">
        <v>699</v>
      </c>
      <c r="T21" s="682" t="s">
        <v>705</v>
      </c>
      <c r="U21" s="679" t="s">
        <v>700</v>
      </c>
      <c r="V21" s="307"/>
      <c r="W21" s="307"/>
      <c r="X21" s="307"/>
      <c r="Y21" s="307"/>
      <c r="Z21" s="307"/>
      <c r="AA21" s="307"/>
      <c r="AB21" s="307"/>
    </row>
    <row r="22" spans="1:28" s="69" customFormat="1" ht="33" customHeight="1">
      <c r="A22" s="1035"/>
      <c r="B22" s="758">
        <v>0.85416666666666663</v>
      </c>
      <c r="C22" s="669" t="s">
        <v>658</v>
      </c>
      <c r="D22" s="671" t="s">
        <v>671</v>
      </c>
      <c r="E22" s="671" t="s">
        <v>674</v>
      </c>
      <c r="F22" s="671" t="s">
        <v>680</v>
      </c>
      <c r="G22" s="671" t="s">
        <v>684</v>
      </c>
      <c r="H22" s="748">
        <v>1</v>
      </c>
      <c r="I22" s="748">
        <v>125</v>
      </c>
      <c r="J22" s="671" t="s">
        <v>698</v>
      </c>
      <c r="K22" s="671" t="s">
        <v>678</v>
      </c>
      <c r="L22" s="671">
        <v>125</v>
      </c>
      <c r="M22" s="670" t="s">
        <v>687</v>
      </c>
      <c r="N22" s="677">
        <v>0</v>
      </c>
      <c r="O22" s="677">
        <v>76</v>
      </c>
      <c r="P22" s="677" t="s">
        <v>676</v>
      </c>
      <c r="Q22" s="682" t="s">
        <v>703</v>
      </c>
      <c r="R22" s="683" t="s">
        <v>699</v>
      </c>
      <c r="S22" s="676" t="s">
        <v>699</v>
      </c>
      <c r="T22" s="682" t="s">
        <v>704</v>
      </c>
      <c r="U22" s="684" t="s">
        <v>700</v>
      </c>
      <c r="V22" s="307"/>
      <c r="W22" s="310"/>
      <c r="X22" s="307"/>
      <c r="Y22" s="307"/>
      <c r="Z22" s="307"/>
      <c r="AA22" s="307"/>
      <c r="AB22" s="307"/>
    </row>
    <row r="23" spans="1:28" s="69" customFormat="1" ht="33" customHeight="1">
      <c r="A23" s="1035"/>
      <c r="B23" s="759">
        <v>0.39583333333333331</v>
      </c>
      <c r="C23" s="685" t="s">
        <v>660</v>
      </c>
      <c r="D23" s="671" t="s">
        <v>671</v>
      </c>
      <c r="E23" s="671" t="s">
        <v>674</v>
      </c>
      <c r="F23" s="671" t="s">
        <v>680</v>
      </c>
      <c r="G23" s="671" t="s">
        <v>686</v>
      </c>
      <c r="H23" s="748">
        <v>1</v>
      </c>
      <c r="I23" s="748">
        <v>81</v>
      </c>
      <c r="J23" s="671" t="s">
        <v>693</v>
      </c>
      <c r="K23" s="748" t="s">
        <v>678</v>
      </c>
      <c r="L23" s="748">
        <v>81</v>
      </c>
      <c r="M23" s="670" t="s">
        <v>687</v>
      </c>
      <c r="N23" s="681">
        <v>0</v>
      </c>
      <c r="O23" s="681">
        <v>66</v>
      </c>
      <c r="P23" s="681" t="s">
        <v>677</v>
      </c>
      <c r="Q23" s="682" t="s">
        <v>701</v>
      </c>
      <c r="R23" s="683" t="s">
        <v>699</v>
      </c>
      <c r="S23" s="676" t="s">
        <v>714</v>
      </c>
      <c r="T23" s="682" t="s">
        <v>705</v>
      </c>
      <c r="U23" s="684" t="s">
        <v>700</v>
      </c>
      <c r="V23" s="307"/>
      <c r="W23" s="310"/>
      <c r="X23" s="307"/>
      <c r="Y23" s="307"/>
      <c r="Z23" s="307"/>
      <c r="AA23" s="307"/>
      <c r="AB23" s="307"/>
    </row>
    <row r="24" spans="1:28" s="69" customFormat="1" ht="33" customHeight="1">
      <c r="A24" s="1035"/>
      <c r="B24" s="758" t="s">
        <v>700</v>
      </c>
      <c r="C24" s="669" t="s">
        <v>659</v>
      </c>
      <c r="D24" s="749" t="s">
        <v>669</v>
      </c>
      <c r="E24" s="671" t="s">
        <v>643</v>
      </c>
      <c r="F24" s="671" t="s">
        <v>643</v>
      </c>
      <c r="G24" s="671" t="s">
        <v>643</v>
      </c>
      <c r="H24" s="671" t="s">
        <v>643</v>
      </c>
      <c r="I24" s="671" t="s">
        <v>643</v>
      </c>
      <c r="J24" s="671" t="s">
        <v>687</v>
      </c>
      <c r="K24" s="671" t="s">
        <v>643</v>
      </c>
      <c r="L24" s="671" t="s">
        <v>643</v>
      </c>
      <c r="M24" s="670" t="s">
        <v>687</v>
      </c>
      <c r="N24" s="677">
        <v>0</v>
      </c>
      <c r="O24" s="677">
        <v>59</v>
      </c>
      <c r="P24" s="677" t="s">
        <v>677</v>
      </c>
      <c r="Q24" s="682" t="s">
        <v>703</v>
      </c>
      <c r="R24" s="677" t="s">
        <v>699</v>
      </c>
      <c r="S24" s="676" t="s">
        <v>699</v>
      </c>
      <c r="T24" s="682" t="s">
        <v>704</v>
      </c>
      <c r="U24" s="679" t="s">
        <v>700</v>
      </c>
      <c r="V24" s="307"/>
      <c r="W24" s="307"/>
      <c r="X24" s="307"/>
      <c r="Y24" s="307"/>
      <c r="Z24" s="307"/>
      <c r="AA24" s="307"/>
      <c r="AB24" s="307"/>
    </row>
    <row r="25" spans="1:28" s="69" customFormat="1" ht="33" customHeight="1">
      <c r="A25" s="1035"/>
      <c r="B25" s="759">
        <v>0.32291666666666669</v>
      </c>
      <c r="C25" s="682" t="s">
        <v>666</v>
      </c>
      <c r="D25" s="749" t="s">
        <v>670</v>
      </c>
      <c r="E25" s="670" t="s">
        <v>716</v>
      </c>
      <c r="F25" s="671" t="s">
        <v>680</v>
      </c>
      <c r="G25" s="671" t="s">
        <v>708</v>
      </c>
      <c r="H25" s="748">
        <v>1</v>
      </c>
      <c r="I25" s="748">
        <v>340</v>
      </c>
      <c r="J25" s="671" t="s">
        <v>693</v>
      </c>
      <c r="K25" s="748" t="s">
        <v>679</v>
      </c>
      <c r="L25" s="748">
        <v>9</v>
      </c>
      <c r="M25" s="670" t="s">
        <v>717</v>
      </c>
      <c r="N25" s="677">
        <v>0</v>
      </c>
      <c r="O25" s="677">
        <v>47</v>
      </c>
      <c r="P25" s="677" t="s">
        <v>710</v>
      </c>
      <c r="Q25" s="682" t="s">
        <v>702</v>
      </c>
      <c r="R25" s="677" t="s">
        <v>711</v>
      </c>
      <c r="S25" s="670" t="s">
        <v>699</v>
      </c>
      <c r="T25" s="682" t="s">
        <v>706</v>
      </c>
      <c r="U25" s="679" t="s">
        <v>706</v>
      </c>
      <c r="V25" s="307"/>
      <c r="W25" s="307"/>
      <c r="X25" s="307"/>
      <c r="Y25" s="307"/>
      <c r="Z25" s="307"/>
      <c r="AA25" s="307"/>
      <c r="AB25" s="307"/>
    </row>
    <row r="26" spans="1:28" s="69" customFormat="1" ht="33" customHeight="1">
      <c r="A26" s="1036"/>
      <c r="B26" s="758">
        <v>0.99652777777777779</v>
      </c>
      <c r="C26" s="669" t="s">
        <v>666</v>
      </c>
      <c r="D26" s="671" t="s">
        <v>671</v>
      </c>
      <c r="E26" s="671" t="s">
        <v>713</v>
      </c>
      <c r="F26" s="670" t="s">
        <v>680</v>
      </c>
      <c r="G26" s="671" t="s">
        <v>709</v>
      </c>
      <c r="H26" s="748">
        <v>1</v>
      </c>
      <c r="I26" s="748">
        <v>73</v>
      </c>
      <c r="J26" s="671" t="s">
        <v>687</v>
      </c>
      <c r="K26" s="748" t="s">
        <v>678</v>
      </c>
      <c r="L26" s="677">
        <v>73</v>
      </c>
      <c r="M26" s="670" t="s">
        <v>687</v>
      </c>
      <c r="N26" s="677">
        <v>0</v>
      </c>
      <c r="O26" s="677">
        <v>48</v>
      </c>
      <c r="P26" s="681" t="s">
        <v>677</v>
      </c>
      <c r="Q26" s="688" t="s">
        <v>592</v>
      </c>
      <c r="R26" s="677" t="s">
        <v>699</v>
      </c>
      <c r="S26" s="677" t="s">
        <v>714</v>
      </c>
      <c r="T26" s="688" t="s">
        <v>705</v>
      </c>
      <c r="U26" s="679" t="s">
        <v>700</v>
      </c>
      <c r="V26" s="307"/>
      <c r="W26" s="307"/>
      <c r="X26" s="307"/>
      <c r="Y26" s="307"/>
      <c r="Z26" s="307"/>
      <c r="AA26" s="307"/>
      <c r="AB26" s="307"/>
    </row>
    <row r="27" spans="1:28" s="69" customFormat="1" ht="33" customHeight="1">
      <c r="A27" s="1034" t="s">
        <v>657</v>
      </c>
      <c r="B27" s="759">
        <v>0.79166666666666663</v>
      </c>
      <c r="C27" s="669" t="s">
        <v>667</v>
      </c>
      <c r="D27" s="671" t="s">
        <v>671</v>
      </c>
      <c r="E27" s="671" t="s">
        <v>674</v>
      </c>
      <c r="F27" s="671" t="s">
        <v>680</v>
      </c>
      <c r="G27" s="671" t="s">
        <v>684</v>
      </c>
      <c r="H27" s="748">
        <v>2</v>
      </c>
      <c r="I27" s="748">
        <v>116</v>
      </c>
      <c r="J27" s="671" t="s">
        <v>693</v>
      </c>
      <c r="K27" s="748" t="s">
        <v>679</v>
      </c>
      <c r="L27" s="748">
        <v>24</v>
      </c>
      <c r="M27" s="670" t="s">
        <v>690</v>
      </c>
      <c r="N27" s="677">
        <v>0</v>
      </c>
      <c r="O27" s="677">
        <v>86</v>
      </c>
      <c r="P27" s="677" t="s">
        <v>677</v>
      </c>
      <c r="Q27" s="682" t="s">
        <v>701</v>
      </c>
      <c r="R27" s="677" t="s">
        <v>699</v>
      </c>
      <c r="S27" s="670" t="s">
        <v>699</v>
      </c>
      <c r="T27" s="682" t="s">
        <v>705</v>
      </c>
      <c r="U27" s="679" t="s">
        <v>700</v>
      </c>
      <c r="V27" s="307"/>
      <c r="W27" s="307"/>
      <c r="X27" s="307"/>
      <c r="Y27" s="307"/>
      <c r="Z27" s="307"/>
      <c r="AA27" s="307"/>
      <c r="AB27" s="307"/>
    </row>
    <row r="28" spans="1:28" s="69" customFormat="1" ht="33" customHeight="1">
      <c r="A28" s="1035"/>
      <c r="B28" s="758">
        <v>0.79166666666666663</v>
      </c>
      <c r="C28" s="669" t="s">
        <v>667</v>
      </c>
      <c r="D28" s="671" t="s">
        <v>671</v>
      </c>
      <c r="E28" s="671" t="s">
        <v>674</v>
      </c>
      <c r="F28" s="671" t="s">
        <v>680</v>
      </c>
      <c r="G28" s="671" t="s">
        <v>684</v>
      </c>
      <c r="H28" s="671">
        <v>2</v>
      </c>
      <c r="I28" s="671">
        <v>116</v>
      </c>
      <c r="J28" s="671" t="s">
        <v>693</v>
      </c>
      <c r="K28" s="748" t="s">
        <v>679</v>
      </c>
      <c r="L28" s="671">
        <v>24</v>
      </c>
      <c r="M28" s="670" t="s">
        <v>690</v>
      </c>
      <c r="N28" s="683">
        <v>0</v>
      </c>
      <c r="O28" s="683">
        <v>58</v>
      </c>
      <c r="P28" s="677" t="s">
        <v>677</v>
      </c>
      <c r="Q28" s="682" t="s">
        <v>701</v>
      </c>
      <c r="R28" s="683" t="s">
        <v>699</v>
      </c>
      <c r="S28" s="676" t="s">
        <v>699</v>
      </c>
      <c r="T28" s="682" t="s">
        <v>705</v>
      </c>
      <c r="U28" s="687" t="s">
        <v>700</v>
      </c>
      <c r="V28" s="307"/>
      <c r="W28" s="307"/>
      <c r="X28" s="307"/>
      <c r="Y28" s="307"/>
      <c r="Z28" s="307"/>
      <c r="AA28" s="307"/>
      <c r="AB28" s="307"/>
    </row>
    <row r="29" spans="1:28" s="69" customFormat="1" ht="33" customHeight="1" thickBot="1">
      <c r="A29" s="1037"/>
      <c r="B29" s="760">
        <v>0.6875</v>
      </c>
      <c r="C29" s="724" t="s">
        <v>658</v>
      </c>
      <c r="D29" s="726" t="s">
        <v>671</v>
      </c>
      <c r="E29" s="726" t="s">
        <v>674</v>
      </c>
      <c r="F29" s="726" t="s">
        <v>680</v>
      </c>
      <c r="G29" s="726" t="s">
        <v>685</v>
      </c>
      <c r="H29" s="726">
        <v>1</v>
      </c>
      <c r="I29" s="726">
        <v>122</v>
      </c>
      <c r="J29" s="726" t="s">
        <v>693</v>
      </c>
      <c r="K29" s="726" t="s">
        <v>679</v>
      </c>
      <c r="L29" s="726">
        <v>25</v>
      </c>
      <c r="M29" s="755" t="s">
        <v>691</v>
      </c>
      <c r="N29" s="756">
        <v>0</v>
      </c>
      <c r="O29" s="756">
        <v>88</v>
      </c>
      <c r="P29" s="756" t="s">
        <v>676</v>
      </c>
      <c r="Q29" s="728" t="s">
        <v>703</v>
      </c>
      <c r="R29" s="756" t="s">
        <v>711</v>
      </c>
      <c r="S29" s="755" t="s">
        <v>699</v>
      </c>
      <c r="T29" s="728" t="s">
        <v>705</v>
      </c>
      <c r="U29" s="757" t="s">
        <v>700</v>
      </c>
      <c r="V29" s="307"/>
      <c r="W29" s="307"/>
      <c r="X29" s="307"/>
      <c r="Y29" s="307"/>
      <c r="Z29" s="307"/>
      <c r="AA29" s="307"/>
      <c r="AB29" s="307"/>
    </row>
    <row r="30" spans="1:28" s="69" customFormat="1" ht="35.1" customHeight="1">
      <c r="A30" s="303"/>
      <c r="B30" s="403"/>
      <c r="C30" s="309"/>
      <c r="D30" s="308"/>
      <c r="E30" s="310"/>
      <c r="F30" s="310"/>
      <c r="G30" s="311"/>
      <c r="H30" s="312"/>
      <c r="I30" s="311"/>
      <c r="J30" s="308"/>
      <c r="K30" s="308"/>
      <c r="L30" s="311"/>
      <c r="M30" s="309"/>
      <c r="N30" s="311"/>
      <c r="O30" s="311"/>
      <c r="P30" s="311"/>
      <c r="Q30" s="311"/>
      <c r="R30" s="311"/>
      <c r="S30" s="310"/>
      <c r="T30" s="311"/>
      <c r="U30" s="313"/>
      <c r="V30" s="307"/>
      <c r="W30" s="307"/>
      <c r="X30" s="307"/>
      <c r="Y30" s="307"/>
      <c r="Z30" s="307"/>
      <c r="AA30" s="307"/>
      <c r="AB30" s="307"/>
    </row>
    <row r="31" spans="1:28" s="69" customFormat="1" ht="35.1" customHeight="1">
      <c r="A31" s="303"/>
      <c r="B31" s="403"/>
      <c r="C31" s="309"/>
      <c r="D31" s="308"/>
      <c r="E31" s="310"/>
      <c r="F31" s="310"/>
      <c r="G31" s="311"/>
      <c r="H31" s="312"/>
      <c r="I31" s="311"/>
      <c r="J31" s="308"/>
      <c r="K31" s="308"/>
      <c r="L31" s="311"/>
      <c r="M31" s="309"/>
      <c r="N31" s="311"/>
      <c r="O31" s="311"/>
      <c r="P31" s="311"/>
      <c r="Q31" s="311"/>
      <c r="R31" s="311"/>
      <c r="S31" s="310"/>
      <c r="T31" s="311"/>
      <c r="U31" s="313"/>
      <c r="V31" s="307"/>
      <c r="W31" s="307"/>
      <c r="X31" s="307"/>
      <c r="Y31" s="307"/>
      <c r="Z31" s="307"/>
      <c r="AA31" s="307"/>
      <c r="AB31" s="307"/>
    </row>
    <row r="32" spans="1:28" s="69" customFormat="1" ht="35.1" customHeight="1">
      <c r="A32" s="303"/>
      <c r="B32" s="403"/>
      <c r="C32" s="309"/>
      <c r="D32" s="308"/>
      <c r="E32" s="310"/>
      <c r="F32" s="310"/>
      <c r="G32" s="311"/>
      <c r="H32" s="312"/>
      <c r="I32" s="311"/>
      <c r="J32" s="308"/>
      <c r="K32" s="311"/>
      <c r="L32" s="311"/>
      <c r="M32" s="310"/>
      <c r="N32" s="311"/>
      <c r="O32" s="313"/>
      <c r="P32" s="307"/>
      <c r="Q32" s="307"/>
      <c r="R32" s="307"/>
      <c r="S32" s="307"/>
      <c r="T32" s="307"/>
      <c r="U32" s="307"/>
      <c r="V32" s="307"/>
    </row>
    <row r="33" spans="1:28" s="69" customFormat="1" ht="35.1" customHeight="1">
      <c r="A33" s="303"/>
      <c r="B33" s="403"/>
      <c r="C33" s="311"/>
      <c r="D33" s="308"/>
      <c r="E33" s="310"/>
      <c r="F33" s="310"/>
      <c r="G33" s="311"/>
      <c r="H33" s="312"/>
      <c r="I33" s="311"/>
      <c r="J33" s="308"/>
      <c r="K33" s="308"/>
      <c r="L33" s="311"/>
      <c r="M33" s="309"/>
      <c r="N33" s="311"/>
      <c r="O33" s="311"/>
      <c r="P33" s="311"/>
      <c r="Q33" s="311"/>
      <c r="R33" s="311"/>
      <c r="S33" s="310"/>
      <c r="T33" s="311"/>
      <c r="U33" s="313"/>
      <c r="V33" s="307"/>
      <c r="W33" s="307"/>
      <c r="X33" s="307"/>
      <c r="Y33" s="307"/>
      <c r="Z33" s="307"/>
      <c r="AA33" s="307"/>
      <c r="AB33" s="307"/>
    </row>
    <row r="34" spans="1:28" s="69" customFormat="1" ht="35.1" customHeight="1">
      <c r="A34" s="303"/>
      <c r="B34" s="403"/>
      <c r="C34" s="309"/>
      <c r="D34" s="308"/>
      <c r="E34" s="310"/>
      <c r="F34" s="310"/>
      <c r="G34" s="311"/>
      <c r="H34" s="312"/>
      <c r="I34" s="311"/>
      <c r="J34" s="308"/>
      <c r="K34" s="308"/>
      <c r="L34" s="311"/>
      <c r="M34" s="309"/>
      <c r="N34" s="311"/>
      <c r="O34" s="311"/>
      <c r="P34" s="311"/>
      <c r="Q34" s="311"/>
      <c r="R34" s="311"/>
      <c r="S34" s="311"/>
      <c r="T34" s="311"/>
      <c r="U34" s="313"/>
      <c r="V34" s="307"/>
      <c r="W34" s="307"/>
      <c r="X34" s="307"/>
      <c r="Y34" s="307"/>
      <c r="Z34" s="307"/>
      <c r="AA34" s="307"/>
      <c r="AB34" s="307"/>
    </row>
    <row r="35" spans="1:28" s="69" customFormat="1" ht="35.1" customHeight="1">
      <c r="A35" s="303"/>
      <c r="B35" s="403"/>
      <c r="C35" s="309"/>
      <c r="D35" s="308"/>
      <c r="E35" s="310"/>
      <c r="F35" s="310"/>
      <c r="G35" s="311"/>
      <c r="H35" s="312"/>
      <c r="I35" s="311"/>
      <c r="J35" s="308"/>
      <c r="K35" s="308"/>
      <c r="L35" s="311"/>
      <c r="M35" s="309"/>
      <c r="N35" s="311"/>
      <c r="O35" s="311"/>
      <c r="P35" s="311"/>
      <c r="Q35" s="311"/>
      <c r="R35" s="311"/>
      <c r="S35" s="310"/>
      <c r="T35" s="311"/>
      <c r="U35" s="313"/>
      <c r="V35" s="307"/>
      <c r="W35" s="307"/>
      <c r="X35" s="307"/>
      <c r="Y35" s="307"/>
      <c r="Z35" s="307"/>
      <c r="AA35" s="307"/>
      <c r="AB35" s="307"/>
    </row>
    <row r="36" spans="1:28" s="69" customFormat="1" ht="23.25" customHeight="1">
      <c r="A36" s="303"/>
      <c r="B36" s="403"/>
      <c r="C36" s="311"/>
      <c r="D36" s="307"/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T36" s="307"/>
      <c r="U36" s="307"/>
      <c r="V36" s="307"/>
      <c r="W36" s="307"/>
      <c r="X36" s="307"/>
      <c r="Y36" s="307"/>
      <c r="Z36" s="307"/>
      <c r="AA36" s="307"/>
      <c r="AB36" s="307"/>
    </row>
  </sheetData>
  <autoFilter ref="A4:AB29"/>
  <mergeCells count="22">
    <mergeCell ref="A1:L1"/>
    <mergeCell ref="M1:U1"/>
    <mergeCell ref="A3:A4"/>
    <mergeCell ref="B3:B4"/>
    <mergeCell ref="C3:C4"/>
    <mergeCell ref="D3:D4"/>
    <mergeCell ref="M3:M4"/>
    <mergeCell ref="E3:L3"/>
    <mergeCell ref="N3:N4"/>
    <mergeCell ref="U3:U4"/>
    <mergeCell ref="P3:P4"/>
    <mergeCell ref="Q3:Q4"/>
    <mergeCell ref="T3:T4"/>
    <mergeCell ref="R3:S3"/>
    <mergeCell ref="O3:O4"/>
    <mergeCell ref="A20:A26"/>
    <mergeCell ref="A27:A29"/>
    <mergeCell ref="A6:A7"/>
    <mergeCell ref="A8:A9"/>
    <mergeCell ref="A10:A11"/>
    <mergeCell ref="A12:A15"/>
    <mergeCell ref="A17:A18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74" fitToWidth="2" orientation="portrait" blackAndWhite="1" r:id="rId1"/>
  <headerFooter alignWithMargins="0"/>
  <colBreaks count="1" manualBreakCount="1">
    <brk id="12" max="37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B1:AA25"/>
  <sheetViews>
    <sheetView topLeftCell="B1" zoomScale="70" zoomScaleNormal="70" workbookViewId="0">
      <pane xSplit="4" ySplit="8" topLeftCell="F9" activePane="bottomRight" state="frozen"/>
      <selection activeCell="AN3" sqref="AN3"/>
      <selection pane="topRight" activeCell="AN3" sqref="AN3"/>
      <selection pane="bottomLeft" activeCell="AN3" sqref="AN3"/>
      <selection pane="bottomRight" activeCell="AN3" sqref="AN3"/>
    </sheetView>
  </sheetViews>
  <sheetFormatPr defaultRowHeight="13.5"/>
  <cols>
    <col min="1" max="1" width="3.875" style="8" customWidth="1"/>
    <col min="2" max="2" width="4.625" style="8" customWidth="1"/>
    <col min="3" max="3" width="6.375" style="8" customWidth="1"/>
    <col min="4" max="4" width="12.75" style="8" customWidth="1"/>
    <col min="5" max="27" width="5.625" style="8" customWidth="1"/>
    <col min="28" max="16384" width="9" style="8"/>
  </cols>
  <sheetData>
    <row r="1" spans="2:27" s="10" customFormat="1" ht="20.100000000000001" customHeight="1">
      <c r="B1" s="1059" t="s">
        <v>632</v>
      </c>
      <c r="C1" s="1059"/>
      <c r="D1" s="1059"/>
      <c r="E1" s="1059"/>
      <c r="F1" s="1059"/>
      <c r="G1" s="1059"/>
      <c r="H1" s="1059"/>
      <c r="I1" s="1059"/>
      <c r="J1" s="1059"/>
      <c r="K1" s="1059"/>
      <c r="L1" s="1059"/>
      <c r="M1" s="1059"/>
      <c r="N1" s="1059"/>
      <c r="O1" s="1059"/>
      <c r="P1" s="1059"/>
      <c r="Q1" s="1059"/>
      <c r="R1" s="1059"/>
      <c r="S1" s="1059"/>
      <c r="T1" s="1059"/>
      <c r="U1" s="1059"/>
      <c r="V1" s="1059"/>
      <c r="W1" s="1059"/>
      <c r="X1" s="1059"/>
      <c r="Y1" s="1059"/>
      <c r="Z1" s="1059"/>
      <c r="AA1" s="1059"/>
    </row>
    <row r="2" spans="2:27" s="10" customFormat="1" ht="20.100000000000001" customHeight="1">
      <c r="B2" s="1059"/>
      <c r="C2" s="1059"/>
      <c r="D2" s="1059"/>
      <c r="E2" s="1059"/>
      <c r="F2" s="1059"/>
      <c r="G2" s="1059"/>
      <c r="H2" s="1059"/>
      <c r="I2" s="1059"/>
      <c r="J2" s="1059"/>
      <c r="K2" s="1059"/>
      <c r="L2" s="1059"/>
      <c r="M2" s="1059"/>
      <c r="N2" s="1059"/>
      <c r="O2" s="1059"/>
      <c r="P2" s="1059"/>
      <c r="Q2" s="1059"/>
      <c r="R2" s="1059"/>
      <c r="S2" s="1059"/>
      <c r="T2" s="1059"/>
      <c r="U2" s="1059"/>
      <c r="V2" s="1059"/>
      <c r="W2" s="1059"/>
      <c r="X2" s="1059"/>
      <c r="Y2" s="1059"/>
      <c r="Z2" s="1059"/>
      <c r="AA2" s="1059"/>
    </row>
    <row r="3" spans="2:27" s="10" customFormat="1" ht="20.100000000000001" customHeight="1"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</row>
    <row r="4" spans="2:27" s="10" customFormat="1" ht="20.100000000000001" customHeight="1"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</row>
    <row r="5" spans="2:27" s="10" customFormat="1" ht="20.100000000000001" customHeight="1" thickBot="1">
      <c r="AA5" s="58"/>
    </row>
    <row r="6" spans="2:27" s="68" customFormat="1" ht="30.75" customHeight="1">
      <c r="B6" s="1075" t="s">
        <v>69</v>
      </c>
      <c r="C6" s="1076"/>
      <c r="D6" s="1077"/>
      <c r="E6" s="1087" t="s">
        <v>127</v>
      </c>
      <c r="F6" s="1070" t="s">
        <v>241</v>
      </c>
      <c r="G6" s="1071"/>
      <c r="H6" s="1071"/>
      <c r="I6" s="1071"/>
      <c r="J6" s="1071"/>
      <c r="K6" s="1084"/>
      <c r="L6" s="1072"/>
      <c r="M6" s="1070" t="s">
        <v>242</v>
      </c>
      <c r="N6" s="1071"/>
      <c r="O6" s="1071"/>
      <c r="P6" s="1071"/>
      <c r="Q6" s="1071"/>
      <c r="R6" s="1071"/>
      <c r="S6" s="1071"/>
      <c r="T6" s="1071"/>
      <c r="U6" s="1071"/>
      <c r="V6" s="1072"/>
      <c r="W6" s="1070" t="s">
        <v>243</v>
      </c>
      <c r="X6" s="1071"/>
      <c r="Y6" s="1071"/>
      <c r="Z6" s="1071"/>
      <c r="AA6" s="1072"/>
    </row>
    <row r="7" spans="2:27" s="68" customFormat="1" ht="17.25" customHeight="1">
      <c r="B7" s="1078"/>
      <c r="C7" s="1079"/>
      <c r="D7" s="1080"/>
      <c r="E7" s="1088"/>
      <c r="F7" s="1073" t="s">
        <v>97</v>
      </c>
      <c r="G7" s="97"/>
      <c r="H7" s="1062" t="s">
        <v>98</v>
      </c>
      <c r="I7" s="1062" t="s">
        <v>99</v>
      </c>
      <c r="J7" s="1062" t="s">
        <v>100</v>
      </c>
      <c r="K7" s="1062" t="s">
        <v>101</v>
      </c>
      <c r="L7" s="1064" t="s">
        <v>102</v>
      </c>
      <c r="M7" s="1066" t="s">
        <v>200</v>
      </c>
      <c r="N7" s="1062" t="s">
        <v>488</v>
      </c>
      <c r="O7" s="1062" t="s">
        <v>489</v>
      </c>
      <c r="P7" s="1062" t="s">
        <v>204</v>
      </c>
      <c r="Q7" s="1062" t="s">
        <v>490</v>
      </c>
      <c r="R7" s="1068" t="s">
        <v>491</v>
      </c>
      <c r="S7" s="1062" t="s">
        <v>202</v>
      </c>
      <c r="T7" s="1062" t="s">
        <v>203</v>
      </c>
      <c r="U7" s="1062" t="s">
        <v>102</v>
      </c>
      <c r="V7" s="1064" t="s">
        <v>71</v>
      </c>
      <c r="W7" s="1066" t="s">
        <v>244</v>
      </c>
      <c r="X7" s="1068" t="s">
        <v>245</v>
      </c>
      <c r="Y7" s="1062" t="s">
        <v>246</v>
      </c>
      <c r="Z7" s="1062" t="s">
        <v>247</v>
      </c>
      <c r="AA7" s="1064" t="s">
        <v>102</v>
      </c>
    </row>
    <row r="8" spans="2:27" s="68" customFormat="1" ht="150.75" customHeight="1" thickBot="1">
      <c r="B8" s="1081"/>
      <c r="C8" s="1082"/>
      <c r="D8" s="1083"/>
      <c r="E8" s="1089"/>
      <c r="F8" s="1074"/>
      <c r="G8" s="374" t="s">
        <v>221</v>
      </c>
      <c r="H8" s="1063"/>
      <c r="I8" s="1063"/>
      <c r="J8" s="1063"/>
      <c r="K8" s="1063"/>
      <c r="L8" s="1065"/>
      <c r="M8" s="1067"/>
      <c r="N8" s="1063"/>
      <c r="O8" s="1063"/>
      <c r="P8" s="1063"/>
      <c r="Q8" s="1063"/>
      <c r="R8" s="1069"/>
      <c r="S8" s="1063"/>
      <c r="T8" s="1063"/>
      <c r="U8" s="1063"/>
      <c r="V8" s="1065"/>
      <c r="W8" s="1067"/>
      <c r="X8" s="1069"/>
      <c r="Y8" s="1063"/>
      <c r="Z8" s="1063"/>
      <c r="AA8" s="1065"/>
    </row>
    <row r="9" spans="2:27" s="68" customFormat="1" ht="87" customHeight="1">
      <c r="B9" s="1090" t="s">
        <v>568</v>
      </c>
      <c r="C9" s="1093" t="s">
        <v>299</v>
      </c>
      <c r="D9" s="1094"/>
      <c r="E9" s="375">
        <f>SUM(F9:L9)-G9</f>
        <v>0</v>
      </c>
      <c r="F9" s="662">
        <v>0</v>
      </c>
      <c r="G9" s="663">
        <v>0</v>
      </c>
      <c r="H9" s="663">
        <v>0</v>
      </c>
      <c r="I9" s="663">
        <v>0</v>
      </c>
      <c r="J9" s="663">
        <v>0</v>
      </c>
      <c r="K9" s="663">
        <v>0</v>
      </c>
      <c r="L9" s="664">
        <v>0</v>
      </c>
      <c r="M9" s="662">
        <v>0</v>
      </c>
      <c r="N9" s="663">
        <v>0</v>
      </c>
      <c r="O9" s="663">
        <v>0</v>
      </c>
      <c r="P9" s="663">
        <v>0</v>
      </c>
      <c r="Q9" s="663">
        <v>0</v>
      </c>
      <c r="R9" s="663">
        <v>0</v>
      </c>
      <c r="S9" s="663">
        <v>0</v>
      </c>
      <c r="T9" s="663">
        <v>0</v>
      </c>
      <c r="U9" s="663">
        <v>0</v>
      </c>
      <c r="V9" s="664">
        <v>0</v>
      </c>
      <c r="W9" s="662">
        <v>0</v>
      </c>
      <c r="X9" s="663">
        <v>0</v>
      </c>
      <c r="Y9" s="663">
        <v>0</v>
      </c>
      <c r="Z9" s="663">
        <v>0</v>
      </c>
      <c r="AA9" s="664">
        <v>0</v>
      </c>
    </row>
    <row r="10" spans="2:27" s="68" customFormat="1" ht="87" customHeight="1">
      <c r="B10" s="1091"/>
      <c r="C10" s="1060" t="s">
        <v>492</v>
      </c>
      <c r="D10" s="1061"/>
      <c r="E10" s="143">
        <f>SUM(F10:L10)-G10</f>
        <v>0</v>
      </c>
      <c r="F10" s="647">
        <v>0</v>
      </c>
      <c r="G10" s="648">
        <v>0</v>
      </c>
      <c r="H10" s="648">
        <v>0</v>
      </c>
      <c r="I10" s="648">
        <v>0</v>
      </c>
      <c r="J10" s="648">
        <v>0</v>
      </c>
      <c r="K10" s="648">
        <v>0</v>
      </c>
      <c r="L10" s="649">
        <v>0</v>
      </c>
      <c r="M10" s="647">
        <v>0</v>
      </c>
      <c r="N10" s="648">
        <v>0</v>
      </c>
      <c r="O10" s="648">
        <v>0</v>
      </c>
      <c r="P10" s="648">
        <v>0</v>
      </c>
      <c r="Q10" s="648">
        <v>0</v>
      </c>
      <c r="R10" s="648">
        <v>0</v>
      </c>
      <c r="S10" s="648">
        <v>0</v>
      </c>
      <c r="T10" s="648">
        <v>0</v>
      </c>
      <c r="U10" s="648">
        <v>0</v>
      </c>
      <c r="V10" s="649">
        <v>0</v>
      </c>
      <c r="W10" s="647">
        <v>0</v>
      </c>
      <c r="X10" s="648">
        <v>0</v>
      </c>
      <c r="Y10" s="648">
        <v>0</v>
      </c>
      <c r="Z10" s="648">
        <v>0</v>
      </c>
      <c r="AA10" s="649">
        <v>0</v>
      </c>
    </row>
    <row r="11" spans="2:27" s="68" customFormat="1" ht="87" customHeight="1">
      <c r="B11" s="1091"/>
      <c r="C11" s="1095" t="s">
        <v>567</v>
      </c>
      <c r="D11" s="1096"/>
      <c r="E11" s="376">
        <f t="shared" ref="E11:E19" si="0">SUM(F11:L11)-G11</f>
        <v>0</v>
      </c>
      <c r="F11" s="665">
        <v>0</v>
      </c>
      <c r="G11" s="648">
        <v>0</v>
      </c>
      <c r="H11" s="650">
        <v>0</v>
      </c>
      <c r="I11" s="650">
        <v>0</v>
      </c>
      <c r="J11" s="650">
        <v>0</v>
      </c>
      <c r="K11" s="650">
        <v>0</v>
      </c>
      <c r="L11" s="651">
        <v>0</v>
      </c>
      <c r="M11" s="665">
        <v>0</v>
      </c>
      <c r="N11" s="650">
        <v>0</v>
      </c>
      <c r="O11" s="650">
        <v>0</v>
      </c>
      <c r="P11" s="648">
        <v>0</v>
      </c>
      <c r="Q11" s="648">
        <v>0</v>
      </c>
      <c r="R11" s="650">
        <v>0</v>
      </c>
      <c r="S11" s="650">
        <v>0</v>
      </c>
      <c r="T11" s="650">
        <v>0</v>
      </c>
      <c r="U11" s="650">
        <v>0</v>
      </c>
      <c r="V11" s="651">
        <v>0</v>
      </c>
      <c r="W11" s="665">
        <v>0</v>
      </c>
      <c r="X11" s="650">
        <v>0</v>
      </c>
      <c r="Y11" s="650">
        <v>0</v>
      </c>
      <c r="Z11" s="650">
        <v>0</v>
      </c>
      <c r="AA11" s="649">
        <v>0</v>
      </c>
    </row>
    <row r="12" spans="2:27" s="68" customFormat="1" ht="87" customHeight="1">
      <c r="B12" s="1091"/>
      <c r="C12" s="1095" t="s">
        <v>493</v>
      </c>
      <c r="D12" s="1096"/>
      <c r="E12" s="646">
        <f t="shared" si="0"/>
        <v>2</v>
      </c>
      <c r="F12" s="647">
        <v>2</v>
      </c>
      <c r="G12" s="648">
        <v>2</v>
      </c>
      <c r="H12" s="648">
        <v>0</v>
      </c>
      <c r="I12" s="648">
        <v>0</v>
      </c>
      <c r="J12" s="648">
        <v>0</v>
      </c>
      <c r="K12" s="648">
        <v>0</v>
      </c>
      <c r="L12" s="649">
        <v>0</v>
      </c>
      <c r="M12" s="647">
        <v>0</v>
      </c>
      <c r="N12" s="648">
        <v>0</v>
      </c>
      <c r="O12" s="648">
        <v>0</v>
      </c>
      <c r="P12" s="648">
        <v>0</v>
      </c>
      <c r="Q12" s="648">
        <v>1</v>
      </c>
      <c r="R12" s="648">
        <v>0</v>
      </c>
      <c r="S12" s="648">
        <v>0</v>
      </c>
      <c r="T12" s="648">
        <v>0</v>
      </c>
      <c r="U12" s="648">
        <v>1</v>
      </c>
      <c r="V12" s="649">
        <v>0</v>
      </c>
      <c r="W12" s="647">
        <v>1</v>
      </c>
      <c r="X12" s="648">
        <v>0</v>
      </c>
      <c r="Y12" s="648">
        <v>1</v>
      </c>
      <c r="Z12" s="648">
        <v>0</v>
      </c>
      <c r="AA12" s="649">
        <v>0</v>
      </c>
    </row>
    <row r="13" spans="2:27" s="68" customFormat="1" ht="87" customHeight="1">
      <c r="B13" s="1091"/>
      <c r="C13" s="1060" t="s">
        <v>494</v>
      </c>
      <c r="D13" s="1061"/>
      <c r="E13" s="646">
        <f t="shared" si="0"/>
        <v>2</v>
      </c>
      <c r="F13" s="647">
        <v>2</v>
      </c>
      <c r="G13" s="648">
        <v>1</v>
      </c>
      <c r="H13" s="648">
        <v>0</v>
      </c>
      <c r="I13" s="648">
        <v>0</v>
      </c>
      <c r="J13" s="648">
        <v>0</v>
      </c>
      <c r="K13" s="648">
        <v>0</v>
      </c>
      <c r="L13" s="649">
        <v>0</v>
      </c>
      <c r="M13" s="647">
        <v>0</v>
      </c>
      <c r="N13" s="648">
        <v>0</v>
      </c>
      <c r="O13" s="648">
        <v>0</v>
      </c>
      <c r="P13" s="648">
        <v>0</v>
      </c>
      <c r="Q13" s="648">
        <v>0</v>
      </c>
      <c r="R13" s="648">
        <v>0</v>
      </c>
      <c r="S13" s="648">
        <v>1</v>
      </c>
      <c r="T13" s="648">
        <v>0</v>
      </c>
      <c r="U13" s="648">
        <v>0</v>
      </c>
      <c r="V13" s="649">
        <v>1</v>
      </c>
      <c r="W13" s="647">
        <v>1</v>
      </c>
      <c r="X13" s="648">
        <v>0</v>
      </c>
      <c r="Y13" s="648">
        <v>0</v>
      </c>
      <c r="Z13" s="648">
        <v>1</v>
      </c>
      <c r="AA13" s="649">
        <v>0</v>
      </c>
    </row>
    <row r="14" spans="2:27" s="68" customFormat="1" ht="87" customHeight="1">
      <c r="B14" s="1091"/>
      <c r="C14" s="1060" t="s">
        <v>495</v>
      </c>
      <c r="D14" s="1061"/>
      <c r="E14" s="646">
        <f t="shared" si="0"/>
        <v>2</v>
      </c>
      <c r="F14" s="647">
        <v>1</v>
      </c>
      <c r="G14" s="648">
        <v>1</v>
      </c>
      <c r="H14" s="648">
        <v>0</v>
      </c>
      <c r="I14" s="648">
        <v>1</v>
      </c>
      <c r="J14" s="648">
        <v>0</v>
      </c>
      <c r="K14" s="648">
        <v>0</v>
      </c>
      <c r="L14" s="649">
        <v>0</v>
      </c>
      <c r="M14" s="647">
        <v>0</v>
      </c>
      <c r="N14" s="648">
        <v>0</v>
      </c>
      <c r="O14" s="648">
        <v>1</v>
      </c>
      <c r="P14" s="648">
        <v>0</v>
      </c>
      <c r="Q14" s="648">
        <v>0</v>
      </c>
      <c r="R14" s="648">
        <v>0</v>
      </c>
      <c r="S14" s="648">
        <v>0</v>
      </c>
      <c r="T14" s="648">
        <v>0</v>
      </c>
      <c r="U14" s="648">
        <v>0</v>
      </c>
      <c r="V14" s="649">
        <v>1</v>
      </c>
      <c r="W14" s="647">
        <v>1</v>
      </c>
      <c r="X14" s="648">
        <v>0</v>
      </c>
      <c r="Y14" s="648">
        <v>0</v>
      </c>
      <c r="Z14" s="648">
        <v>0</v>
      </c>
      <c r="AA14" s="649">
        <v>1</v>
      </c>
    </row>
    <row r="15" spans="2:27" s="68" customFormat="1" ht="87" customHeight="1">
      <c r="B15" s="1091"/>
      <c r="C15" s="1095" t="s">
        <v>496</v>
      </c>
      <c r="D15" s="1061"/>
      <c r="E15" s="646">
        <f t="shared" si="0"/>
        <v>9</v>
      </c>
      <c r="F15" s="647">
        <v>4</v>
      </c>
      <c r="G15" s="648">
        <v>4</v>
      </c>
      <c r="H15" s="648">
        <v>0</v>
      </c>
      <c r="I15" s="648">
        <v>0</v>
      </c>
      <c r="J15" s="648">
        <v>0</v>
      </c>
      <c r="K15" s="648">
        <v>0</v>
      </c>
      <c r="L15" s="649">
        <v>5</v>
      </c>
      <c r="M15" s="647">
        <v>0</v>
      </c>
      <c r="N15" s="648">
        <v>0</v>
      </c>
      <c r="O15" s="648">
        <v>0</v>
      </c>
      <c r="P15" s="648">
        <v>0</v>
      </c>
      <c r="Q15" s="648">
        <v>0</v>
      </c>
      <c r="R15" s="648">
        <v>1</v>
      </c>
      <c r="S15" s="648">
        <v>5</v>
      </c>
      <c r="T15" s="648">
        <v>0</v>
      </c>
      <c r="U15" s="648">
        <v>0</v>
      </c>
      <c r="V15" s="649">
        <v>3</v>
      </c>
      <c r="W15" s="647">
        <v>2</v>
      </c>
      <c r="X15" s="648">
        <v>0</v>
      </c>
      <c r="Y15" s="648">
        <v>0</v>
      </c>
      <c r="Z15" s="648">
        <v>5</v>
      </c>
      <c r="AA15" s="649">
        <v>2</v>
      </c>
    </row>
    <row r="16" spans="2:27" s="68" customFormat="1" ht="87" customHeight="1">
      <c r="B16" s="1091"/>
      <c r="C16" s="377"/>
      <c r="D16" s="417" t="s">
        <v>293</v>
      </c>
      <c r="E16" s="646">
        <f t="shared" si="0"/>
        <v>6</v>
      </c>
      <c r="F16" s="647">
        <v>3</v>
      </c>
      <c r="G16" s="648">
        <v>3</v>
      </c>
      <c r="H16" s="648">
        <v>0</v>
      </c>
      <c r="I16" s="648">
        <v>0</v>
      </c>
      <c r="J16" s="648">
        <v>0</v>
      </c>
      <c r="K16" s="648">
        <v>0</v>
      </c>
      <c r="L16" s="649">
        <v>3</v>
      </c>
      <c r="M16" s="647">
        <v>0</v>
      </c>
      <c r="N16" s="648">
        <v>0</v>
      </c>
      <c r="O16" s="648">
        <v>0</v>
      </c>
      <c r="P16" s="648">
        <v>0</v>
      </c>
      <c r="Q16" s="648">
        <v>0</v>
      </c>
      <c r="R16" s="648">
        <v>1</v>
      </c>
      <c r="S16" s="648">
        <v>3</v>
      </c>
      <c r="T16" s="648">
        <v>0</v>
      </c>
      <c r="U16" s="648">
        <v>0</v>
      </c>
      <c r="V16" s="649">
        <v>2</v>
      </c>
      <c r="W16" s="647">
        <v>2</v>
      </c>
      <c r="X16" s="648">
        <v>0</v>
      </c>
      <c r="Y16" s="648">
        <v>0</v>
      </c>
      <c r="Z16" s="648">
        <v>3</v>
      </c>
      <c r="AA16" s="649">
        <v>1</v>
      </c>
    </row>
    <row r="17" spans="2:27" s="68" customFormat="1" ht="87" customHeight="1">
      <c r="B17" s="1091"/>
      <c r="C17" s="1060" t="s">
        <v>497</v>
      </c>
      <c r="D17" s="1061"/>
      <c r="E17" s="646">
        <f t="shared" si="0"/>
        <v>6</v>
      </c>
      <c r="F17" s="647">
        <v>4</v>
      </c>
      <c r="G17" s="648">
        <v>4</v>
      </c>
      <c r="H17" s="648">
        <v>0</v>
      </c>
      <c r="I17" s="648">
        <v>0</v>
      </c>
      <c r="J17" s="648">
        <v>0</v>
      </c>
      <c r="K17" s="648">
        <v>0</v>
      </c>
      <c r="L17" s="651">
        <v>2</v>
      </c>
      <c r="M17" s="647">
        <v>0</v>
      </c>
      <c r="N17" s="648">
        <v>0</v>
      </c>
      <c r="O17" s="650">
        <v>1</v>
      </c>
      <c r="P17" s="648">
        <v>0</v>
      </c>
      <c r="Q17" s="648">
        <v>0</v>
      </c>
      <c r="R17" s="650">
        <v>0</v>
      </c>
      <c r="S17" s="650">
        <v>2</v>
      </c>
      <c r="T17" s="648">
        <v>0</v>
      </c>
      <c r="U17" s="648">
        <v>0</v>
      </c>
      <c r="V17" s="651">
        <v>3</v>
      </c>
      <c r="W17" s="665">
        <v>3</v>
      </c>
      <c r="X17" s="648">
        <v>0</v>
      </c>
      <c r="Y17" s="648">
        <v>0</v>
      </c>
      <c r="Z17" s="650">
        <v>2</v>
      </c>
      <c r="AA17" s="651">
        <v>1</v>
      </c>
    </row>
    <row r="18" spans="2:27" s="68" customFormat="1" ht="87" customHeight="1">
      <c r="B18" s="1091"/>
      <c r="C18" s="1099" t="s">
        <v>294</v>
      </c>
      <c r="D18" s="1100"/>
      <c r="E18" s="652">
        <f t="shared" si="0"/>
        <v>4</v>
      </c>
      <c r="F18" s="647">
        <v>4</v>
      </c>
      <c r="G18" s="648">
        <v>4</v>
      </c>
      <c r="H18" s="648">
        <v>0</v>
      </c>
      <c r="I18" s="648">
        <v>0</v>
      </c>
      <c r="J18" s="648">
        <v>0</v>
      </c>
      <c r="K18" s="648">
        <v>0</v>
      </c>
      <c r="L18" s="649">
        <v>0</v>
      </c>
      <c r="M18" s="647">
        <v>0</v>
      </c>
      <c r="N18" s="648">
        <v>0</v>
      </c>
      <c r="O18" s="648">
        <v>1</v>
      </c>
      <c r="P18" s="648">
        <v>0</v>
      </c>
      <c r="Q18" s="648">
        <v>0</v>
      </c>
      <c r="R18" s="648">
        <v>0</v>
      </c>
      <c r="S18" s="648">
        <v>0</v>
      </c>
      <c r="T18" s="648">
        <v>0</v>
      </c>
      <c r="U18" s="648">
        <v>1</v>
      </c>
      <c r="V18" s="649">
        <v>2</v>
      </c>
      <c r="W18" s="647">
        <v>4</v>
      </c>
      <c r="X18" s="648">
        <v>0</v>
      </c>
      <c r="Y18" s="648">
        <v>0</v>
      </c>
      <c r="Z18" s="648">
        <v>0</v>
      </c>
      <c r="AA18" s="649">
        <v>0</v>
      </c>
    </row>
    <row r="19" spans="2:27" s="68" customFormat="1" ht="87" customHeight="1" thickBot="1">
      <c r="B19" s="1092"/>
      <c r="C19" s="1097" t="s">
        <v>71</v>
      </c>
      <c r="D19" s="1098"/>
      <c r="E19" s="653">
        <f t="shared" si="0"/>
        <v>0</v>
      </c>
      <c r="F19" s="654">
        <v>0</v>
      </c>
      <c r="G19" s="655">
        <v>0</v>
      </c>
      <c r="H19" s="656">
        <v>0</v>
      </c>
      <c r="I19" s="656">
        <v>0</v>
      </c>
      <c r="J19" s="656">
        <v>0</v>
      </c>
      <c r="K19" s="656">
        <v>0</v>
      </c>
      <c r="L19" s="657">
        <v>0</v>
      </c>
      <c r="M19" s="654">
        <v>0</v>
      </c>
      <c r="N19" s="656">
        <v>0</v>
      </c>
      <c r="O19" s="656">
        <v>0</v>
      </c>
      <c r="P19" s="655">
        <v>0</v>
      </c>
      <c r="Q19" s="655">
        <v>0</v>
      </c>
      <c r="R19" s="655">
        <v>0</v>
      </c>
      <c r="S19" s="655">
        <v>0</v>
      </c>
      <c r="T19" s="655">
        <v>0</v>
      </c>
      <c r="U19" s="655">
        <v>0</v>
      </c>
      <c r="V19" s="666">
        <v>0</v>
      </c>
      <c r="W19" s="654">
        <v>0</v>
      </c>
      <c r="X19" s="656">
        <v>0</v>
      </c>
      <c r="Y19" s="656">
        <v>0</v>
      </c>
      <c r="Z19" s="656">
        <v>0</v>
      </c>
      <c r="AA19" s="657">
        <v>0</v>
      </c>
    </row>
    <row r="20" spans="2:27" s="58" customFormat="1" ht="87" customHeight="1" thickTop="1" thickBot="1">
      <c r="B20" s="1085" t="s">
        <v>127</v>
      </c>
      <c r="C20" s="1086"/>
      <c r="D20" s="1086"/>
      <c r="E20" s="658">
        <f>SUM(E9:E19)-E16</f>
        <v>25</v>
      </c>
      <c r="F20" s="659">
        <f>SUM(F9:F19)-F16</f>
        <v>17</v>
      </c>
      <c r="G20" s="660">
        <f t="shared" ref="G20:AA20" si="1">SUM(G9:G19)-G16</f>
        <v>16</v>
      </c>
      <c r="H20" s="660">
        <f t="shared" si="1"/>
        <v>0</v>
      </c>
      <c r="I20" s="660">
        <f t="shared" si="1"/>
        <v>1</v>
      </c>
      <c r="J20" s="660">
        <f t="shared" si="1"/>
        <v>0</v>
      </c>
      <c r="K20" s="660">
        <f t="shared" si="1"/>
        <v>0</v>
      </c>
      <c r="L20" s="661">
        <f t="shared" si="1"/>
        <v>7</v>
      </c>
      <c r="M20" s="659">
        <f t="shared" si="1"/>
        <v>0</v>
      </c>
      <c r="N20" s="660">
        <f t="shared" si="1"/>
        <v>0</v>
      </c>
      <c r="O20" s="660">
        <f t="shared" si="1"/>
        <v>3</v>
      </c>
      <c r="P20" s="660">
        <f t="shared" si="1"/>
        <v>0</v>
      </c>
      <c r="Q20" s="660">
        <f t="shared" si="1"/>
        <v>1</v>
      </c>
      <c r="R20" s="660">
        <f t="shared" si="1"/>
        <v>1</v>
      </c>
      <c r="S20" s="660">
        <f t="shared" si="1"/>
        <v>8</v>
      </c>
      <c r="T20" s="660">
        <f t="shared" si="1"/>
        <v>0</v>
      </c>
      <c r="U20" s="660">
        <f t="shared" si="1"/>
        <v>2</v>
      </c>
      <c r="V20" s="661">
        <f t="shared" si="1"/>
        <v>10</v>
      </c>
      <c r="W20" s="659">
        <f t="shared" si="1"/>
        <v>12</v>
      </c>
      <c r="X20" s="660">
        <f t="shared" si="1"/>
        <v>0</v>
      </c>
      <c r="Y20" s="660">
        <f t="shared" si="1"/>
        <v>1</v>
      </c>
      <c r="Z20" s="660">
        <f t="shared" si="1"/>
        <v>8</v>
      </c>
      <c r="AA20" s="667">
        <f t="shared" si="1"/>
        <v>4</v>
      </c>
    </row>
    <row r="21" spans="2:27" s="68" customFormat="1" ht="11.25"/>
    <row r="22" spans="2:27" s="68" customFormat="1" ht="11.25"/>
    <row r="23" spans="2:27" s="68" customFormat="1" ht="11.25"/>
    <row r="24" spans="2:27" s="68" customFormat="1" ht="11.25"/>
    <row r="25" spans="2:27" s="68" customFormat="1" ht="11.25"/>
  </sheetData>
  <mergeCells count="39">
    <mergeCell ref="B20:D20"/>
    <mergeCell ref="E6:E8"/>
    <mergeCell ref="B9:B19"/>
    <mergeCell ref="C9:D9"/>
    <mergeCell ref="C10:D10"/>
    <mergeCell ref="C11:D11"/>
    <mergeCell ref="C12:D12"/>
    <mergeCell ref="C15:D15"/>
    <mergeCell ref="C19:D19"/>
    <mergeCell ref="C18:D18"/>
    <mergeCell ref="C14:D14"/>
    <mergeCell ref="Z7:Z8"/>
    <mergeCell ref="S7:S8"/>
    <mergeCell ref="T7:T8"/>
    <mergeCell ref="B6:D8"/>
    <mergeCell ref="C13:D13"/>
    <mergeCell ref="F6:L6"/>
    <mergeCell ref="M6:V6"/>
    <mergeCell ref="U7:U8"/>
    <mergeCell ref="V7:V8"/>
    <mergeCell ref="L7:L8"/>
    <mergeCell ref="J7:J8"/>
    <mergeCell ref="K7:K8"/>
    <mergeCell ref="B1:AA2"/>
    <mergeCell ref="C17:D17"/>
    <mergeCell ref="N7:N8"/>
    <mergeCell ref="O7:O8"/>
    <mergeCell ref="H7:H8"/>
    <mergeCell ref="I7:I8"/>
    <mergeCell ref="AA7:AA8"/>
    <mergeCell ref="W7:W8"/>
    <mergeCell ref="X7:X8"/>
    <mergeCell ref="Y7:Y8"/>
    <mergeCell ref="P7:P8"/>
    <mergeCell ref="Q7:Q8"/>
    <mergeCell ref="R7:R8"/>
    <mergeCell ref="W6:AA6"/>
    <mergeCell ref="F7:F8"/>
    <mergeCell ref="M7:M8"/>
  </mergeCells>
  <phoneticPr fontId="4"/>
  <pageMargins left="0.78740157480314965" right="0.78740157480314965" top="0.98425196850393704" bottom="0.98425196850393704" header="0.51181102362204722" footer="0.51181102362204722"/>
  <pageSetup paperSize="9" scale="57"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L26"/>
  <sheetViews>
    <sheetView view="pageBreakPreview" zoomScale="75" zoomScaleNormal="100" workbookViewId="0">
      <pane ySplit="6" topLeftCell="A7" activePane="bottomLeft" state="frozen"/>
      <selection activeCell="AN3" sqref="AN3"/>
      <selection pane="bottomLeft" activeCell="N1" sqref="N1"/>
    </sheetView>
  </sheetViews>
  <sheetFormatPr defaultRowHeight="11.25"/>
  <cols>
    <col min="1" max="1" width="11.625" style="10" customWidth="1"/>
    <col min="2" max="18" width="5.625" style="10" customWidth="1"/>
    <col min="19" max="19" width="5.5" style="10" customWidth="1"/>
    <col min="20" max="25" width="5.625" style="10" customWidth="1"/>
    <col min="26" max="26" width="9.25" style="10" customWidth="1"/>
    <col min="27" max="27" width="5.75" style="10" customWidth="1"/>
    <col min="28" max="28" width="9.25" style="10" customWidth="1"/>
    <col min="29" max="29" width="8.75" style="10" customWidth="1"/>
    <col min="30" max="30" width="9.125" style="10" customWidth="1"/>
    <col min="31" max="31" width="7" style="10" customWidth="1"/>
    <col min="32" max="32" width="7.75" style="10" customWidth="1"/>
    <col min="33" max="33" width="6.875" style="10" customWidth="1"/>
    <col min="34" max="34" width="6.125" style="10" customWidth="1"/>
    <col min="35" max="35" width="6.75" style="10" customWidth="1"/>
    <col min="36" max="36" width="8.875" style="10" customWidth="1"/>
    <col min="37" max="37" width="9.5" style="10" customWidth="1"/>
    <col min="38" max="38" width="11.75" style="10" customWidth="1"/>
    <col min="39" max="16384" width="9" style="10"/>
  </cols>
  <sheetData>
    <row r="1" spans="1:38" s="314" customFormat="1" ht="23.25" customHeight="1">
      <c r="U1" s="300" t="s">
        <v>781</v>
      </c>
      <c r="V1" s="301" t="s">
        <v>460</v>
      </c>
    </row>
    <row r="2" spans="1:38" ht="16.5" customHeight="1" thickBot="1">
      <c r="AF2" s="43"/>
      <c r="AG2" s="43"/>
      <c r="AH2" s="43"/>
      <c r="AI2" s="43"/>
      <c r="AJ2" s="43"/>
      <c r="AK2" s="43"/>
      <c r="AL2" s="58"/>
    </row>
    <row r="3" spans="1:38" ht="24" customHeight="1">
      <c r="A3" s="971"/>
      <c r="B3" s="1116" t="s">
        <v>120</v>
      </c>
      <c r="C3" s="1117"/>
      <c r="D3" s="1117"/>
      <c r="E3" s="1117"/>
      <c r="F3" s="1117"/>
      <c r="G3" s="1117"/>
      <c r="H3" s="1118"/>
      <c r="I3" s="1119" t="s">
        <v>121</v>
      </c>
      <c r="J3" s="1117"/>
      <c r="K3" s="1117"/>
      <c r="L3" s="1120"/>
      <c r="M3" s="1001" t="s">
        <v>645</v>
      </c>
      <c r="N3" s="1114"/>
      <c r="O3" s="1114"/>
      <c r="P3" s="1115"/>
      <c r="Q3" s="1111" t="s">
        <v>110</v>
      </c>
      <c r="R3" s="1001" t="s">
        <v>123</v>
      </c>
      <c r="S3" s="1114"/>
      <c r="T3" s="1114"/>
      <c r="U3" s="1115"/>
      <c r="V3" s="1001" t="s">
        <v>124</v>
      </c>
      <c r="W3" s="1114"/>
      <c r="X3" s="1114"/>
      <c r="Y3" s="1115"/>
      <c r="Z3" s="1119" t="s">
        <v>125</v>
      </c>
      <c r="AA3" s="1134"/>
      <c r="AB3" s="1116" t="s">
        <v>7</v>
      </c>
      <c r="AC3" s="1117"/>
      <c r="AD3" s="1117"/>
      <c r="AE3" s="1117"/>
      <c r="AF3" s="1117"/>
      <c r="AG3" s="1117"/>
      <c r="AH3" s="1117"/>
      <c r="AI3" s="1134"/>
      <c r="AJ3" s="1134"/>
      <c r="AK3" s="1118"/>
      <c r="AL3" s="1135"/>
    </row>
    <row r="4" spans="1:38" ht="18" customHeight="1">
      <c r="A4" s="973"/>
      <c r="B4" s="1127" t="s">
        <v>97</v>
      </c>
      <c r="C4" s="1101" t="s">
        <v>98</v>
      </c>
      <c r="D4" s="1101" t="s">
        <v>99</v>
      </c>
      <c r="E4" s="1101" t="s">
        <v>100</v>
      </c>
      <c r="F4" s="1101" t="s">
        <v>101</v>
      </c>
      <c r="G4" s="1103" t="s">
        <v>102</v>
      </c>
      <c r="H4" s="1123" t="s">
        <v>127</v>
      </c>
      <c r="I4" s="1125" t="s">
        <v>105</v>
      </c>
      <c r="J4" s="1109" t="s">
        <v>106</v>
      </c>
      <c r="K4" s="1121" t="s">
        <v>128</v>
      </c>
      <c r="L4" s="1123" t="s">
        <v>127</v>
      </c>
      <c r="M4" s="1107" t="s">
        <v>129</v>
      </c>
      <c r="N4" s="1109" t="s">
        <v>130</v>
      </c>
      <c r="O4" s="1121" t="s">
        <v>131</v>
      </c>
      <c r="P4" s="1105" t="s">
        <v>127</v>
      </c>
      <c r="Q4" s="1112"/>
      <c r="R4" s="1107" t="s">
        <v>132</v>
      </c>
      <c r="S4" s="1109" t="s">
        <v>133</v>
      </c>
      <c r="T4" s="959" t="s">
        <v>102</v>
      </c>
      <c r="U4" s="1105" t="s">
        <v>127</v>
      </c>
      <c r="V4" s="1107" t="s">
        <v>132</v>
      </c>
      <c r="W4" s="1109" t="s">
        <v>133</v>
      </c>
      <c r="X4" s="1121" t="s">
        <v>102</v>
      </c>
      <c r="Y4" s="1105" t="s">
        <v>127</v>
      </c>
      <c r="Z4" s="1138" t="s">
        <v>134</v>
      </c>
      <c r="AA4" s="1140" t="s">
        <v>135</v>
      </c>
      <c r="AB4" s="1131" t="s">
        <v>136</v>
      </c>
      <c r="AC4" s="1132"/>
      <c r="AD4" s="1133"/>
      <c r="AE4" s="1109" t="s">
        <v>137</v>
      </c>
      <c r="AF4" s="1101" t="s">
        <v>138</v>
      </c>
      <c r="AG4" s="1101" t="s">
        <v>139</v>
      </c>
      <c r="AH4" s="1101" t="s">
        <v>140</v>
      </c>
      <c r="AI4" s="1109" t="s">
        <v>141</v>
      </c>
      <c r="AJ4" s="1121" t="s">
        <v>295</v>
      </c>
      <c r="AK4" s="1123" t="s">
        <v>127</v>
      </c>
      <c r="AL4" s="1136"/>
    </row>
    <row r="5" spans="1:38" ht="67.5" customHeight="1" thickBot="1">
      <c r="A5" s="975"/>
      <c r="B5" s="1128"/>
      <c r="C5" s="1102"/>
      <c r="D5" s="1102"/>
      <c r="E5" s="1102"/>
      <c r="F5" s="1102"/>
      <c r="G5" s="1104"/>
      <c r="H5" s="1124"/>
      <c r="I5" s="1126"/>
      <c r="J5" s="1110"/>
      <c r="K5" s="1122"/>
      <c r="L5" s="1124"/>
      <c r="M5" s="1108"/>
      <c r="N5" s="1110"/>
      <c r="O5" s="1122"/>
      <c r="P5" s="1106"/>
      <c r="Q5" s="1113"/>
      <c r="R5" s="1108"/>
      <c r="S5" s="1110"/>
      <c r="T5" s="960"/>
      <c r="U5" s="1106"/>
      <c r="V5" s="1108"/>
      <c r="W5" s="1110"/>
      <c r="X5" s="1122"/>
      <c r="Y5" s="1106"/>
      <c r="Z5" s="1139"/>
      <c r="AA5" s="1141"/>
      <c r="AB5" s="338" t="s">
        <v>97</v>
      </c>
      <c r="AC5" s="336" t="s">
        <v>142</v>
      </c>
      <c r="AD5" s="337" t="s">
        <v>127</v>
      </c>
      <c r="AE5" s="1126"/>
      <c r="AF5" s="1102"/>
      <c r="AG5" s="1102"/>
      <c r="AH5" s="1102"/>
      <c r="AI5" s="1110"/>
      <c r="AJ5" s="1122"/>
      <c r="AK5" s="1124"/>
      <c r="AL5" s="1137"/>
    </row>
    <row r="6" spans="1:38" s="68" customFormat="1" ht="51" customHeight="1" thickBot="1">
      <c r="A6" s="214" t="s">
        <v>248</v>
      </c>
      <c r="B6" s="457">
        <f t="shared" ref="B6:AK6" si="0">SUM(B7:B25)</f>
        <v>263</v>
      </c>
      <c r="C6" s="458">
        <f t="shared" si="0"/>
        <v>25</v>
      </c>
      <c r="D6" s="458">
        <f t="shared" si="0"/>
        <v>58</v>
      </c>
      <c r="E6" s="458">
        <f t="shared" si="0"/>
        <v>4</v>
      </c>
      <c r="F6" s="458">
        <f t="shared" si="0"/>
        <v>0</v>
      </c>
      <c r="G6" s="459">
        <f t="shared" si="0"/>
        <v>150</v>
      </c>
      <c r="H6" s="460">
        <f t="shared" si="0"/>
        <v>500</v>
      </c>
      <c r="I6" s="589">
        <f t="shared" si="0"/>
        <v>123</v>
      </c>
      <c r="J6" s="488">
        <f t="shared" si="0"/>
        <v>30</v>
      </c>
      <c r="K6" s="459">
        <f t="shared" si="0"/>
        <v>273</v>
      </c>
      <c r="L6" s="590">
        <f t="shared" si="0"/>
        <v>426</v>
      </c>
      <c r="M6" s="487">
        <f t="shared" si="0"/>
        <v>75</v>
      </c>
      <c r="N6" s="488">
        <f t="shared" si="0"/>
        <v>16</v>
      </c>
      <c r="O6" s="459">
        <f t="shared" si="0"/>
        <v>130</v>
      </c>
      <c r="P6" s="460">
        <f t="shared" si="0"/>
        <v>221</v>
      </c>
      <c r="Q6" s="590">
        <f t="shared" si="0"/>
        <v>478</v>
      </c>
      <c r="R6" s="487">
        <f t="shared" si="0"/>
        <v>0</v>
      </c>
      <c r="S6" s="488">
        <f t="shared" si="0"/>
        <v>0</v>
      </c>
      <c r="T6" s="459">
        <f t="shared" si="0"/>
        <v>25</v>
      </c>
      <c r="U6" s="460">
        <f t="shared" si="0"/>
        <v>25</v>
      </c>
      <c r="V6" s="487">
        <f t="shared" si="0"/>
        <v>1</v>
      </c>
      <c r="W6" s="488">
        <f t="shared" si="0"/>
        <v>0</v>
      </c>
      <c r="X6" s="459">
        <f t="shared" si="0"/>
        <v>72</v>
      </c>
      <c r="Y6" s="460">
        <f t="shared" si="0"/>
        <v>73</v>
      </c>
      <c r="Z6" s="589">
        <f t="shared" si="0"/>
        <v>13898</v>
      </c>
      <c r="AA6" s="621">
        <f t="shared" si="0"/>
        <v>311</v>
      </c>
      <c r="AB6" s="487">
        <f t="shared" si="0"/>
        <v>787338</v>
      </c>
      <c r="AC6" s="621">
        <f t="shared" si="0"/>
        <v>154590</v>
      </c>
      <c r="AD6" s="623">
        <f t="shared" si="0"/>
        <v>941928</v>
      </c>
      <c r="AE6" s="589">
        <f t="shared" si="0"/>
        <v>315</v>
      </c>
      <c r="AF6" s="488">
        <f t="shared" si="0"/>
        <v>55216</v>
      </c>
      <c r="AG6" s="488">
        <f t="shared" si="0"/>
        <v>1466</v>
      </c>
      <c r="AH6" s="488">
        <f t="shared" si="0"/>
        <v>0</v>
      </c>
      <c r="AI6" s="488">
        <f t="shared" si="0"/>
        <v>11130</v>
      </c>
      <c r="AJ6" s="624">
        <f t="shared" si="0"/>
        <v>64156</v>
      </c>
      <c r="AK6" s="625">
        <f t="shared" si="0"/>
        <v>1074211</v>
      </c>
      <c r="AL6" s="70" t="s">
        <v>248</v>
      </c>
    </row>
    <row r="7" spans="1:38" ht="51" customHeight="1" thickTop="1">
      <c r="A7" s="71" t="s">
        <v>72</v>
      </c>
      <c r="B7" s="461">
        <v>38</v>
      </c>
      <c r="C7" s="462">
        <v>2</v>
      </c>
      <c r="D7" s="462">
        <v>12</v>
      </c>
      <c r="E7" s="462">
        <v>1</v>
      </c>
      <c r="F7" s="462">
        <v>0</v>
      </c>
      <c r="G7" s="463">
        <v>14</v>
      </c>
      <c r="H7" s="464">
        <f>SUM(B7:G7)</f>
        <v>67</v>
      </c>
      <c r="I7" s="591">
        <v>22</v>
      </c>
      <c r="J7" s="462">
        <v>6</v>
      </c>
      <c r="K7" s="463">
        <v>46</v>
      </c>
      <c r="L7" s="592">
        <f>SUM(I7:K7)</f>
        <v>74</v>
      </c>
      <c r="M7" s="461">
        <v>17</v>
      </c>
      <c r="N7" s="462">
        <v>2</v>
      </c>
      <c r="O7" s="600">
        <v>25</v>
      </c>
      <c r="P7" s="601">
        <f>SUM(M7:O7)</f>
        <v>44</v>
      </c>
      <c r="Q7" s="614">
        <v>101</v>
      </c>
      <c r="R7" s="461">
        <v>0</v>
      </c>
      <c r="S7" s="462">
        <v>0</v>
      </c>
      <c r="T7" s="463">
        <v>2</v>
      </c>
      <c r="U7" s="464">
        <f>SUM(R7:T7)</f>
        <v>2</v>
      </c>
      <c r="V7" s="461">
        <v>0</v>
      </c>
      <c r="W7" s="462">
        <v>0</v>
      </c>
      <c r="X7" s="463">
        <v>9</v>
      </c>
      <c r="Y7" s="464">
        <f>SUM(V7:X7)</f>
        <v>9</v>
      </c>
      <c r="Z7" s="591">
        <v>2579</v>
      </c>
      <c r="AA7" s="622">
        <v>118</v>
      </c>
      <c r="AB7" s="461">
        <v>138025</v>
      </c>
      <c r="AC7" s="622">
        <v>15746</v>
      </c>
      <c r="AD7" s="603">
        <f>SUM(AB7:AC7)</f>
        <v>153771</v>
      </c>
      <c r="AE7" s="591">
        <v>0</v>
      </c>
      <c r="AF7" s="462">
        <v>11257</v>
      </c>
      <c r="AG7" s="462">
        <v>1360</v>
      </c>
      <c r="AH7" s="462">
        <v>0</v>
      </c>
      <c r="AI7" s="462">
        <v>665</v>
      </c>
      <c r="AJ7" s="626">
        <v>0</v>
      </c>
      <c r="AK7" s="627">
        <f>SUM(AD7:AJ7)</f>
        <v>167053</v>
      </c>
      <c r="AL7" s="71" t="s">
        <v>72</v>
      </c>
    </row>
    <row r="8" spans="1:38" ht="51" customHeight="1">
      <c r="A8" s="72" t="s">
        <v>73</v>
      </c>
      <c r="B8" s="465">
        <v>34</v>
      </c>
      <c r="C8" s="466">
        <v>1</v>
      </c>
      <c r="D8" s="466">
        <v>7</v>
      </c>
      <c r="E8" s="466">
        <v>1</v>
      </c>
      <c r="F8" s="466">
        <v>0</v>
      </c>
      <c r="G8" s="429">
        <v>33</v>
      </c>
      <c r="H8" s="467">
        <f t="shared" ref="H8:H25" si="1">SUM(B8:G8)</f>
        <v>76</v>
      </c>
      <c r="I8" s="593">
        <v>20</v>
      </c>
      <c r="J8" s="466">
        <v>1</v>
      </c>
      <c r="K8" s="429">
        <v>41</v>
      </c>
      <c r="L8" s="594">
        <f t="shared" ref="L8:L25" si="2">SUM(I8:K8)</f>
        <v>62</v>
      </c>
      <c r="M8" s="465">
        <v>11</v>
      </c>
      <c r="N8" s="466">
        <v>1</v>
      </c>
      <c r="O8" s="602">
        <v>20</v>
      </c>
      <c r="P8" s="603">
        <f t="shared" ref="P8:P25" si="3">SUM(M8:O8)</f>
        <v>32</v>
      </c>
      <c r="Q8" s="615">
        <v>62</v>
      </c>
      <c r="R8" s="465">
        <v>0</v>
      </c>
      <c r="S8" s="466">
        <v>0</v>
      </c>
      <c r="T8" s="429">
        <v>0</v>
      </c>
      <c r="U8" s="467">
        <f t="shared" ref="U8:U25" si="4">SUM(R8:T8)</f>
        <v>0</v>
      </c>
      <c r="V8" s="465">
        <v>0</v>
      </c>
      <c r="W8" s="466">
        <v>0</v>
      </c>
      <c r="X8" s="429">
        <v>12</v>
      </c>
      <c r="Y8" s="467">
        <f t="shared" ref="Y8:Y25" si="5">SUM(V8:X8)</f>
        <v>12</v>
      </c>
      <c r="Z8" s="597">
        <v>1708</v>
      </c>
      <c r="AA8" s="606">
        <v>71</v>
      </c>
      <c r="AB8" s="465">
        <v>35241</v>
      </c>
      <c r="AC8" s="602">
        <v>46873</v>
      </c>
      <c r="AD8" s="604">
        <f t="shared" ref="AD8:AD25" si="6">SUM(AB8:AC8)</f>
        <v>82114</v>
      </c>
      <c r="AE8" s="593">
        <v>0</v>
      </c>
      <c r="AF8" s="466">
        <v>2236</v>
      </c>
      <c r="AG8" s="466">
        <v>96</v>
      </c>
      <c r="AH8" s="466">
        <v>0</v>
      </c>
      <c r="AI8" s="466">
        <v>84</v>
      </c>
      <c r="AJ8" s="628">
        <v>1636</v>
      </c>
      <c r="AK8" s="629">
        <f t="shared" ref="AK8:AK25" si="7">SUM(AD8:AJ8)</f>
        <v>86166</v>
      </c>
      <c r="AL8" s="72" t="s">
        <v>73</v>
      </c>
    </row>
    <row r="9" spans="1:38" ht="51" customHeight="1">
      <c r="A9" s="72" t="s">
        <v>74</v>
      </c>
      <c r="B9" s="465">
        <v>24</v>
      </c>
      <c r="C9" s="466">
        <v>3</v>
      </c>
      <c r="D9" s="466">
        <v>8</v>
      </c>
      <c r="E9" s="466">
        <v>0</v>
      </c>
      <c r="F9" s="466">
        <v>0</v>
      </c>
      <c r="G9" s="429">
        <v>14</v>
      </c>
      <c r="H9" s="467">
        <f t="shared" si="1"/>
        <v>49</v>
      </c>
      <c r="I9" s="593">
        <v>7</v>
      </c>
      <c r="J9" s="466">
        <v>5</v>
      </c>
      <c r="K9" s="429">
        <v>20</v>
      </c>
      <c r="L9" s="594">
        <f t="shared" si="2"/>
        <v>32</v>
      </c>
      <c r="M9" s="465">
        <v>7</v>
      </c>
      <c r="N9" s="466">
        <v>2</v>
      </c>
      <c r="O9" s="602">
        <v>11</v>
      </c>
      <c r="P9" s="604">
        <f t="shared" si="3"/>
        <v>20</v>
      </c>
      <c r="Q9" s="615">
        <v>40</v>
      </c>
      <c r="R9" s="465">
        <v>0</v>
      </c>
      <c r="S9" s="466">
        <v>0</v>
      </c>
      <c r="T9" s="429">
        <v>7</v>
      </c>
      <c r="U9" s="467">
        <f t="shared" si="4"/>
        <v>7</v>
      </c>
      <c r="V9" s="465">
        <v>1</v>
      </c>
      <c r="W9" s="466">
        <v>0</v>
      </c>
      <c r="X9" s="429">
        <v>9</v>
      </c>
      <c r="Y9" s="467">
        <f t="shared" si="5"/>
        <v>10</v>
      </c>
      <c r="Z9" s="593">
        <v>799</v>
      </c>
      <c r="AA9" s="602">
        <v>2</v>
      </c>
      <c r="AB9" s="465">
        <v>71729</v>
      </c>
      <c r="AC9" s="602">
        <v>4745</v>
      </c>
      <c r="AD9" s="604">
        <f t="shared" si="6"/>
        <v>76474</v>
      </c>
      <c r="AE9" s="593">
        <v>0</v>
      </c>
      <c r="AF9" s="466">
        <v>2427</v>
      </c>
      <c r="AG9" s="466">
        <v>0</v>
      </c>
      <c r="AH9" s="466">
        <v>0</v>
      </c>
      <c r="AI9" s="466">
        <v>93</v>
      </c>
      <c r="AJ9" s="628">
        <v>0</v>
      </c>
      <c r="AK9" s="629">
        <f t="shared" si="7"/>
        <v>78994</v>
      </c>
      <c r="AL9" s="72" t="s">
        <v>74</v>
      </c>
    </row>
    <row r="10" spans="1:38" ht="51" customHeight="1">
      <c r="A10" s="72" t="s">
        <v>75</v>
      </c>
      <c r="B10" s="465">
        <v>12</v>
      </c>
      <c r="C10" s="466">
        <v>1</v>
      </c>
      <c r="D10" s="466">
        <v>0</v>
      </c>
      <c r="E10" s="466">
        <v>0</v>
      </c>
      <c r="F10" s="466">
        <v>0</v>
      </c>
      <c r="G10" s="429">
        <v>11</v>
      </c>
      <c r="H10" s="467">
        <f t="shared" si="1"/>
        <v>24</v>
      </c>
      <c r="I10" s="593">
        <v>4</v>
      </c>
      <c r="J10" s="466">
        <v>2</v>
      </c>
      <c r="K10" s="429">
        <v>17</v>
      </c>
      <c r="L10" s="594">
        <f t="shared" si="2"/>
        <v>23</v>
      </c>
      <c r="M10" s="465">
        <v>2</v>
      </c>
      <c r="N10" s="466">
        <v>0</v>
      </c>
      <c r="O10" s="602">
        <v>9</v>
      </c>
      <c r="P10" s="604">
        <f t="shared" si="3"/>
        <v>11</v>
      </c>
      <c r="Q10" s="615">
        <v>21</v>
      </c>
      <c r="R10" s="465">
        <v>0</v>
      </c>
      <c r="S10" s="466">
        <v>0</v>
      </c>
      <c r="T10" s="429">
        <v>0</v>
      </c>
      <c r="U10" s="467">
        <f t="shared" si="4"/>
        <v>0</v>
      </c>
      <c r="V10" s="465">
        <v>0</v>
      </c>
      <c r="W10" s="466">
        <v>0</v>
      </c>
      <c r="X10" s="429">
        <v>4</v>
      </c>
      <c r="Y10" s="467">
        <f t="shared" si="5"/>
        <v>4</v>
      </c>
      <c r="Z10" s="593">
        <v>324</v>
      </c>
      <c r="AA10" s="602">
        <v>3</v>
      </c>
      <c r="AB10" s="465">
        <v>11522</v>
      </c>
      <c r="AC10" s="602">
        <v>1134</v>
      </c>
      <c r="AD10" s="604">
        <f t="shared" si="6"/>
        <v>12656</v>
      </c>
      <c r="AE10" s="593">
        <v>20</v>
      </c>
      <c r="AF10" s="466">
        <v>0</v>
      </c>
      <c r="AG10" s="466">
        <v>0</v>
      </c>
      <c r="AH10" s="466">
        <v>0</v>
      </c>
      <c r="AI10" s="466">
        <v>9</v>
      </c>
      <c r="AJ10" s="628">
        <v>0</v>
      </c>
      <c r="AK10" s="629">
        <f t="shared" si="7"/>
        <v>12685</v>
      </c>
      <c r="AL10" s="72" t="s">
        <v>75</v>
      </c>
    </row>
    <row r="11" spans="1:38" ht="51" customHeight="1">
      <c r="A11" s="72" t="s">
        <v>76</v>
      </c>
      <c r="B11" s="465">
        <v>22</v>
      </c>
      <c r="C11" s="466">
        <v>1</v>
      </c>
      <c r="D11" s="466">
        <v>7</v>
      </c>
      <c r="E11" s="466">
        <v>0</v>
      </c>
      <c r="F11" s="466">
        <v>0</v>
      </c>
      <c r="G11" s="429">
        <v>11</v>
      </c>
      <c r="H11" s="467">
        <f t="shared" si="1"/>
        <v>41</v>
      </c>
      <c r="I11" s="593">
        <v>6</v>
      </c>
      <c r="J11" s="466">
        <v>2</v>
      </c>
      <c r="K11" s="429">
        <v>25</v>
      </c>
      <c r="L11" s="594">
        <f t="shared" si="2"/>
        <v>33</v>
      </c>
      <c r="M11" s="465">
        <v>3</v>
      </c>
      <c r="N11" s="466">
        <v>2</v>
      </c>
      <c r="O11" s="602">
        <v>6</v>
      </c>
      <c r="P11" s="604">
        <f t="shared" si="3"/>
        <v>11</v>
      </c>
      <c r="Q11" s="615">
        <v>29</v>
      </c>
      <c r="R11" s="465">
        <v>0</v>
      </c>
      <c r="S11" s="466">
        <v>0</v>
      </c>
      <c r="T11" s="429">
        <v>3</v>
      </c>
      <c r="U11" s="467">
        <f t="shared" si="4"/>
        <v>3</v>
      </c>
      <c r="V11" s="465">
        <v>0</v>
      </c>
      <c r="W11" s="466">
        <v>0</v>
      </c>
      <c r="X11" s="429">
        <v>3</v>
      </c>
      <c r="Y11" s="467">
        <f t="shared" si="5"/>
        <v>3</v>
      </c>
      <c r="Z11" s="593">
        <v>511</v>
      </c>
      <c r="AA11" s="602">
        <v>30</v>
      </c>
      <c r="AB11" s="465">
        <v>17318</v>
      </c>
      <c r="AC11" s="602">
        <v>5079</v>
      </c>
      <c r="AD11" s="604">
        <f t="shared" si="6"/>
        <v>22397</v>
      </c>
      <c r="AE11" s="593">
        <v>0</v>
      </c>
      <c r="AF11" s="466">
        <v>13871</v>
      </c>
      <c r="AG11" s="466">
        <v>0</v>
      </c>
      <c r="AH11" s="466">
        <v>0</v>
      </c>
      <c r="AI11" s="466">
        <v>7</v>
      </c>
      <c r="AJ11" s="628">
        <v>0</v>
      </c>
      <c r="AK11" s="629">
        <f t="shared" si="7"/>
        <v>36275</v>
      </c>
      <c r="AL11" s="72" t="s">
        <v>76</v>
      </c>
    </row>
    <row r="12" spans="1:38" ht="51" customHeight="1">
      <c r="A12" s="72" t="s">
        <v>77</v>
      </c>
      <c r="B12" s="465">
        <v>10</v>
      </c>
      <c r="C12" s="466">
        <v>0</v>
      </c>
      <c r="D12" s="466">
        <v>0</v>
      </c>
      <c r="E12" s="466">
        <v>1</v>
      </c>
      <c r="F12" s="466">
        <v>0</v>
      </c>
      <c r="G12" s="429">
        <v>3</v>
      </c>
      <c r="H12" s="467">
        <f t="shared" si="1"/>
        <v>14</v>
      </c>
      <c r="I12" s="593">
        <v>1</v>
      </c>
      <c r="J12" s="466">
        <v>0</v>
      </c>
      <c r="K12" s="429">
        <v>9</v>
      </c>
      <c r="L12" s="594">
        <f t="shared" si="2"/>
        <v>10</v>
      </c>
      <c r="M12" s="465">
        <v>0</v>
      </c>
      <c r="N12" s="466">
        <v>0</v>
      </c>
      <c r="O12" s="602">
        <v>5</v>
      </c>
      <c r="P12" s="604">
        <f t="shared" si="3"/>
        <v>5</v>
      </c>
      <c r="Q12" s="615">
        <v>8</v>
      </c>
      <c r="R12" s="465">
        <v>0</v>
      </c>
      <c r="S12" s="466">
        <v>0</v>
      </c>
      <c r="T12" s="429">
        <v>0</v>
      </c>
      <c r="U12" s="467">
        <f t="shared" si="4"/>
        <v>0</v>
      </c>
      <c r="V12" s="465">
        <v>0</v>
      </c>
      <c r="W12" s="466">
        <v>0</v>
      </c>
      <c r="X12" s="429">
        <v>0</v>
      </c>
      <c r="Y12" s="467">
        <f t="shared" si="5"/>
        <v>0</v>
      </c>
      <c r="Z12" s="593">
        <v>85</v>
      </c>
      <c r="AA12" s="602">
        <v>0</v>
      </c>
      <c r="AB12" s="465">
        <v>948</v>
      </c>
      <c r="AC12" s="602">
        <v>456</v>
      </c>
      <c r="AD12" s="604">
        <f t="shared" si="6"/>
        <v>1404</v>
      </c>
      <c r="AE12" s="593">
        <v>0</v>
      </c>
      <c r="AF12" s="466">
        <v>0</v>
      </c>
      <c r="AG12" s="466">
        <v>5</v>
      </c>
      <c r="AH12" s="466">
        <v>0</v>
      </c>
      <c r="AI12" s="466">
        <v>27</v>
      </c>
      <c r="AJ12" s="628">
        <v>0</v>
      </c>
      <c r="AK12" s="629">
        <f t="shared" si="7"/>
        <v>1436</v>
      </c>
      <c r="AL12" s="72" t="s">
        <v>77</v>
      </c>
    </row>
    <row r="13" spans="1:38" ht="51" customHeight="1">
      <c r="A13" s="72" t="s">
        <v>78</v>
      </c>
      <c r="B13" s="465">
        <v>21</v>
      </c>
      <c r="C13" s="466">
        <v>5</v>
      </c>
      <c r="D13" s="466">
        <v>4</v>
      </c>
      <c r="E13" s="466">
        <v>0</v>
      </c>
      <c r="F13" s="466">
        <v>0</v>
      </c>
      <c r="G13" s="429">
        <v>14</v>
      </c>
      <c r="H13" s="467">
        <f t="shared" si="1"/>
        <v>44</v>
      </c>
      <c r="I13" s="593">
        <v>10</v>
      </c>
      <c r="J13" s="466">
        <v>3</v>
      </c>
      <c r="K13" s="429">
        <v>23</v>
      </c>
      <c r="L13" s="594">
        <f t="shared" si="2"/>
        <v>36</v>
      </c>
      <c r="M13" s="465">
        <v>5</v>
      </c>
      <c r="N13" s="466">
        <v>2</v>
      </c>
      <c r="O13" s="602">
        <v>9</v>
      </c>
      <c r="P13" s="604">
        <f t="shared" si="3"/>
        <v>16</v>
      </c>
      <c r="Q13" s="615">
        <v>36</v>
      </c>
      <c r="R13" s="465">
        <v>0</v>
      </c>
      <c r="S13" s="466">
        <v>0</v>
      </c>
      <c r="T13" s="429">
        <v>2</v>
      </c>
      <c r="U13" s="467">
        <f t="shared" si="4"/>
        <v>2</v>
      </c>
      <c r="V13" s="465">
        <v>0</v>
      </c>
      <c r="W13" s="466">
        <v>0</v>
      </c>
      <c r="X13" s="429">
        <v>6</v>
      </c>
      <c r="Y13" s="467">
        <f t="shared" si="5"/>
        <v>6</v>
      </c>
      <c r="Z13" s="593">
        <v>1085</v>
      </c>
      <c r="AA13" s="602">
        <v>19</v>
      </c>
      <c r="AB13" s="465">
        <v>28760</v>
      </c>
      <c r="AC13" s="602">
        <v>11356</v>
      </c>
      <c r="AD13" s="604">
        <f t="shared" si="6"/>
        <v>40116</v>
      </c>
      <c r="AE13" s="593">
        <v>23</v>
      </c>
      <c r="AF13" s="466">
        <v>4439</v>
      </c>
      <c r="AG13" s="466">
        <v>0</v>
      </c>
      <c r="AH13" s="466">
        <v>0</v>
      </c>
      <c r="AI13" s="466">
        <v>52</v>
      </c>
      <c r="AJ13" s="628">
        <v>0</v>
      </c>
      <c r="AK13" s="629">
        <f t="shared" si="7"/>
        <v>44630</v>
      </c>
      <c r="AL13" s="72" t="s">
        <v>78</v>
      </c>
    </row>
    <row r="14" spans="1:38" ht="51" customHeight="1">
      <c r="A14" s="72" t="s">
        <v>79</v>
      </c>
      <c r="B14" s="468">
        <v>18</v>
      </c>
      <c r="C14" s="469">
        <v>0</v>
      </c>
      <c r="D14" s="469">
        <v>3</v>
      </c>
      <c r="E14" s="469">
        <v>0</v>
      </c>
      <c r="F14" s="469">
        <v>0</v>
      </c>
      <c r="G14" s="470">
        <v>8</v>
      </c>
      <c r="H14" s="467">
        <f t="shared" si="1"/>
        <v>29</v>
      </c>
      <c r="I14" s="595">
        <v>7</v>
      </c>
      <c r="J14" s="596">
        <v>0</v>
      </c>
      <c r="K14" s="470">
        <v>14</v>
      </c>
      <c r="L14" s="594">
        <f t="shared" si="2"/>
        <v>21</v>
      </c>
      <c r="M14" s="489">
        <v>2</v>
      </c>
      <c r="N14" s="596">
        <v>0</v>
      </c>
      <c r="O14" s="605">
        <v>9</v>
      </c>
      <c r="P14" s="604">
        <f t="shared" si="3"/>
        <v>11</v>
      </c>
      <c r="Q14" s="594">
        <v>25</v>
      </c>
      <c r="R14" s="489">
        <v>0</v>
      </c>
      <c r="S14" s="466">
        <v>0</v>
      </c>
      <c r="T14" s="470">
        <v>2</v>
      </c>
      <c r="U14" s="467">
        <f t="shared" si="4"/>
        <v>2</v>
      </c>
      <c r="V14" s="489">
        <v>0</v>
      </c>
      <c r="W14" s="596">
        <v>0</v>
      </c>
      <c r="X14" s="470">
        <v>4</v>
      </c>
      <c r="Y14" s="467">
        <f t="shared" si="5"/>
        <v>4</v>
      </c>
      <c r="Z14" s="595">
        <v>585</v>
      </c>
      <c r="AA14" s="605">
        <v>0</v>
      </c>
      <c r="AB14" s="489">
        <v>63379</v>
      </c>
      <c r="AC14" s="605">
        <v>6791</v>
      </c>
      <c r="AD14" s="604">
        <f t="shared" si="6"/>
        <v>70170</v>
      </c>
      <c r="AE14" s="595">
        <v>170</v>
      </c>
      <c r="AF14" s="596">
        <v>4507</v>
      </c>
      <c r="AG14" s="596">
        <v>0</v>
      </c>
      <c r="AH14" s="596">
        <v>0</v>
      </c>
      <c r="AI14" s="596">
        <v>7088</v>
      </c>
      <c r="AJ14" s="628">
        <v>0</v>
      </c>
      <c r="AK14" s="629">
        <f t="shared" si="7"/>
        <v>81935</v>
      </c>
      <c r="AL14" s="72" t="s">
        <v>79</v>
      </c>
    </row>
    <row r="15" spans="1:38" ht="51" customHeight="1">
      <c r="A15" s="72" t="s">
        <v>80</v>
      </c>
      <c r="B15" s="465">
        <v>10</v>
      </c>
      <c r="C15" s="466">
        <v>4</v>
      </c>
      <c r="D15" s="466">
        <v>2</v>
      </c>
      <c r="E15" s="466">
        <v>1</v>
      </c>
      <c r="F15" s="466">
        <v>0</v>
      </c>
      <c r="G15" s="429">
        <v>6</v>
      </c>
      <c r="H15" s="467">
        <f t="shared" si="1"/>
        <v>23</v>
      </c>
      <c r="I15" s="593">
        <v>4</v>
      </c>
      <c r="J15" s="466">
        <v>0</v>
      </c>
      <c r="K15" s="429">
        <v>9</v>
      </c>
      <c r="L15" s="594">
        <f t="shared" si="2"/>
        <v>13</v>
      </c>
      <c r="M15" s="465">
        <v>3</v>
      </c>
      <c r="N15" s="466">
        <v>0</v>
      </c>
      <c r="O15" s="602">
        <v>4</v>
      </c>
      <c r="P15" s="604">
        <f t="shared" si="3"/>
        <v>7</v>
      </c>
      <c r="Q15" s="615">
        <v>15</v>
      </c>
      <c r="R15" s="465">
        <v>0</v>
      </c>
      <c r="S15" s="466">
        <v>0</v>
      </c>
      <c r="T15" s="429">
        <v>0</v>
      </c>
      <c r="U15" s="467">
        <f t="shared" si="4"/>
        <v>0</v>
      </c>
      <c r="V15" s="465">
        <v>0</v>
      </c>
      <c r="W15" s="466">
        <v>0</v>
      </c>
      <c r="X15" s="429">
        <v>1</v>
      </c>
      <c r="Y15" s="467">
        <f t="shared" si="5"/>
        <v>1</v>
      </c>
      <c r="Z15" s="593">
        <v>1074</v>
      </c>
      <c r="AA15" s="602">
        <v>39</v>
      </c>
      <c r="AB15" s="465">
        <v>20230</v>
      </c>
      <c r="AC15" s="602">
        <v>4088</v>
      </c>
      <c r="AD15" s="604">
        <f t="shared" si="6"/>
        <v>24318</v>
      </c>
      <c r="AE15" s="593">
        <v>59</v>
      </c>
      <c r="AF15" s="466">
        <v>796</v>
      </c>
      <c r="AG15" s="466">
        <v>5</v>
      </c>
      <c r="AH15" s="466">
        <v>0</v>
      </c>
      <c r="AI15" s="466">
        <v>379</v>
      </c>
      <c r="AJ15" s="628">
        <v>0</v>
      </c>
      <c r="AK15" s="629">
        <f t="shared" si="7"/>
        <v>25557</v>
      </c>
      <c r="AL15" s="72" t="s">
        <v>80</v>
      </c>
    </row>
    <row r="16" spans="1:38" ht="51" customHeight="1">
      <c r="A16" s="72" t="s">
        <v>81</v>
      </c>
      <c r="B16" s="465">
        <v>6</v>
      </c>
      <c r="C16" s="466">
        <v>1</v>
      </c>
      <c r="D16" s="466">
        <v>2</v>
      </c>
      <c r="E16" s="466">
        <v>0</v>
      </c>
      <c r="F16" s="466">
        <v>0</v>
      </c>
      <c r="G16" s="429">
        <v>1</v>
      </c>
      <c r="H16" s="467">
        <f t="shared" si="1"/>
        <v>10</v>
      </c>
      <c r="I16" s="593">
        <v>4</v>
      </c>
      <c r="J16" s="466">
        <v>0</v>
      </c>
      <c r="K16" s="429">
        <v>9</v>
      </c>
      <c r="L16" s="594">
        <f t="shared" si="2"/>
        <v>13</v>
      </c>
      <c r="M16" s="465">
        <v>2</v>
      </c>
      <c r="N16" s="466">
        <v>0</v>
      </c>
      <c r="O16" s="602">
        <v>4</v>
      </c>
      <c r="P16" s="604">
        <f t="shared" si="3"/>
        <v>6</v>
      </c>
      <c r="Q16" s="615">
        <v>14</v>
      </c>
      <c r="R16" s="465">
        <v>0</v>
      </c>
      <c r="S16" s="466">
        <v>0</v>
      </c>
      <c r="T16" s="429">
        <v>2</v>
      </c>
      <c r="U16" s="467">
        <f t="shared" si="4"/>
        <v>2</v>
      </c>
      <c r="V16" s="465">
        <v>0</v>
      </c>
      <c r="W16" s="466">
        <v>0</v>
      </c>
      <c r="X16" s="429">
        <v>1</v>
      </c>
      <c r="Y16" s="467">
        <f t="shared" si="5"/>
        <v>1</v>
      </c>
      <c r="Z16" s="593">
        <v>232</v>
      </c>
      <c r="AA16" s="602">
        <v>2</v>
      </c>
      <c r="AB16" s="465">
        <v>24299</v>
      </c>
      <c r="AC16" s="602">
        <v>2389</v>
      </c>
      <c r="AD16" s="604">
        <f t="shared" si="6"/>
        <v>26688</v>
      </c>
      <c r="AE16" s="593">
        <v>0</v>
      </c>
      <c r="AF16" s="466">
        <v>2274</v>
      </c>
      <c r="AG16" s="466">
        <v>0</v>
      </c>
      <c r="AH16" s="466">
        <v>0</v>
      </c>
      <c r="AI16" s="466">
        <v>0</v>
      </c>
      <c r="AJ16" s="628">
        <v>0</v>
      </c>
      <c r="AK16" s="629">
        <f t="shared" si="7"/>
        <v>28962</v>
      </c>
      <c r="AL16" s="72" t="s">
        <v>81</v>
      </c>
    </row>
    <row r="17" spans="1:38" ht="51" customHeight="1">
      <c r="A17" s="72" t="s">
        <v>82</v>
      </c>
      <c r="B17" s="465">
        <v>3</v>
      </c>
      <c r="C17" s="466">
        <v>1</v>
      </c>
      <c r="D17" s="466">
        <v>2</v>
      </c>
      <c r="E17" s="466">
        <v>0</v>
      </c>
      <c r="F17" s="466">
        <v>0</v>
      </c>
      <c r="G17" s="429">
        <v>3</v>
      </c>
      <c r="H17" s="467">
        <f t="shared" si="1"/>
        <v>9</v>
      </c>
      <c r="I17" s="593">
        <v>1</v>
      </c>
      <c r="J17" s="466">
        <v>0</v>
      </c>
      <c r="K17" s="429">
        <v>3</v>
      </c>
      <c r="L17" s="594">
        <f t="shared" si="2"/>
        <v>4</v>
      </c>
      <c r="M17" s="465">
        <v>1</v>
      </c>
      <c r="N17" s="466">
        <v>0</v>
      </c>
      <c r="O17" s="602">
        <v>1</v>
      </c>
      <c r="P17" s="604">
        <f t="shared" si="3"/>
        <v>2</v>
      </c>
      <c r="Q17" s="615">
        <v>3</v>
      </c>
      <c r="R17" s="465">
        <v>0</v>
      </c>
      <c r="S17" s="466">
        <v>0</v>
      </c>
      <c r="T17" s="429">
        <v>1</v>
      </c>
      <c r="U17" s="467">
        <f t="shared" si="4"/>
        <v>1</v>
      </c>
      <c r="V17" s="465">
        <v>0</v>
      </c>
      <c r="W17" s="466">
        <v>0</v>
      </c>
      <c r="X17" s="429">
        <v>1</v>
      </c>
      <c r="Y17" s="467">
        <f t="shared" si="5"/>
        <v>1</v>
      </c>
      <c r="Z17" s="593">
        <v>164</v>
      </c>
      <c r="AA17" s="602">
        <v>17</v>
      </c>
      <c r="AB17" s="465">
        <v>2255</v>
      </c>
      <c r="AC17" s="602">
        <v>545</v>
      </c>
      <c r="AD17" s="604">
        <f t="shared" si="6"/>
        <v>2800</v>
      </c>
      <c r="AE17" s="593">
        <v>40</v>
      </c>
      <c r="AF17" s="466">
        <v>744</v>
      </c>
      <c r="AG17" s="466">
        <v>0</v>
      </c>
      <c r="AH17" s="466">
        <v>0</v>
      </c>
      <c r="AI17" s="466">
        <v>0</v>
      </c>
      <c r="AJ17" s="628">
        <v>60472</v>
      </c>
      <c r="AK17" s="629">
        <f t="shared" si="7"/>
        <v>64056</v>
      </c>
      <c r="AL17" s="72" t="s">
        <v>82</v>
      </c>
    </row>
    <row r="18" spans="1:38" ht="51" customHeight="1">
      <c r="A18" s="129" t="s">
        <v>389</v>
      </c>
      <c r="B18" s="471">
        <v>32</v>
      </c>
      <c r="C18" s="472">
        <v>5</v>
      </c>
      <c r="D18" s="472">
        <v>9</v>
      </c>
      <c r="E18" s="472">
        <v>0</v>
      </c>
      <c r="F18" s="472">
        <v>0</v>
      </c>
      <c r="G18" s="473">
        <v>12</v>
      </c>
      <c r="H18" s="474">
        <f t="shared" si="1"/>
        <v>58</v>
      </c>
      <c r="I18" s="593">
        <v>14</v>
      </c>
      <c r="J18" s="472">
        <v>5</v>
      </c>
      <c r="K18" s="473">
        <v>25</v>
      </c>
      <c r="L18" s="598">
        <f t="shared" si="2"/>
        <v>44</v>
      </c>
      <c r="M18" s="471">
        <v>11</v>
      </c>
      <c r="N18" s="472">
        <v>4</v>
      </c>
      <c r="O18" s="606">
        <v>12</v>
      </c>
      <c r="P18" s="607">
        <f t="shared" si="3"/>
        <v>27</v>
      </c>
      <c r="Q18" s="616">
        <v>61</v>
      </c>
      <c r="R18" s="471">
        <v>0</v>
      </c>
      <c r="S18" s="466">
        <v>0</v>
      </c>
      <c r="T18" s="473">
        <v>4</v>
      </c>
      <c r="U18" s="474">
        <f t="shared" si="4"/>
        <v>4</v>
      </c>
      <c r="V18" s="471">
        <v>0</v>
      </c>
      <c r="W18" s="472">
        <v>0</v>
      </c>
      <c r="X18" s="473">
        <v>10</v>
      </c>
      <c r="Y18" s="474">
        <f t="shared" si="5"/>
        <v>10</v>
      </c>
      <c r="Z18" s="597">
        <v>1462</v>
      </c>
      <c r="AA18" s="606">
        <v>10</v>
      </c>
      <c r="AB18" s="471">
        <v>101544</v>
      </c>
      <c r="AC18" s="606">
        <v>19745</v>
      </c>
      <c r="AD18" s="607">
        <f t="shared" si="6"/>
        <v>121289</v>
      </c>
      <c r="AE18" s="597">
        <v>3</v>
      </c>
      <c r="AF18" s="472">
        <v>11866</v>
      </c>
      <c r="AG18" s="472">
        <v>0</v>
      </c>
      <c r="AH18" s="472">
        <v>0</v>
      </c>
      <c r="AI18" s="472">
        <v>2384</v>
      </c>
      <c r="AJ18" s="630">
        <v>34</v>
      </c>
      <c r="AK18" s="631">
        <f t="shared" si="7"/>
        <v>135576</v>
      </c>
      <c r="AL18" s="129" t="s">
        <v>375</v>
      </c>
    </row>
    <row r="19" spans="1:38" ht="51" customHeight="1" thickBot="1">
      <c r="A19" s="73" t="s">
        <v>390</v>
      </c>
      <c r="B19" s="475">
        <v>21</v>
      </c>
      <c r="C19" s="476">
        <v>0</v>
      </c>
      <c r="D19" s="476">
        <v>1</v>
      </c>
      <c r="E19" s="476"/>
      <c r="F19" s="476">
        <v>0</v>
      </c>
      <c r="G19" s="477">
        <v>11</v>
      </c>
      <c r="H19" s="478">
        <f t="shared" si="1"/>
        <v>33</v>
      </c>
      <c r="I19" s="490">
        <v>12</v>
      </c>
      <c r="J19" s="476">
        <v>3</v>
      </c>
      <c r="K19" s="477">
        <v>23</v>
      </c>
      <c r="L19" s="599">
        <f t="shared" si="2"/>
        <v>38</v>
      </c>
      <c r="M19" s="475">
        <v>4</v>
      </c>
      <c r="N19" s="476">
        <v>2</v>
      </c>
      <c r="O19" s="608">
        <v>11</v>
      </c>
      <c r="P19" s="609">
        <f t="shared" si="3"/>
        <v>17</v>
      </c>
      <c r="Q19" s="617">
        <v>43</v>
      </c>
      <c r="R19" s="490">
        <v>0</v>
      </c>
      <c r="S19" s="476">
        <v>0</v>
      </c>
      <c r="T19" s="477">
        <v>2</v>
      </c>
      <c r="U19" s="478">
        <f t="shared" si="4"/>
        <v>2</v>
      </c>
      <c r="V19" s="475">
        <v>0</v>
      </c>
      <c r="W19" s="476">
        <v>0</v>
      </c>
      <c r="X19" s="477">
        <v>8</v>
      </c>
      <c r="Y19" s="478">
        <f t="shared" si="5"/>
        <v>8</v>
      </c>
      <c r="Z19" s="490">
        <v>2148</v>
      </c>
      <c r="AA19" s="608">
        <v>0</v>
      </c>
      <c r="AB19" s="475">
        <v>155286</v>
      </c>
      <c r="AC19" s="608">
        <v>32071</v>
      </c>
      <c r="AD19" s="609">
        <f t="shared" si="6"/>
        <v>187357</v>
      </c>
      <c r="AE19" s="490">
        <v>0</v>
      </c>
      <c r="AF19" s="476">
        <v>727</v>
      </c>
      <c r="AG19" s="476">
        <v>0</v>
      </c>
      <c r="AH19" s="476">
        <v>0</v>
      </c>
      <c r="AI19" s="476">
        <v>253</v>
      </c>
      <c r="AJ19" s="632">
        <v>2014</v>
      </c>
      <c r="AK19" s="633">
        <f t="shared" si="7"/>
        <v>190351</v>
      </c>
      <c r="AL19" s="73" t="s">
        <v>390</v>
      </c>
    </row>
    <row r="20" spans="1:38" ht="51" customHeight="1">
      <c r="A20" s="74" t="s">
        <v>374</v>
      </c>
      <c r="B20" s="479">
        <v>5</v>
      </c>
      <c r="C20" s="480">
        <v>0</v>
      </c>
      <c r="D20" s="480">
        <v>1</v>
      </c>
      <c r="E20" s="480">
        <v>0</v>
      </c>
      <c r="F20" s="480">
        <v>0</v>
      </c>
      <c r="G20" s="481">
        <v>4</v>
      </c>
      <c r="H20" s="482">
        <f t="shared" si="1"/>
        <v>10</v>
      </c>
      <c r="I20" s="479">
        <v>7</v>
      </c>
      <c r="J20" s="480">
        <v>1</v>
      </c>
      <c r="K20" s="481">
        <v>2</v>
      </c>
      <c r="L20" s="482">
        <f t="shared" si="2"/>
        <v>10</v>
      </c>
      <c r="M20" s="479">
        <v>4</v>
      </c>
      <c r="N20" s="480">
        <v>0</v>
      </c>
      <c r="O20" s="610">
        <v>1</v>
      </c>
      <c r="P20" s="611">
        <f t="shared" si="3"/>
        <v>5</v>
      </c>
      <c r="Q20" s="618">
        <v>5</v>
      </c>
      <c r="R20" s="471">
        <v>0</v>
      </c>
      <c r="S20" s="480">
        <v>0</v>
      </c>
      <c r="T20" s="481">
        <v>0</v>
      </c>
      <c r="U20" s="482">
        <f t="shared" si="4"/>
        <v>0</v>
      </c>
      <c r="V20" s="479">
        <v>0</v>
      </c>
      <c r="W20" s="480">
        <v>0</v>
      </c>
      <c r="X20" s="481">
        <v>2</v>
      </c>
      <c r="Y20" s="482">
        <f t="shared" si="5"/>
        <v>2</v>
      </c>
      <c r="Z20" s="479">
        <v>631</v>
      </c>
      <c r="AA20" s="481">
        <v>0</v>
      </c>
      <c r="AB20" s="479">
        <v>30227</v>
      </c>
      <c r="AC20" s="610">
        <v>1745</v>
      </c>
      <c r="AD20" s="611">
        <f t="shared" si="6"/>
        <v>31972</v>
      </c>
      <c r="AE20" s="634">
        <v>0</v>
      </c>
      <c r="AF20" s="480">
        <v>2</v>
      </c>
      <c r="AG20" s="480">
        <v>0</v>
      </c>
      <c r="AH20" s="480">
        <v>0</v>
      </c>
      <c r="AI20" s="480">
        <v>89</v>
      </c>
      <c r="AJ20" s="635">
        <v>0</v>
      </c>
      <c r="AK20" s="636">
        <f t="shared" si="7"/>
        <v>32063</v>
      </c>
      <c r="AL20" s="74" t="s">
        <v>374</v>
      </c>
    </row>
    <row r="21" spans="1:38" ht="51" customHeight="1">
      <c r="A21" s="75" t="s">
        <v>83</v>
      </c>
      <c r="B21" s="483">
        <v>0</v>
      </c>
      <c r="C21" s="484">
        <v>0</v>
      </c>
      <c r="D21" s="484">
        <v>0</v>
      </c>
      <c r="E21" s="484">
        <v>0</v>
      </c>
      <c r="F21" s="484">
        <v>0</v>
      </c>
      <c r="G21" s="485">
        <v>1</v>
      </c>
      <c r="H21" s="486">
        <f t="shared" si="1"/>
        <v>1</v>
      </c>
      <c r="I21" s="483">
        <v>0</v>
      </c>
      <c r="J21" s="484">
        <v>0</v>
      </c>
      <c r="K21" s="485">
        <v>0</v>
      </c>
      <c r="L21" s="486">
        <f t="shared" si="2"/>
        <v>0</v>
      </c>
      <c r="M21" s="483">
        <v>0</v>
      </c>
      <c r="N21" s="484">
        <v>0</v>
      </c>
      <c r="O21" s="612">
        <v>0</v>
      </c>
      <c r="P21" s="613">
        <f t="shared" si="3"/>
        <v>0</v>
      </c>
      <c r="Q21" s="619">
        <v>0</v>
      </c>
      <c r="R21" s="471">
        <v>0</v>
      </c>
      <c r="S21" s="484">
        <v>0</v>
      </c>
      <c r="T21" s="485">
        <v>0</v>
      </c>
      <c r="U21" s="486">
        <f t="shared" si="4"/>
        <v>0</v>
      </c>
      <c r="V21" s="483">
        <v>0</v>
      </c>
      <c r="W21" s="484">
        <v>0</v>
      </c>
      <c r="X21" s="485">
        <v>0</v>
      </c>
      <c r="Y21" s="486">
        <f t="shared" si="5"/>
        <v>0</v>
      </c>
      <c r="Z21" s="483">
        <v>0</v>
      </c>
      <c r="AA21" s="485">
        <v>0</v>
      </c>
      <c r="AB21" s="483">
        <v>0</v>
      </c>
      <c r="AC21" s="612">
        <v>0</v>
      </c>
      <c r="AD21" s="613">
        <f t="shared" si="6"/>
        <v>0</v>
      </c>
      <c r="AE21" s="637">
        <v>0</v>
      </c>
      <c r="AF21" s="484">
        <v>0</v>
      </c>
      <c r="AG21" s="484">
        <v>0</v>
      </c>
      <c r="AH21" s="484">
        <v>0</v>
      </c>
      <c r="AI21" s="484">
        <v>0</v>
      </c>
      <c r="AJ21" s="638">
        <v>0</v>
      </c>
      <c r="AK21" s="639">
        <f t="shared" si="7"/>
        <v>0</v>
      </c>
      <c r="AL21" s="75" t="s">
        <v>83</v>
      </c>
    </row>
    <row r="22" spans="1:38" ht="51" customHeight="1">
      <c r="A22" s="72" t="s">
        <v>84</v>
      </c>
      <c r="B22" s="465">
        <v>0</v>
      </c>
      <c r="C22" s="466">
        <v>0</v>
      </c>
      <c r="D22" s="466">
        <v>0</v>
      </c>
      <c r="E22" s="466">
        <v>0</v>
      </c>
      <c r="F22" s="466">
        <v>0</v>
      </c>
      <c r="G22" s="429">
        <v>1</v>
      </c>
      <c r="H22" s="467">
        <f t="shared" si="1"/>
        <v>1</v>
      </c>
      <c r="I22" s="465">
        <v>0</v>
      </c>
      <c r="J22" s="466">
        <v>0</v>
      </c>
      <c r="K22" s="429">
        <v>0</v>
      </c>
      <c r="L22" s="467">
        <f t="shared" si="2"/>
        <v>0</v>
      </c>
      <c r="M22" s="465">
        <v>0</v>
      </c>
      <c r="N22" s="466">
        <v>0</v>
      </c>
      <c r="O22" s="602">
        <v>0</v>
      </c>
      <c r="P22" s="604">
        <f t="shared" si="3"/>
        <v>0</v>
      </c>
      <c r="Q22" s="620">
        <v>0</v>
      </c>
      <c r="R22" s="471">
        <v>0</v>
      </c>
      <c r="S22" s="484">
        <v>0</v>
      </c>
      <c r="T22" s="429">
        <v>0</v>
      </c>
      <c r="U22" s="467">
        <f t="shared" si="4"/>
        <v>0</v>
      </c>
      <c r="V22" s="465">
        <v>0</v>
      </c>
      <c r="W22" s="466">
        <v>0</v>
      </c>
      <c r="X22" s="429">
        <v>0</v>
      </c>
      <c r="Y22" s="467">
        <f t="shared" si="5"/>
        <v>0</v>
      </c>
      <c r="Z22" s="465">
        <v>0</v>
      </c>
      <c r="AA22" s="429">
        <v>0</v>
      </c>
      <c r="AB22" s="465">
        <v>0</v>
      </c>
      <c r="AC22" s="602">
        <v>0</v>
      </c>
      <c r="AD22" s="604">
        <f t="shared" si="6"/>
        <v>0</v>
      </c>
      <c r="AE22" s="593">
        <v>0</v>
      </c>
      <c r="AF22" s="466">
        <v>0</v>
      </c>
      <c r="AG22" s="466">
        <v>0</v>
      </c>
      <c r="AH22" s="466">
        <v>0</v>
      </c>
      <c r="AI22" s="466">
        <v>0</v>
      </c>
      <c r="AJ22" s="628">
        <v>0</v>
      </c>
      <c r="AK22" s="629">
        <f t="shared" si="7"/>
        <v>0</v>
      </c>
      <c r="AL22" s="72" t="s">
        <v>84</v>
      </c>
    </row>
    <row r="23" spans="1:38" ht="51" customHeight="1">
      <c r="A23" s="72" t="s">
        <v>85</v>
      </c>
      <c r="B23" s="465">
        <v>3</v>
      </c>
      <c r="C23" s="466">
        <v>0</v>
      </c>
      <c r="D23" s="466">
        <v>0</v>
      </c>
      <c r="E23" s="466">
        <v>0</v>
      </c>
      <c r="F23" s="466">
        <v>0</v>
      </c>
      <c r="G23" s="429">
        <v>1</v>
      </c>
      <c r="H23" s="467">
        <f t="shared" si="1"/>
        <v>4</v>
      </c>
      <c r="I23" s="465">
        <v>3</v>
      </c>
      <c r="J23" s="466">
        <v>1</v>
      </c>
      <c r="K23" s="429">
        <v>3</v>
      </c>
      <c r="L23" s="467">
        <f t="shared" si="2"/>
        <v>7</v>
      </c>
      <c r="M23" s="465">
        <v>2</v>
      </c>
      <c r="N23" s="466">
        <v>1</v>
      </c>
      <c r="O23" s="602">
        <v>1</v>
      </c>
      <c r="P23" s="604">
        <f t="shared" si="3"/>
        <v>4</v>
      </c>
      <c r="Q23" s="620">
        <v>9</v>
      </c>
      <c r="R23" s="471">
        <v>0</v>
      </c>
      <c r="S23" s="484">
        <v>0</v>
      </c>
      <c r="T23" s="429">
        <v>0</v>
      </c>
      <c r="U23" s="467">
        <f t="shared" si="4"/>
        <v>0</v>
      </c>
      <c r="V23" s="465">
        <v>0</v>
      </c>
      <c r="W23" s="466">
        <v>0</v>
      </c>
      <c r="X23" s="429">
        <v>1</v>
      </c>
      <c r="Y23" s="467">
        <f t="shared" si="5"/>
        <v>1</v>
      </c>
      <c r="Z23" s="465">
        <v>305</v>
      </c>
      <c r="AA23" s="429">
        <v>0</v>
      </c>
      <c r="AB23" s="465">
        <v>77958</v>
      </c>
      <c r="AC23" s="602">
        <v>1325</v>
      </c>
      <c r="AD23" s="604">
        <f t="shared" si="6"/>
        <v>79283</v>
      </c>
      <c r="AE23" s="593">
        <v>0</v>
      </c>
      <c r="AF23" s="466">
        <v>0</v>
      </c>
      <c r="AG23" s="466">
        <v>0</v>
      </c>
      <c r="AH23" s="466">
        <v>0</v>
      </c>
      <c r="AI23" s="466">
        <v>0</v>
      </c>
      <c r="AJ23" s="628">
        <v>0</v>
      </c>
      <c r="AK23" s="629">
        <f t="shared" si="7"/>
        <v>79283</v>
      </c>
      <c r="AL23" s="72" t="s">
        <v>85</v>
      </c>
    </row>
    <row r="24" spans="1:38" ht="51" customHeight="1">
      <c r="A24" s="72" t="s">
        <v>86</v>
      </c>
      <c r="B24" s="465">
        <v>4</v>
      </c>
      <c r="C24" s="466">
        <v>1</v>
      </c>
      <c r="D24" s="466">
        <v>0</v>
      </c>
      <c r="E24" s="466">
        <v>0</v>
      </c>
      <c r="F24" s="466">
        <v>0</v>
      </c>
      <c r="G24" s="429">
        <v>2</v>
      </c>
      <c r="H24" s="467">
        <f t="shared" si="1"/>
        <v>7</v>
      </c>
      <c r="I24" s="465">
        <v>1</v>
      </c>
      <c r="J24" s="466">
        <v>1</v>
      </c>
      <c r="K24" s="429">
        <v>4</v>
      </c>
      <c r="L24" s="467">
        <f t="shared" si="2"/>
        <v>6</v>
      </c>
      <c r="M24" s="465">
        <v>1</v>
      </c>
      <c r="N24" s="466">
        <v>0</v>
      </c>
      <c r="O24" s="602">
        <v>2</v>
      </c>
      <c r="P24" s="604">
        <f t="shared" si="3"/>
        <v>3</v>
      </c>
      <c r="Q24" s="620">
        <v>6</v>
      </c>
      <c r="R24" s="471">
        <v>0</v>
      </c>
      <c r="S24" s="484">
        <v>0</v>
      </c>
      <c r="T24" s="429">
        <v>0</v>
      </c>
      <c r="U24" s="467">
        <f t="shared" si="4"/>
        <v>0</v>
      </c>
      <c r="V24" s="465">
        <v>0</v>
      </c>
      <c r="W24" s="466">
        <v>0</v>
      </c>
      <c r="X24" s="429">
        <v>1</v>
      </c>
      <c r="Y24" s="467">
        <f t="shared" si="5"/>
        <v>1</v>
      </c>
      <c r="Z24" s="465">
        <v>206</v>
      </c>
      <c r="AA24" s="429">
        <v>0</v>
      </c>
      <c r="AB24" s="465">
        <v>8617</v>
      </c>
      <c r="AC24" s="602">
        <v>502</v>
      </c>
      <c r="AD24" s="604">
        <f t="shared" si="6"/>
        <v>9119</v>
      </c>
      <c r="AE24" s="593">
        <v>0</v>
      </c>
      <c r="AF24" s="466">
        <v>70</v>
      </c>
      <c r="AG24" s="466">
        <v>0</v>
      </c>
      <c r="AH24" s="466">
        <v>0</v>
      </c>
      <c r="AI24" s="466">
        <v>0</v>
      </c>
      <c r="AJ24" s="628">
        <v>0</v>
      </c>
      <c r="AK24" s="629">
        <f t="shared" si="7"/>
        <v>9189</v>
      </c>
      <c r="AL24" s="72" t="s">
        <v>86</v>
      </c>
    </row>
    <row r="25" spans="1:38" ht="51" customHeight="1" thickBot="1">
      <c r="A25" s="73" t="s">
        <v>87</v>
      </c>
      <c r="B25" s="475">
        <v>0</v>
      </c>
      <c r="C25" s="476">
        <v>0</v>
      </c>
      <c r="D25" s="476">
        <v>0</v>
      </c>
      <c r="E25" s="476">
        <v>0</v>
      </c>
      <c r="F25" s="476">
        <v>0</v>
      </c>
      <c r="G25" s="477">
        <v>0</v>
      </c>
      <c r="H25" s="478">
        <f t="shared" si="1"/>
        <v>0</v>
      </c>
      <c r="I25" s="475">
        <v>0</v>
      </c>
      <c r="J25" s="476">
        <v>0</v>
      </c>
      <c r="K25" s="477">
        <v>0</v>
      </c>
      <c r="L25" s="478">
        <f t="shared" si="2"/>
        <v>0</v>
      </c>
      <c r="M25" s="475">
        <v>0</v>
      </c>
      <c r="N25" s="476">
        <v>0</v>
      </c>
      <c r="O25" s="608">
        <v>0</v>
      </c>
      <c r="P25" s="609">
        <f t="shared" si="3"/>
        <v>0</v>
      </c>
      <c r="Q25" s="617">
        <v>0</v>
      </c>
      <c r="R25" s="475">
        <v>0</v>
      </c>
      <c r="S25" s="476">
        <v>0</v>
      </c>
      <c r="T25" s="477">
        <v>0</v>
      </c>
      <c r="U25" s="478">
        <f t="shared" si="4"/>
        <v>0</v>
      </c>
      <c r="V25" s="475">
        <v>0</v>
      </c>
      <c r="W25" s="476">
        <v>0</v>
      </c>
      <c r="X25" s="477">
        <v>0</v>
      </c>
      <c r="Y25" s="478">
        <f t="shared" si="5"/>
        <v>0</v>
      </c>
      <c r="Z25" s="475">
        <v>0</v>
      </c>
      <c r="AA25" s="477">
        <v>0</v>
      </c>
      <c r="AB25" s="475">
        <v>0</v>
      </c>
      <c r="AC25" s="608">
        <v>0</v>
      </c>
      <c r="AD25" s="609">
        <f t="shared" si="6"/>
        <v>0</v>
      </c>
      <c r="AE25" s="490">
        <v>0</v>
      </c>
      <c r="AF25" s="476">
        <v>0</v>
      </c>
      <c r="AG25" s="476">
        <v>0</v>
      </c>
      <c r="AH25" s="476">
        <v>0</v>
      </c>
      <c r="AI25" s="476">
        <v>0</v>
      </c>
      <c r="AJ25" s="632">
        <v>0</v>
      </c>
      <c r="AK25" s="633">
        <f t="shared" si="7"/>
        <v>0</v>
      </c>
      <c r="AL25" s="73" t="s">
        <v>87</v>
      </c>
    </row>
    <row r="26" spans="1:38" ht="15.75" customHeight="1">
      <c r="V26" s="1129"/>
      <c r="W26" s="1130"/>
      <c r="X26" s="1130"/>
      <c r="Y26" s="1130"/>
      <c r="Z26" s="1130"/>
      <c r="AA26" s="1130"/>
      <c r="AB26" s="1130"/>
      <c r="AC26" s="1130"/>
      <c r="AD26" s="1130"/>
      <c r="AE26" s="1130"/>
      <c r="AF26" s="1130"/>
      <c r="AG26" s="1130"/>
      <c r="AH26" s="1130"/>
      <c r="AI26" s="1130"/>
      <c r="AJ26" s="1130"/>
      <c r="AK26" s="1130"/>
      <c r="AL26" s="1130"/>
    </row>
  </sheetData>
  <mergeCells count="44">
    <mergeCell ref="Z3:AA3"/>
    <mergeCell ref="T4:T5"/>
    <mergeCell ref="U4:U5"/>
    <mergeCell ref="AB3:AK3"/>
    <mergeCell ref="AL3:AL5"/>
    <mergeCell ref="Z4:Z5"/>
    <mergeCell ref="AA4:AA5"/>
    <mergeCell ref="AG4:AG5"/>
    <mergeCell ref="AH4:AH5"/>
    <mergeCell ref="AI4:AI5"/>
    <mergeCell ref="AJ4:AJ5"/>
    <mergeCell ref="V3:Y3"/>
    <mergeCell ref="V26:AL26"/>
    <mergeCell ref="AB4:AD4"/>
    <mergeCell ref="AE4:AE5"/>
    <mergeCell ref="AK4:AK5"/>
    <mergeCell ref="AF4:AF5"/>
    <mergeCell ref="W4:W5"/>
    <mergeCell ref="X4:X5"/>
    <mergeCell ref="Y4:Y5"/>
    <mergeCell ref="V4:V5"/>
    <mergeCell ref="A3:A5"/>
    <mergeCell ref="B3:H3"/>
    <mergeCell ref="I3:L3"/>
    <mergeCell ref="M3:P3"/>
    <mergeCell ref="J4:J5"/>
    <mergeCell ref="K4:K5"/>
    <mergeCell ref="L4:L5"/>
    <mergeCell ref="M4:M5"/>
    <mergeCell ref="N4:N5"/>
    <mergeCell ref="O4:O5"/>
    <mergeCell ref="H4:H5"/>
    <mergeCell ref="I4:I5"/>
    <mergeCell ref="F4:F5"/>
    <mergeCell ref="B4:B5"/>
    <mergeCell ref="C4:C5"/>
    <mergeCell ref="D4:D5"/>
    <mergeCell ref="E4:E5"/>
    <mergeCell ref="G4:G5"/>
    <mergeCell ref="P4:P5"/>
    <mergeCell ref="R4:R5"/>
    <mergeCell ref="S4:S5"/>
    <mergeCell ref="Q3:Q5"/>
    <mergeCell ref="R3:U3"/>
  </mergeCells>
  <phoneticPr fontId="4"/>
  <printOptions horizontalCentered="1"/>
  <pageMargins left="0.59055118110236227" right="0.59055118110236227" top="0.75" bottom="0.59055118110236227" header="0.51181102362204722" footer="0.51181102362204722"/>
  <pageSetup paperSize="9" scale="67" fitToWidth="2" orientation="portrait" blackAndWhite="1" r:id="rId1"/>
  <headerFooter alignWithMargins="0"/>
  <colBreaks count="1" manualBreakCount="1">
    <brk id="21" max="2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2:G22"/>
  <sheetViews>
    <sheetView view="pageBreakPreview" zoomScale="60" zoomScaleNormal="100" workbookViewId="0">
      <selection activeCell="AN3" sqref="AN3"/>
    </sheetView>
  </sheetViews>
  <sheetFormatPr defaultRowHeight="13.5"/>
  <cols>
    <col min="1" max="2" width="9" style="77"/>
    <col min="3" max="4" width="9.625" style="77" customWidth="1"/>
    <col min="5" max="5" width="10.875" style="77" customWidth="1"/>
    <col min="6" max="7" width="17.75" style="77" customWidth="1"/>
    <col min="8" max="16384" width="9" style="77"/>
  </cols>
  <sheetData>
    <row r="2" spans="1:7" ht="21.75" customHeight="1"/>
    <row r="3" spans="1:7" ht="36" customHeight="1">
      <c r="A3" s="1162" t="s">
        <v>499</v>
      </c>
      <c r="B3" s="1162"/>
      <c r="C3" s="1162"/>
      <c r="D3" s="1162"/>
      <c r="E3" s="1162"/>
      <c r="F3" s="1162"/>
      <c r="G3" s="1162"/>
    </row>
    <row r="4" spans="1:7" ht="36" customHeight="1" thickBot="1">
      <c r="A4" s="317"/>
      <c r="B4" s="317"/>
      <c r="C4" s="317"/>
      <c r="D4" s="317"/>
      <c r="E4" s="317"/>
      <c r="F4" s="317"/>
      <c r="G4" s="317"/>
    </row>
    <row r="5" spans="1:7" ht="32.25" customHeight="1" thickBot="1">
      <c r="A5" s="1163" t="s">
        <v>263</v>
      </c>
      <c r="B5" s="1164"/>
      <c r="C5" s="1164"/>
      <c r="D5" s="1165"/>
      <c r="E5" s="418" t="s">
        <v>91</v>
      </c>
      <c r="F5" s="418" t="s">
        <v>612</v>
      </c>
      <c r="G5" s="418" t="s">
        <v>602</v>
      </c>
    </row>
    <row r="6" spans="1:7" ht="36" customHeight="1">
      <c r="A6" s="1142" t="s">
        <v>264</v>
      </c>
      <c r="B6" s="1143"/>
      <c r="C6" s="1146" t="s">
        <v>19</v>
      </c>
      <c r="D6" s="1147"/>
      <c r="E6" s="78" t="s">
        <v>96</v>
      </c>
      <c r="F6" s="410">
        <f>'8'!G4/365</f>
        <v>1.3698630136986301</v>
      </c>
      <c r="G6" s="410">
        <f>'8'!K4/365</f>
        <v>1.6876712328767123</v>
      </c>
    </row>
    <row r="7" spans="1:7" ht="36" customHeight="1">
      <c r="A7" s="1152"/>
      <c r="B7" s="1153"/>
      <c r="C7" s="1156" t="s">
        <v>117</v>
      </c>
      <c r="D7" s="1157"/>
      <c r="E7" s="79" t="s">
        <v>118</v>
      </c>
      <c r="F7" s="411">
        <f>'8'!G22/365</f>
        <v>2943.0438356164382</v>
      </c>
      <c r="G7" s="411">
        <f>'8'!K22/365</f>
        <v>3427.3945205479454</v>
      </c>
    </row>
    <row r="8" spans="1:7" ht="36" customHeight="1">
      <c r="A8" s="1152"/>
      <c r="B8" s="1153"/>
      <c r="C8" s="1156" t="s">
        <v>265</v>
      </c>
      <c r="D8" s="1157"/>
      <c r="E8" s="79" t="s">
        <v>266</v>
      </c>
      <c r="F8" s="412">
        <f>'8'!G11/365</f>
        <v>1.167123287671233</v>
      </c>
      <c r="G8" s="412">
        <f>'8'!K11/365</f>
        <v>1.4054794520547946</v>
      </c>
    </row>
    <row r="9" spans="1:7" ht="36" customHeight="1">
      <c r="A9" s="1152"/>
      <c r="B9" s="1153"/>
      <c r="C9" s="1156" t="s">
        <v>267</v>
      </c>
      <c r="D9" s="1157"/>
      <c r="E9" s="79" t="s">
        <v>268</v>
      </c>
      <c r="F9" s="412">
        <f>'8'!G20/365</f>
        <v>38.076712328767123</v>
      </c>
      <c r="G9" s="412">
        <f>'8'!K20/365</f>
        <v>61.210958904109589</v>
      </c>
    </row>
    <row r="10" spans="1:7" ht="36" customHeight="1">
      <c r="A10" s="1152"/>
      <c r="B10" s="1153"/>
      <c r="C10" s="1156" t="s">
        <v>269</v>
      </c>
      <c r="D10" s="1157"/>
      <c r="E10" s="79" t="s">
        <v>270</v>
      </c>
      <c r="F10" s="412">
        <f>'8'!G21/365</f>
        <v>0.852054794520548</v>
      </c>
      <c r="G10" s="412">
        <f>'8'!K21/365</f>
        <v>1.3780821917808219</v>
      </c>
    </row>
    <row r="11" spans="1:7" ht="36" customHeight="1">
      <c r="A11" s="1152"/>
      <c r="B11" s="1153"/>
      <c r="C11" s="1156" t="s">
        <v>271</v>
      </c>
      <c r="D11" s="1157"/>
      <c r="E11" s="79" t="s">
        <v>109</v>
      </c>
      <c r="F11" s="412">
        <f>'8'!G15/365</f>
        <v>0.60547945205479448</v>
      </c>
      <c r="G11" s="412">
        <f>'8'!K15/365</f>
        <v>0.74246575342465748</v>
      </c>
    </row>
    <row r="12" spans="1:7" ht="36" customHeight="1">
      <c r="A12" s="1152"/>
      <c r="B12" s="1153"/>
      <c r="C12" s="1156" t="s">
        <v>502</v>
      </c>
      <c r="D12" s="1157"/>
      <c r="E12" s="79" t="s">
        <v>273</v>
      </c>
      <c r="F12" s="412">
        <f>'8'!G16/365</f>
        <v>1.3095890410958904</v>
      </c>
      <c r="G12" s="412">
        <f>'8'!K16/365</f>
        <v>1.452054794520548</v>
      </c>
    </row>
    <row r="13" spans="1:7" ht="36" customHeight="1">
      <c r="A13" s="1152"/>
      <c r="B13" s="1153"/>
      <c r="C13" s="1156" t="s">
        <v>113</v>
      </c>
      <c r="D13" s="1157"/>
      <c r="E13" s="79" t="s">
        <v>273</v>
      </c>
      <c r="F13" s="412">
        <f>'8'!G18/365</f>
        <v>6.8493150684931503E-2</v>
      </c>
      <c r="G13" s="412">
        <f>'8'!K18/365</f>
        <v>8.2191780821917804E-2</v>
      </c>
    </row>
    <row r="14" spans="1:7" ht="36" customHeight="1" thickBot="1">
      <c r="A14" s="1154"/>
      <c r="B14" s="1155"/>
      <c r="C14" s="1148" t="s">
        <v>114</v>
      </c>
      <c r="D14" s="1149"/>
      <c r="E14" s="80" t="s">
        <v>273</v>
      </c>
      <c r="F14" s="413">
        <f>'8'!G19/365</f>
        <v>0.2</v>
      </c>
      <c r="G14" s="413">
        <f>'8'!K19/365</f>
        <v>0.19726027397260273</v>
      </c>
    </row>
    <row r="15" spans="1:7" ht="36" customHeight="1" thickBot="1">
      <c r="A15" s="1158" t="s">
        <v>274</v>
      </c>
      <c r="B15" s="1159"/>
      <c r="C15" s="1160" t="s">
        <v>117</v>
      </c>
      <c r="D15" s="1161"/>
      <c r="E15" s="76" t="s">
        <v>118</v>
      </c>
      <c r="F15" s="414">
        <f>'8'!G22/'8'!G4</f>
        <v>2148.422</v>
      </c>
      <c r="G15" s="414">
        <f>'8'!K22/'8'!K4</f>
        <v>2030.8425324675325</v>
      </c>
    </row>
    <row r="16" spans="1:7" ht="36" customHeight="1">
      <c r="A16" s="1150" t="s">
        <v>275</v>
      </c>
      <c r="B16" s="1151"/>
      <c r="C16" s="1146" t="s">
        <v>117</v>
      </c>
      <c r="D16" s="1147"/>
      <c r="E16" s="81" t="s">
        <v>118</v>
      </c>
      <c r="F16" s="415">
        <f>'8'!G23/'8'!G5</f>
        <v>3581.4752851711028</v>
      </c>
      <c r="G16" s="415">
        <f>'8'!K23/'8'!K5</f>
        <v>3882.5582191780823</v>
      </c>
    </row>
    <row r="17" spans="1:7" ht="36" customHeight="1">
      <c r="A17" s="1152"/>
      <c r="B17" s="1153"/>
      <c r="C17" s="1156" t="s">
        <v>267</v>
      </c>
      <c r="D17" s="1157"/>
      <c r="E17" s="79" t="s">
        <v>268</v>
      </c>
      <c r="F17" s="412">
        <f>'8'!G20/'8'!G5</f>
        <v>52.844106463878326</v>
      </c>
      <c r="G17" s="412">
        <f>'8'!K20/'8'!K5</f>
        <v>76.513698630136986</v>
      </c>
    </row>
    <row r="18" spans="1:7" ht="36" customHeight="1">
      <c r="A18" s="1152"/>
      <c r="B18" s="1153"/>
      <c r="C18" s="1156" t="s">
        <v>265</v>
      </c>
      <c r="D18" s="1157"/>
      <c r="E18" s="79" t="s">
        <v>266</v>
      </c>
      <c r="F18" s="412">
        <f>'8'!G11/'8'!G5</f>
        <v>1.6197718631178708</v>
      </c>
      <c r="G18" s="412">
        <f>'8'!K11/'8'!K5</f>
        <v>1.7568493150684932</v>
      </c>
    </row>
    <row r="19" spans="1:7" ht="36" customHeight="1">
      <c r="A19" s="1152"/>
      <c r="B19" s="1153"/>
      <c r="C19" s="1156" t="s">
        <v>271</v>
      </c>
      <c r="D19" s="1157"/>
      <c r="E19" s="79" t="s">
        <v>109</v>
      </c>
      <c r="F19" s="412">
        <f>'8'!G15/'8'!G5</f>
        <v>0.84030418250950567</v>
      </c>
      <c r="G19" s="412">
        <f>'8'!K15/'8'!K5</f>
        <v>0.92808219178082196</v>
      </c>
    </row>
    <row r="20" spans="1:7" ht="36" customHeight="1" thickBot="1">
      <c r="A20" s="1154"/>
      <c r="B20" s="1155"/>
      <c r="C20" s="1148" t="s">
        <v>272</v>
      </c>
      <c r="D20" s="1149"/>
      <c r="E20" s="82" t="s">
        <v>273</v>
      </c>
      <c r="F20" s="416">
        <f>'8'!G16/'8'!G5</f>
        <v>1.8174904942965779</v>
      </c>
      <c r="G20" s="416">
        <f>'8'!K16/'8'!K5</f>
        <v>1.8150684931506849</v>
      </c>
    </row>
    <row r="21" spans="1:7" ht="36" customHeight="1">
      <c r="A21" s="1142" t="s">
        <v>276</v>
      </c>
      <c r="B21" s="1143"/>
      <c r="C21" s="1146" t="s">
        <v>117</v>
      </c>
      <c r="D21" s="1147"/>
      <c r="E21" s="78" t="s">
        <v>118</v>
      </c>
      <c r="F21" s="410">
        <f>'8'!G24/'8'!G6</f>
        <v>12.6</v>
      </c>
      <c r="G21" s="410">
        <f>'8'!K24/'8'!K6</f>
        <v>38.46875</v>
      </c>
    </row>
    <row r="22" spans="1:7" ht="36" customHeight="1" thickBot="1">
      <c r="A22" s="1144"/>
      <c r="B22" s="1145"/>
      <c r="C22" s="1148" t="s">
        <v>269</v>
      </c>
      <c r="D22" s="1149"/>
      <c r="E22" s="82" t="s">
        <v>270</v>
      </c>
      <c r="F22" s="416">
        <f>'8'!G21/'8'!G6</f>
        <v>12.44</v>
      </c>
      <c r="G22" s="416">
        <f>'8'!K21/'8'!K6</f>
        <v>15.71875</v>
      </c>
    </row>
  </sheetData>
  <mergeCells count="23">
    <mergeCell ref="A15:B15"/>
    <mergeCell ref="C15:D15"/>
    <mergeCell ref="A3:G3"/>
    <mergeCell ref="A5:D5"/>
    <mergeCell ref="A6:B14"/>
    <mergeCell ref="C6:D6"/>
    <mergeCell ref="C7:D7"/>
    <mergeCell ref="C11:D11"/>
    <mergeCell ref="C12:D12"/>
    <mergeCell ref="C13:D13"/>
    <mergeCell ref="C8:D8"/>
    <mergeCell ref="C9:D9"/>
    <mergeCell ref="C10:D10"/>
    <mergeCell ref="C14:D14"/>
    <mergeCell ref="A21:B22"/>
    <mergeCell ref="C21:D21"/>
    <mergeCell ref="C22:D22"/>
    <mergeCell ref="A16:B20"/>
    <mergeCell ref="C16:D16"/>
    <mergeCell ref="C17:D17"/>
    <mergeCell ref="C18:D18"/>
    <mergeCell ref="C19:D19"/>
    <mergeCell ref="C20:D20"/>
  </mergeCells>
  <phoneticPr fontId="4"/>
  <pageMargins left="1.1200000000000001" right="1.06" top="0.57999999999999996" bottom="0.98425196850393704" header="0.51181102362204722" footer="0.51181102362204722"/>
  <pageSetup paperSize="9" scale="9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AL69"/>
  <sheetViews>
    <sheetView view="pageBreakPreview" topLeftCell="A10" zoomScale="60" zoomScaleNormal="70" workbookViewId="0">
      <selection activeCell="AN7" sqref="AN7"/>
    </sheetView>
  </sheetViews>
  <sheetFormatPr defaultRowHeight="13.5"/>
  <cols>
    <col min="1" max="1" width="14.875" style="815" customWidth="1"/>
    <col min="2" max="18" width="9" style="112"/>
    <col min="19" max="19" width="9" style="328"/>
    <col min="20" max="23" width="9" style="112"/>
    <col min="24" max="24" width="7.875" style="112" customWidth="1"/>
    <col min="25" max="25" width="0" style="112" hidden="1" customWidth="1"/>
    <col min="26" max="26" width="9.625" style="112" hidden="1" customWidth="1"/>
    <col min="27" max="27" width="2.75" style="112" hidden="1" customWidth="1"/>
    <col min="28" max="29" width="0" style="112" hidden="1" customWidth="1"/>
    <col min="30" max="30" width="2.875" style="112" hidden="1" customWidth="1"/>
    <col min="31" max="32" width="0" style="112" hidden="1" customWidth="1"/>
    <col min="33" max="33" width="3" style="112" hidden="1" customWidth="1"/>
    <col min="34" max="35" width="9" style="112"/>
    <col min="36" max="36" width="3.375" style="112" customWidth="1"/>
    <col min="37" max="16384" width="9" style="112"/>
  </cols>
  <sheetData>
    <row r="2" spans="1:38">
      <c r="B2" s="112" t="s">
        <v>17</v>
      </c>
      <c r="E2" s="112" t="s">
        <v>18</v>
      </c>
      <c r="H2" s="112" t="s">
        <v>326</v>
      </c>
      <c r="K2" s="112" t="s">
        <v>388</v>
      </c>
      <c r="N2" s="112" t="s">
        <v>391</v>
      </c>
      <c r="P2" s="328"/>
      <c r="Q2" s="112" t="s">
        <v>451</v>
      </c>
      <c r="S2" s="112"/>
      <c r="T2" s="112" t="s">
        <v>461</v>
      </c>
      <c r="W2" s="112" t="s">
        <v>503</v>
      </c>
      <c r="Z2" s="112" t="s">
        <v>559</v>
      </c>
      <c r="AC2" s="112" t="s">
        <v>579</v>
      </c>
      <c r="AF2" s="112" t="s">
        <v>584</v>
      </c>
      <c r="AI2" s="112" t="s">
        <v>600</v>
      </c>
      <c r="AL2" s="112" t="s">
        <v>610</v>
      </c>
    </row>
    <row r="3" spans="1:38">
      <c r="B3" s="112" t="s">
        <v>19</v>
      </c>
      <c r="E3" s="112" t="s">
        <v>19</v>
      </c>
      <c r="H3" s="112" t="s">
        <v>19</v>
      </c>
      <c r="K3" s="112" t="s">
        <v>19</v>
      </c>
      <c r="N3" s="112" t="s">
        <v>19</v>
      </c>
      <c r="P3" s="328"/>
      <c r="Q3" s="112" t="s">
        <v>19</v>
      </c>
      <c r="S3" s="112"/>
      <c r="T3" s="112" t="s">
        <v>19</v>
      </c>
      <c r="W3" s="112" t="s">
        <v>504</v>
      </c>
      <c r="Z3" s="112" t="s">
        <v>504</v>
      </c>
      <c r="AC3" s="112" t="s">
        <v>504</v>
      </c>
      <c r="AF3" s="112" t="s">
        <v>504</v>
      </c>
      <c r="AI3" s="112" t="s">
        <v>504</v>
      </c>
      <c r="AL3" s="112" t="s">
        <v>504</v>
      </c>
    </row>
    <row r="4" spans="1:38">
      <c r="A4" s="815" t="s">
        <v>20</v>
      </c>
      <c r="B4" s="112">
        <v>7004</v>
      </c>
      <c r="D4" s="112" t="s">
        <v>20</v>
      </c>
      <c r="E4" s="112">
        <v>6745</v>
      </c>
      <c r="G4" s="113" t="s">
        <v>327</v>
      </c>
      <c r="H4" s="114">
        <v>6837</v>
      </c>
      <c r="J4" s="113" t="s">
        <v>327</v>
      </c>
      <c r="K4" s="115">
        <v>6466</v>
      </c>
      <c r="M4" s="112" t="s">
        <v>405</v>
      </c>
      <c r="N4" s="112">
        <v>6006</v>
      </c>
      <c r="P4" s="328" t="s">
        <v>405</v>
      </c>
      <c r="Q4" s="112">
        <v>5876</v>
      </c>
      <c r="S4" s="112" t="s">
        <v>405</v>
      </c>
      <c r="T4" s="112">
        <v>5831</v>
      </c>
      <c r="V4" s="112" t="s">
        <v>327</v>
      </c>
      <c r="W4" s="112">
        <v>5659</v>
      </c>
      <c r="Y4" s="112" t="s">
        <v>327</v>
      </c>
      <c r="Z4" s="112">
        <v>5130</v>
      </c>
      <c r="AB4" s="112" t="s">
        <v>327</v>
      </c>
      <c r="AC4" s="112">
        <v>5388</v>
      </c>
      <c r="AE4" s="112" t="s">
        <v>327</v>
      </c>
      <c r="AF4" s="112">
        <v>5131</v>
      </c>
      <c r="AH4" s="112" t="s">
        <v>327</v>
      </c>
      <c r="AI4" s="112">
        <v>5213</v>
      </c>
      <c r="AK4" s="112" t="s">
        <v>327</v>
      </c>
      <c r="AL4" s="112">
        <v>4830</v>
      </c>
    </row>
    <row r="5" spans="1:38">
      <c r="A5" s="815" t="s">
        <v>22</v>
      </c>
      <c r="B5" s="112">
        <v>4443</v>
      </c>
      <c r="D5" s="112" t="s">
        <v>22</v>
      </c>
      <c r="E5" s="112">
        <v>4257</v>
      </c>
      <c r="G5" s="113" t="s">
        <v>328</v>
      </c>
      <c r="H5" s="114">
        <v>4042</v>
      </c>
      <c r="J5" s="113" t="s">
        <v>328</v>
      </c>
      <c r="K5" s="115">
        <v>3591</v>
      </c>
      <c r="M5" s="112" t="s">
        <v>419</v>
      </c>
      <c r="N5" s="112">
        <v>3375</v>
      </c>
      <c r="P5" s="328" t="s">
        <v>419</v>
      </c>
      <c r="Q5" s="112">
        <v>3632</v>
      </c>
      <c r="S5" s="112" t="s">
        <v>419</v>
      </c>
      <c r="T5" s="112">
        <v>3392</v>
      </c>
      <c r="V5" s="112" t="s">
        <v>329</v>
      </c>
      <c r="W5" s="112">
        <v>3266</v>
      </c>
      <c r="Y5" s="112" t="s">
        <v>329</v>
      </c>
      <c r="Z5" s="112">
        <v>3081</v>
      </c>
      <c r="AB5" s="112" t="s">
        <v>329</v>
      </c>
      <c r="AC5" s="112">
        <v>2980</v>
      </c>
      <c r="AE5" s="112" t="s">
        <v>329</v>
      </c>
      <c r="AF5" s="112">
        <v>2811</v>
      </c>
      <c r="AH5" s="112" t="s">
        <v>328</v>
      </c>
      <c r="AI5" s="112">
        <v>3075</v>
      </c>
      <c r="AK5" s="112" t="s">
        <v>328</v>
      </c>
      <c r="AL5" s="112">
        <v>2551</v>
      </c>
    </row>
    <row r="6" spans="1:38">
      <c r="A6" s="815" t="s">
        <v>21</v>
      </c>
      <c r="B6" s="112">
        <v>4199</v>
      </c>
      <c r="D6" s="112" t="s">
        <v>21</v>
      </c>
      <c r="E6" s="112">
        <v>4080</v>
      </c>
      <c r="G6" s="113" t="s">
        <v>329</v>
      </c>
      <c r="H6" s="114">
        <v>3820</v>
      </c>
      <c r="J6" s="113" t="s">
        <v>329</v>
      </c>
      <c r="K6" s="115">
        <v>3567</v>
      </c>
      <c r="M6" s="112" t="s">
        <v>415</v>
      </c>
      <c r="N6" s="112">
        <v>3328</v>
      </c>
      <c r="P6" s="328" t="s">
        <v>415</v>
      </c>
      <c r="Q6" s="112">
        <v>3417</v>
      </c>
      <c r="S6" s="112" t="s">
        <v>415</v>
      </c>
      <c r="T6" s="112">
        <v>3306</v>
      </c>
      <c r="V6" s="112" t="s">
        <v>328</v>
      </c>
      <c r="W6" s="112">
        <v>3197</v>
      </c>
      <c r="Y6" s="112" t="s">
        <v>328</v>
      </c>
      <c r="Z6" s="112">
        <v>2821</v>
      </c>
      <c r="AB6" s="112" t="s">
        <v>328</v>
      </c>
      <c r="AC6" s="112">
        <v>2899</v>
      </c>
      <c r="AE6" s="112" t="s">
        <v>328</v>
      </c>
      <c r="AF6" s="112">
        <v>2624</v>
      </c>
      <c r="AH6" s="112" t="s">
        <v>329</v>
      </c>
      <c r="AI6" s="112">
        <v>2842</v>
      </c>
      <c r="AK6" s="112" t="s">
        <v>329</v>
      </c>
      <c r="AL6" s="112">
        <v>2478</v>
      </c>
    </row>
    <row r="7" spans="1:38">
      <c r="A7" s="815" t="s">
        <v>23</v>
      </c>
      <c r="B7" s="112">
        <v>3346</v>
      </c>
      <c r="D7" s="112" t="s">
        <v>23</v>
      </c>
      <c r="E7" s="112">
        <v>3214</v>
      </c>
      <c r="G7" s="113" t="s">
        <v>330</v>
      </c>
      <c r="H7" s="114">
        <v>3363</v>
      </c>
      <c r="J7" s="113" t="s">
        <v>331</v>
      </c>
      <c r="K7" s="115">
        <v>3042</v>
      </c>
      <c r="M7" s="112" t="s">
        <v>406</v>
      </c>
      <c r="N7" s="112">
        <v>2829</v>
      </c>
      <c r="P7" s="328" t="s">
        <v>406</v>
      </c>
      <c r="Q7" s="112">
        <v>2875</v>
      </c>
      <c r="S7" s="112" t="s">
        <v>406</v>
      </c>
      <c r="T7" s="112">
        <v>2748</v>
      </c>
      <c r="V7" s="112" t="s">
        <v>331</v>
      </c>
      <c r="W7" s="112">
        <v>2661</v>
      </c>
      <c r="Y7" s="112" t="s">
        <v>330</v>
      </c>
      <c r="Z7" s="112">
        <v>2561</v>
      </c>
      <c r="AB7" s="112" t="s">
        <v>331</v>
      </c>
      <c r="AC7" s="112">
        <v>2775</v>
      </c>
      <c r="AE7" s="112" t="s">
        <v>331</v>
      </c>
      <c r="AF7" s="112">
        <v>2501</v>
      </c>
      <c r="AH7" s="112" t="s">
        <v>332</v>
      </c>
      <c r="AI7" s="112">
        <v>2468</v>
      </c>
      <c r="AK7" s="112" t="s">
        <v>330</v>
      </c>
      <c r="AL7" s="112">
        <v>2377</v>
      </c>
    </row>
    <row r="8" spans="1:38">
      <c r="A8" s="815" t="s">
        <v>24</v>
      </c>
      <c r="B8" s="112">
        <v>3292</v>
      </c>
      <c r="D8" s="112" t="s">
        <v>25</v>
      </c>
      <c r="E8" s="112">
        <v>3123</v>
      </c>
      <c r="G8" s="113" t="s">
        <v>331</v>
      </c>
      <c r="H8" s="114">
        <v>3303</v>
      </c>
      <c r="J8" s="113" t="s">
        <v>330</v>
      </c>
      <c r="K8" s="115">
        <v>2964</v>
      </c>
      <c r="M8" s="112" t="s">
        <v>403</v>
      </c>
      <c r="N8" s="112">
        <v>2780</v>
      </c>
      <c r="P8" s="328" t="s">
        <v>403</v>
      </c>
      <c r="Q8" s="112">
        <v>2735</v>
      </c>
      <c r="S8" s="112" t="s">
        <v>403</v>
      </c>
      <c r="T8" s="112">
        <v>2632</v>
      </c>
      <c r="V8" s="112" t="s">
        <v>330</v>
      </c>
      <c r="W8" s="112">
        <v>2611</v>
      </c>
      <c r="Y8" s="112" t="s">
        <v>331</v>
      </c>
      <c r="Z8" s="112">
        <v>2552</v>
      </c>
      <c r="AB8" s="112" t="s">
        <v>330</v>
      </c>
      <c r="AC8" s="112">
        <v>2753</v>
      </c>
      <c r="AE8" s="112" t="s">
        <v>330</v>
      </c>
      <c r="AF8" s="112">
        <v>2296</v>
      </c>
      <c r="AH8" s="112" t="s">
        <v>330</v>
      </c>
      <c r="AI8" s="112">
        <v>2448</v>
      </c>
      <c r="AK8" s="112" t="s">
        <v>331</v>
      </c>
      <c r="AL8" s="112">
        <v>2364</v>
      </c>
    </row>
    <row r="9" spans="1:38">
      <c r="A9" s="815" t="s">
        <v>25</v>
      </c>
      <c r="B9" s="112">
        <v>3269</v>
      </c>
      <c r="D9" s="112" t="s">
        <v>26</v>
      </c>
      <c r="E9" s="112">
        <v>3118</v>
      </c>
      <c r="G9" s="113" t="s">
        <v>332</v>
      </c>
      <c r="H9" s="114">
        <v>2935</v>
      </c>
      <c r="J9" s="113" t="s">
        <v>332</v>
      </c>
      <c r="K9" s="115">
        <v>2824</v>
      </c>
      <c r="M9" s="112" t="s">
        <v>420</v>
      </c>
      <c r="N9" s="112">
        <v>2549</v>
      </c>
      <c r="P9" s="328" t="s">
        <v>420</v>
      </c>
      <c r="Q9" s="112">
        <v>2633</v>
      </c>
      <c r="S9" s="112" t="s">
        <v>420</v>
      </c>
      <c r="T9" s="112">
        <v>2575</v>
      </c>
      <c r="V9" s="112" t="s">
        <v>333</v>
      </c>
      <c r="W9" s="112">
        <v>2514</v>
      </c>
      <c r="Y9" s="112" t="s">
        <v>333</v>
      </c>
      <c r="Z9" s="112">
        <v>2325</v>
      </c>
      <c r="AB9" s="112" t="s">
        <v>332</v>
      </c>
      <c r="AC9" s="112">
        <v>2531</v>
      </c>
      <c r="AE9" s="112" t="s">
        <v>332</v>
      </c>
      <c r="AF9" s="112">
        <v>2098</v>
      </c>
      <c r="AH9" s="112" t="s">
        <v>331</v>
      </c>
      <c r="AI9" s="112">
        <v>2407</v>
      </c>
      <c r="AK9" s="112" t="s">
        <v>332</v>
      </c>
      <c r="AL9" s="112">
        <v>2242</v>
      </c>
    </row>
    <row r="10" spans="1:38">
      <c r="A10" s="815" t="s">
        <v>26</v>
      </c>
      <c r="B10" s="112">
        <v>2932</v>
      </c>
      <c r="D10" s="112" t="s">
        <v>24</v>
      </c>
      <c r="E10" s="112">
        <v>3029</v>
      </c>
      <c r="G10" s="113" t="s">
        <v>333</v>
      </c>
      <c r="H10" s="114">
        <v>2731</v>
      </c>
      <c r="J10" s="113" t="s">
        <v>333</v>
      </c>
      <c r="K10" s="115">
        <v>2748</v>
      </c>
      <c r="M10" s="112" t="s">
        <v>27</v>
      </c>
      <c r="N10" s="112">
        <v>2477</v>
      </c>
      <c r="P10" s="328" t="s">
        <v>27</v>
      </c>
      <c r="Q10" s="112">
        <v>2509</v>
      </c>
      <c r="S10" s="112" t="s">
        <v>27</v>
      </c>
      <c r="T10" s="112">
        <v>2553</v>
      </c>
      <c r="V10" s="112" t="s">
        <v>334</v>
      </c>
      <c r="W10" s="112">
        <v>2345</v>
      </c>
      <c r="Y10" s="112" t="s">
        <v>332</v>
      </c>
      <c r="Z10" s="112">
        <v>2288</v>
      </c>
      <c r="AB10" s="112" t="s">
        <v>333</v>
      </c>
      <c r="AC10" s="112">
        <v>2411</v>
      </c>
      <c r="AE10" s="112" t="s">
        <v>333</v>
      </c>
      <c r="AF10" s="112">
        <v>2063</v>
      </c>
      <c r="AH10" s="112" t="s">
        <v>333</v>
      </c>
      <c r="AI10" s="112">
        <v>2192</v>
      </c>
      <c r="AK10" s="112" t="s">
        <v>334</v>
      </c>
      <c r="AL10" s="112">
        <v>2083</v>
      </c>
    </row>
    <row r="11" spans="1:38">
      <c r="A11" s="815" t="s">
        <v>27</v>
      </c>
      <c r="B11" s="112">
        <v>2492</v>
      </c>
      <c r="D11" s="112" t="s">
        <v>28</v>
      </c>
      <c r="E11" s="112">
        <v>2518</v>
      </c>
      <c r="G11" s="113" t="s">
        <v>334</v>
      </c>
      <c r="H11" s="114">
        <v>2323</v>
      </c>
      <c r="J11" s="113" t="s">
        <v>335</v>
      </c>
      <c r="K11" s="115">
        <v>2342</v>
      </c>
      <c r="M11" s="112" t="s">
        <v>404</v>
      </c>
      <c r="N11" s="112">
        <v>2310</v>
      </c>
      <c r="P11" s="328" t="s">
        <v>404</v>
      </c>
      <c r="Q11" s="112">
        <v>2398</v>
      </c>
      <c r="S11" s="112" t="s">
        <v>404</v>
      </c>
      <c r="T11" s="112">
        <v>2437</v>
      </c>
      <c r="V11" s="112" t="s">
        <v>332</v>
      </c>
      <c r="W11" s="112">
        <v>2245</v>
      </c>
      <c r="Y11" s="112" t="s">
        <v>334</v>
      </c>
      <c r="Z11" s="112">
        <v>2125</v>
      </c>
      <c r="AB11" s="112" t="s">
        <v>334</v>
      </c>
      <c r="AC11" s="112">
        <v>2152</v>
      </c>
      <c r="AE11" s="112" t="s">
        <v>334</v>
      </c>
      <c r="AF11" s="112">
        <v>1916</v>
      </c>
      <c r="AH11" s="112" t="s">
        <v>334</v>
      </c>
      <c r="AI11" s="112">
        <v>1891</v>
      </c>
      <c r="AK11" s="112" t="s">
        <v>333</v>
      </c>
      <c r="AL11" s="112">
        <v>1862</v>
      </c>
    </row>
    <row r="12" spans="1:38">
      <c r="A12" s="815" t="s">
        <v>28</v>
      </c>
      <c r="B12" s="112">
        <v>2406</v>
      </c>
      <c r="D12" s="112" t="s">
        <v>27</v>
      </c>
      <c r="E12" s="112">
        <v>2290</v>
      </c>
      <c r="G12" s="113" t="s">
        <v>335</v>
      </c>
      <c r="H12" s="114">
        <v>2171</v>
      </c>
      <c r="J12" s="113" t="s">
        <v>334</v>
      </c>
      <c r="K12" s="115">
        <v>2141</v>
      </c>
      <c r="M12" s="112" t="s">
        <v>432</v>
      </c>
      <c r="N12" s="112">
        <v>2038</v>
      </c>
      <c r="P12" s="328" t="s">
        <v>432</v>
      </c>
      <c r="Q12" s="112">
        <v>2105</v>
      </c>
      <c r="S12" s="112" t="s">
        <v>432</v>
      </c>
      <c r="T12" s="112">
        <v>1918</v>
      </c>
      <c r="V12" s="112" t="s">
        <v>335</v>
      </c>
      <c r="W12" s="112">
        <v>1957</v>
      </c>
      <c r="Y12" s="112" t="s">
        <v>335</v>
      </c>
      <c r="Z12" s="112">
        <v>1767</v>
      </c>
      <c r="AB12" s="112" t="s">
        <v>335</v>
      </c>
      <c r="AC12" s="112">
        <v>1832</v>
      </c>
      <c r="AE12" s="112" t="s">
        <v>335</v>
      </c>
      <c r="AF12" s="112">
        <v>1678</v>
      </c>
      <c r="AH12" s="112" t="s">
        <v>335</v>
      </c>
      <c r="AI12" s="112">
        <v>1742</v>
      </c>
      <c r="AK12" s="112" t="s">
        <v>335</v>
      </c>
      <c r="AL12" s="112">
        <v>1507</v>
      </c>
    </row>
    <row r="13" spans="1:38">
      <c r="A13" s="815" t="s">
        <v>29</v>
      </c>
      <c r="B13" s="112">
        <v>1927</v>
      </c>
      <c r="D13" s="112" t="s">
        <v>30</v>
      </c>
      <c r="E13" s="112">
        <v>2053</v>
      </c>
      <c r="G13" s="113" t="s">
        <v>336</v>
      </c>
      <c r="H13" s="114">
        <v>1770</v>
      </c>
      <c r="J13" s="113" t="s">
        <v>336</v>
      </c>
      <c r="K13" s="115">
        <v>1822</v>
      </c>
      <c r="M13" s="112" t="s">
        <v>400</v>
      </c>
      <c r="N13" s="112">
        <v>1536</v>
      </c>
      <c r="P13" s="328" t="s">
        <v>414</v>
      </c>
      <c r="Q13" s="112">
        <v>1573</v>
      </c>
      <c r="S13" s="112" t="s">
        <v>414</v>
      </c>
      <c r="T13" s="112">
        <v>1564</v>
      </c>
      <c r="V13" s="112" t="s">
        <v>337</v>
      </c>
      <c r="W13" s="112">
        <v>1481</v>
      </c>
      <c r="Y13" s="112" t="s">
        <v>336</v>
      </c>
      <c r="Z13" s="112">
        <v>1257</v>
      </c>
      <c r="AB13" s="112" t="s">
        <v>336</v>
      </c>
      <c r="AC13" s="112">
        <v>1494</v>
      </c>
      <c r="AE13" s="112" t="s">
        <v>336</v>
      </c>
      <c r="AF13" s="112">
        <v>1398</v>
      </c>
      <c r="AH13" s="112" t="s">
        <v>336</v>
      </c>
      <c r="AI13" s="112">
        <v>1376</v>
      </c>
      <c r="AK13" s="112" t="s">
        <v>336</v>
      </c>
      <c r="AL13" s="112">
        <v>1300</v>
      </c>
    </row>
    <row r="14" spans="1:38">
      <c r="A14" s="815" t="s">
        <v>30</v>
      </c>
      <c r="B14" s="112">
        <v>1903</v>
      </c>
      <c r="D14" s="112" t="s">
        <v>29</v>
      </c>
      <c r="E14" s="112">
        <v>1889</v>
      </c>
      <c r="G14" s="113" t="s">
        <v>337</v>
      </c>
      <c r="H14" s="114">
        <v>1704</v>
      </c>
      <c r="J14" s="113" t="s">
        <v>337</v>
      </c>
      <c r="K14" s="115">
        <v>1732</v>
      </c>
      <c r="M14" s="112" t="s">
        <v>414</v>
      </c>
      <c r="N14" s="112">
        <v>1475</v>
      </c>
      <c r="P14" s="328" t="s">
        <v>455</v>
      </c>
      <c r="Q14" s="112">
        <v>1493</v>
      </c>
      <c r="S14" s="112" t="s">
        <v>455</v>
      </c>
      <c r="T14" s="112">
        <v>1514</v>
      </c>
      <c r="V14" s="112" t="s">
        <v>336</v>
      </c>
      <c r="W14" s="112">
        <v>1383</v>
      </c>
      <c r="Y14" s="112" t="s">
        <v>337</v>
      </c>
      <c r="Z14" s="112">
        <v>1223</v>
      </c>
      <c r="AB14" s="112" t="s">
        <v>337</v>
      </c>
      <c r="AC14" s="112">
        <v>1480</v>
      </c>
      <c r="AE14" s="112" t="s">
        <v>337</v>
      </c>
      <c r="AF14" s="112">
        <v>1217</v>
      </c>
      <c r="AH14" s="112" t="s">
        <v>337</v>
      </c>
      <c r="AI14" s="112">
        <v>1247</v>
      </c>
      <c r="AK14" s="112" t="s">
        <v>337</v>
      </c>
      <c r="AL14" s="112">
        <v>1208</v>
      </c>
    </row>
    <row r="15" spans="1:38">
      <c r="A15" s="815" t="s">
        <v>31</v>
      </c>
      <c r="B15" s="112">
        <v>1624</v>
      </c>
      <c r="D15" s="112" t="s">
        <v>31</v>
      </c>
      <c r="E15" s="112">
        <v>1624</v>
      </c>
      <c r="G15" s="113" t="s">
        <v>338</v>
      </c>
      <c r="H15" s="114">
        <v>1353</v>
      </c>
      <c r="J15" s="113" t="s">
        <v>338</v>
      </c>
      <c r="K15" s="115">
        <v>1364</v>
      </c>
      <c r="M15" s="112" t="s">
        <v>426</v>
      </c>
      <c r="N15" s="112">
        <v>1296</v>
      </c>
      <c r="P15" s="328" t="s">
        <v>426</v>
      </c>
      <c r="Q15" s="112">
        <v>1426</v>
      </c>
      <c r="S15" s="112" t="s">
        <v>426</v>
      </c>
      <c r="T15" s="112">
        <v>1325</v>
      </c>
      <c r="V15" s="112" t="s">
        <v>338</v>
      </c>
      <c r="W15" s="112">
        <v>1318</v>
      </c>
      <c r="Y15" s="112" t="s">
        <v>338</v>
      </c>
      <c r="Z15" s="112">
        <v>1189</v>
      </c>
      <c r="AB15" s="112" t="s">
        <v>338</v>
      </c>
      <c r="AC15" s="112">
        <v>1230</v>
      </c>
      <c r="AE15" s="112" t="s">
        <v>338</v>
      </c>
      <c r="AF15" s="112">
        <v>1027</v>
      </c>
      <c r="AH15" s="112" t="s">
        <v>346</v>
      </c>
      <c r="AI15" s="112">
        <v>1143</v>
      </c>
      <c r="AK15" s="112" t="s">
        <v>346</v>
      </c>
      <c r="AL15" s="112">
        <v>954</v>
      </c>
    </row>
    <row r="16" spans="1:38">
      <c r="A16" s="815" t="s">
        <v>33</v>
      </c>
      <c r="B16" s="112">
        <v>1280</v>
      </c>
      <c r="D16" s="112" t="s">
        <v>34</v>
      </c>
      <c r="E16" s="112">
        <v>1346</v>
      </c>
      <c r="G16" s="113" t="s">
        <v>339</v>
      </c>
      <c r="H16" s="114">
        <v>1259</v>
      </c>
      <c r="J16" s="113" t="s">
        <v>340</v>
      </c>
      <c r="K16" s="115">
        <v>1150</v>
      </c>
      <c r="M16" s="112" t="s">
        <v>438</v>
      </c>
      <c r="N16" s="112">
        <v>1073</v>
      </c>
      <c r="P16" s="328" t="s">
        <v>438</v>
      </c>
      <c r="Q16" s="112">
        <v>1102</v>
      </c>
      <c r="S16" s="112" t="s">
        <v>453</v>
      </c>
      <c r="T16" s="112">
        <v>1051</v>
      </c>
      <c r="V16" s="112" t="s">
        <v>340</v>
      </c>
      <c r="W16" s="112">
        <v>1045</v>
      </c>
      <c r="Y16" s="112" t="s">
        <v>339</v>
      </c>
      <c r="Z16" s="112">
        <v>953</v>
      </c>
      <c r="AB16" s="112" t="s">
        <v>339</v>
      </c>
      <c r="AC16" s="112">
        <v>1200</v>
      </c>
      <c r="AE16" s="112" t="s">
        <v>343</v>
      </c>
      <c r="AF16" s="112">
        <v>864</v>
      </c>
      <c r="AH16" s="112" t="s">
        <v>338</v>
      </c>
      <c r="AI16" s="112">
        <v>1058</v>
      </c>
      <c r="AK16" s="112" t="s">
        <v>343</v>
      </c>
      <c r="AL16" s="112">
        <v>944</v>
      </c>
    </row>
    <row r="17" spans="1:38">
      <c r="A17" s="815" t="s">
        <v>32</v>
      </c>
      <c r="B17" s="112">
        <v>1258</v>
      </c>
      <c r="D17" s="112" t="s">
        <v>33</v>
      </c>
      <c r="E17" s="112">
        <v>1224</v>
      </c>
      <c r="G17" s="113" t="s">
        <v>340</v>
      </c>
      <c r="H17" s="114">
        <v>1230</v>
      </c>
      <c r="J17" s="113" t="s">
        <v>339</v>
      </c>
      <c r="K17" s="115">
        <v>1121</v>
      </c>
      <c r="M17" s="112" t="s">
        <v>412</v>
      </c>
      <c r="N17" s="112">
        <v>1049</v>
      </c>
      <c r="P17" s="328" t="s">
        <v>412</v>
      </c>
      <c r="Q17" s="112">
        <v>1025</v>
      </c>
      <c r="S17" s="112" t="s">
        <v>413</v>
      </c>
      <c r="T17" s="112">
        <v>952</v>
      </c>
      <c r="V17" s="112" t="s">
        <v>339</v>
      </c>
      <c r="W17" s="112">
        <v>1002</v>
      </c>
      <c r="Y17" s="112" t="s">
        <v>342</v>
      </c>
      <c r="Z17" s="112">
        <v>875</v>
      </c>
      <c r="AB17" s="112" t="s">
        <v>346</v>
      </c>
      <c r="AC17" s="112">
        <v>1126</v>
      </c>
      <c r="AE17" s="112" t="s">
        <v>339</v>
      </c>
      <c r="AF17" s="112">
        <v>845</v>
      </c>
      <c r="AH17" s="112" t="s">
        <v>343</v>
      </c>
      <c r="AI17" s="112">
        <v>994</v>
      </c>
      <c r="AK17" s="112" t="s">
        <v>338</v>
      </c>
      <c r="AL17" s="112">
        <v>873</v>
      </c>
    </row>
    <row r="18" spans="1:38">
      <c r="A18" s="815" t="s">
        <v>36</v>
      </c>
      <c r="B18" s="112">
        <v>1186</v>
      </c>
      <c r="D18" s="112" t="s">
        <v>32</v>
      </c>
      <c r="E18" s="112">
        <v>1186</v>
      </c>
      <c r="G18" s="113" t="s">
        <v>341</v>
      </c>
      <c r="H18" s="114">
        <v>1205</v>
      </c>
      <c r="J18" s="113" t="s">
        <v>342</v>
      </c>
      <c r="K18" s="115">
        <v>1112</v>
      </c>
      <c r="M18" s="112" t="s">
        <v>401</v>
      </c>
      <c r="N18" s="112">
        <v>989</v>
      </c>
      <c r="P18" s="328" t="s">
        <v>413</v>
      </c>
      <c r="Q18" s="112">
        <v>1022</v>
      </c>
      <c r="S18" s="112" t="s">
        <v>425</v>
      </c>
      <c r="T18" s="112">
        <v>934</v>
      </c>
      <c r="V18" s="112" t="s">
        <v>344</v>
      </c>
      <c r="W18" s="112">
        <v>945</v>
      </c>
      <c r="Y18" s="112" t="s">
        <v>347</v>
      </c>
      <c r="Z18" s="112">
        <v>806</v>
      </c>
      <c r="AB18" s="112" t="s">
        <v>343</v>
      </c>
      <c r="AC18" s="112">
        <v>936</v>
      </c>
      <c r="AE18" s="112" t="s">
        <v>342</v>
      </c>
      <c r="AF18" s="112">
        <v>834</v>
      </c>
      <c r="AH18" s="112" t="s">
        <v>342</v>
      </c>
      <c r="AI18" s="112">
        <v>984</v>
      </c>
      <c r="AK18" s="112" t="s">
        <v>344</v>
      </c>
      <c r="AL18" s="112">
        <v>869</v>
      </c>
    </row>
    <row r="19" spans="1:38">
      <c r="A19" s="815" t="s">
        <v>35</v>
      </c>
      <c r="B19" s="112">
        <v>1160</v>
      </c>
      <c r="D19" s="112" t="s">
        <v>37</v>
      </c>
      <c r="E19" s="112">
        <v>1163</v>
      </c>
      <c r="G19" s="113" t="s">
        <v>342</v>
      </c>
      <c r="H19" s="114">
        <v>1178</v>
      </c>
      <c r="J19" s="113" t="s">
        <v>346</v>
      </c>
      <c r="K19" s="115">
        <v>1085</v>
      </c>
      <c r="M19" s="112" t="s">
        <v>413</v>
      </c>
      <c r="N19" s="112">
        <v>989</v>
      </c>
      <c r="P19" s="328" t="s">
        <v>401</v>
      </c>
      <c r="Q19" s="112">
        <v>995</v>
      </c>
      <c r="S19" s="112" t="s">
        <v>438</v>
      </c>
      <c r="T19" s="112">
        <v>922</v>
      </c>
      <c r="V19" s="112" t="s">
        <v>347</v>
      </c>
      <c r="W19" s="112">
        <v>943</v>
      </c>
      <c r="Y19" s="112" t="s">
        <v>344</v>
      </c>
      <c r="Z19" s="112">
        <v>802</v>
      </c>
      <c r="AB19" s="112" t="s">
        <v>342</v>
      </c>
      <c r="AC19" s="112">
        <v>935</v>
      </c>
      <c r="AE19" s="112" t="s">
        <v>346</v>
      </c>
      <c r="AF19" s="112">
        <v>821</v>
      </c>
      <c r="AH19" s="112" t="s">
        <v>344</v>
      </c>
      <c r="AI19" s="112">
        <v>963</v>
      </c>
      <c r="AK19" s="112" t="s">
        <v>342</v>
      </c>
      <c r="AL19" s="112">
        <v>856</v>
      </c>
    </row>
    <row r="20" spans="1:38">
      <c r="A20" s="815" t="s">
        <v>34</v>
      </c>
      <c r="B20" s="112">
        <v>1108</v>
      </c>
      <c r="D20" s="112" t="s">
        <v>36</v>
      </c>
      <c r="E20" s="112">
        <v>1135</v>
      </c>
      <c r="G20" s="113" t="s">
        <v>343</v>
      </c>
      <c r="H20" s="114">
        <v>1072</v>
      </c>
      <c r="J20" s="113" t="s">
        <v>347</v>
      </c>
      <c r="K20" s="115">
        <v>1014</v>
      </c>
      <c r="M20" s="112" t="s">
        <v>399</v>
      </c>
      <c r="N20" s="112">
        <v>959</v>
      </c>
      <c r="P20" s="328" t="s">
        <v>453</v>
      </c>
      <c r="Q20" s="112">
        <v>965</v>
      </c>
      <c r="S20" s="112" t="s">
        <v>412</v>
      </c>
      <c r="T20" s="112">
        <v>920</v>
      </c>
      <c r="V20" s="112" t="s">
        <v>346</v>
      </c>
      <c r="W20" s="112">
        <v>942</v>
      </c>
      <c r="Y20" s="112" t="s">
        <v>343</v>
      </c>
      <c r="Z20" s="112">
        <v>802</v>
      </c>
      <c r="AB20" s="112" t="s">
        <v>341</v>
      </c>
      <c r="AC20" s="112">
        <v>851</v>
      </c>
      <c r="AE20" s="112" t="s">
        <v>344</v>
      </c>
      <c r="AF20" s="112">
        <v>757</v>
      </c>
      <c r="AH20" s="112" t="s">
        <v>339</v>
      </c>
      <c r="AI20" s="112">
        <v>893</v>
      </c>
      <c r="AK20" s="112" t="s">
        <v>339</v>
      </c>
      <c r="AL20" s="112">
        <v>846</v>
      </c>
    </row>
    <row r="21" spans="1:38">
      <c r="A21" s="815" t="s">
        <v>38</v>
      </c>
      <c r="B21" s="112">
        <v>1061</v>
      </c>
      <c r="D21" s="112" t="s">
        <v>38</v>
      </c>
      <c r="E21" s="112">
        <v>1119</v>
      </c>
      <c r="G21" s="113" t="s">
        <v>344</v>
      </c>
      <c r="H21" s="114">
        <v>1053</v>
      </c>
      <c r="J21" s="113" t="s">
        <v>345</v>
      </c>
      <c r="K21" s="115">
        <v>989</v>
      </c>
      <c r="M21" s="112" t="s">
        <v>396</v>
      </c>
      <c r="N21" s="112">
        <v>942</v>
      </c>
      <c r="P21" s="328" t="s">
        <v>454</v>
      </c>
      <c r="Q21" s="112">
        <v>952</v>
      </c>
      <c r="S21" s="112" t="s">
        <v>401</v>
      </c>
      <c r="T21" s="112">
        <v>903</v>
      </c>
      <c r="V21" s="112" t="s">
        <v>342</v>
      </c>
      <c r="W21" s="112">
        <v>928</v>
      </c>
      <c r="Y21" s="112" t="s">
        <v>346</v>
      </c>
      <c r="Z21" s="112">
        <v>801</v>
      </c>
      <c r="AB21" s="112" t="s">
        <v>345</v>
      </c>
      <c r="AC21" s="112">
        <v>847</v>
      </c>
      <c r="AE21" s="112" t="s">
        <v>345</v>
      </c>
      <c r="AF21" s="112">
        <v>714</v>
      </c>
      <c r="AH21" s="112" t="s">
        <v>345</v>
      </c>
      <c r="AI21" s="112">
        <v>843</v>
      </c>
      <c r="AK21" s="112" t="s">
        <v>345</v>
      </c>
      <c r="AL21" s="112">
        <v>797</v>
      </c>
    </row>
    <row r="22" spans="1:38">
      <c r="A22" s="815" t="s">
        <v>39</v>
      </c>
      <c r="B22" s="112">
        <v>1037</v>
      </c>
      <c r="D22" s="112" t="s">
        <v>35</v>
      </c>
      <c r="E22" s="112">
        <v>1112</v>
      </c>
      <c r="G22" s="113" t="s">
        <v>345</v>
      </c>
      <c r="H22" s="114">
        <v>1044</v>
      </c>
      <c r="J22" s="113" t="s">
        <v>344</v>
      </c>
      <c r="K22" s="115">
        <v>969</v>
      </c>
      <c r="M22" s="112" t="s">
        <v>402</v>
      </c>
      <c r="N22" s="112">
        <v>901</v>
      </c>
      <c r="P22" s="328" t="s">
        <v>402</v>
      </c>
      <c r="Q22" s="112">
        <v>945</v>
      </c>
      <c r="S22" s="112" t="s">
        <v>402</v>
      </c>
      <c r="T22" s="112">
        <v>872</v>
      </c>
      <c r="V22" s="112" t="s">
        <v>341</v>
      </c>
      <c r="W22" s="112">
        <v>882</v>
      </c>
      <c r="Y22" s="112" t="s">
        <v>345</v>
      </c>
      <c r="Z22" s="112">
        <v>771</v>
      </c>
      <c r="AB22" s="112" t="s">
        <v>344</v>
      </c>
      <c r="AC22" s="112">
        <v>842</v>
      </c>
      <c r="AE22" s="112" t="s">
        <v>340</v>
      </c>
      <c r="AF22" s="112">
        <v>702</v>
      </c>
      <c r="AH22" s="112" t="s">
        <v>341</v>
      </c>
      <c r="AI22" s="112">
        <v>823</v>
      </c>
      <c r="AK22" s="112" t="s">
        <v>340</v>
      </c>
      <c r="AL22" s="112">
        <v>703</v>
      </c>
    </row>
    <row r="23" spans="1:38">
      <c r="A23" s="815" t="s">
        <v>37</v>
      </c>
      <c r="B23" s="112">
        <v>1026</v>
      </c>
      <c r="D23" s="112" t="s">
        <v>39</v>
      </c>
      <c r="E23" s="112">
        <v>1063</v>
      </c>
      <c r="G23" s="113" t="s">
        <v>346</v>
      </c>
      <c r="H23" s="116">
        <v>991</v>
      </c>
      <c r="J23" s="113" t="s">
        <v>343</v>
      </c>
      <c r="K23" s="115">
        <v>945</v>
      </c>
      <c r="M23" s="112" t="s">
        <v>416</v>
      </c>
      <c r="N23" s="112">
        <v>892</v>
      </c>
      <c r="P23" s="328" t="s">
        <v>425</v>
      </c>
      <c r="Q23" s="112">
        <v>926</v>
      </c>
      <c r="S23" s="112" t="s">
        <v>454</v>
      </c>
      <c r="T23" s="112">
        <v>838</v>
      </c>
      <c r="V23" s="112" t="s">
        <v>345</v>
      </c>
      <c r="W23" s="112">
        <v>863</v>
      </c>
      <c r="Y23" s="112" t="s">
        <v>340</v>
      </c>
      <c r="Z23" s="112">
        <v>761</v>
      </c>
      <c r="AB23" s="112" t="s">
        <v>340</v>
      </c>
      <c r="AC23" s="112">
        <v>831</v>
      </c>
      <c r="AE23" s="112" t="s">
        <v>349</v>
      </c>
      <c r="AF23" s="112">
        <v>697</v>
      </c>
      <c r="AH23" s="112" t="s">
        <v>340</v>
      </c>
      <c r="AI23" s="112">
        <v>787</v>
      </c>
      <c r="AK23" s="112" t="s">
        <v>347</v>
      </c>
      <c r="AL23" s="112">
        <v>686</v>
      </c>
    </row>
    <row r="24" spans="1:38">
      <c r="A24" s="815" t="s">
        <v>41</v>
      </c>
      <c r="B24" s="112">
        <v>989</v>
      </c>
      <c r="D24" s="112" t="s">
        <v>40</v>
      </c>
      <c r="E24" s="112">
        <v>1014</v>
      </c>
      <c r="G24" s="113" t="s">
        <v>347</v>
      </c>
      <c r="H24" s="116">
        <v>949</v>
      </c>
      <c r="J24" s="113" t="s">
        <v>341</v>
      </c>
      <c r="K24" s="115">
        <v>915</v>
      </c>
      <c r="M24" s="112" t="s">
        <v>425</v>
      </c>
      <c r="N24" s="112">
        <v>826</v>
      </c>
      <c r="P24" s="328" t="s">
        <v>416</v>
      </c>
      <c r="Q24" s="112">
        <v>889</v>
      </c>
      <c r="S24" s="112" t="s">
        <v>416</v>
      </c>
      <c r="T24" s="112">
        <v>829</v>
      </c>
      <c r="V24" s="112" t="s">
        <v>343</v>
      </c>
      <c r="W24" s="112">
        <v>841</v>
      </c>
      <c r="Y24" s="112" t="s">
        <v>341</v>
      </c>
      <c r="Z24" s="112">
        <v>730</v>
      </c>
      <c r="AB24" s="112" t="s">
        <v>347</v>
      </c>
      <c r="AC24" s="112">
        <v>763</v>
      </c>
      <c r="AE24" s="112" t="s">
        <v>347</v>
      </c>
      <c r="AF24" s="112">
        <v>680</v>
      </c>
      <c r="AH24" s="112" t="s">
        <v>347</v>
      </c>
      <c r="AI24" s="112">
        <v>755</v>
      </c>
      <c r="AK24" s="112" t="s">
        <v>341</v>
      </c>
      <c r="AL24" s="112">
        <v>678</v>
      </c>
    </row>
    <row r="25" spans="1:38">
      <c r="A25" s="815" t="s">
        <v>40</v>
      </c>
      <c r="B25" s="112">
        <v>982</v>
      </c>
      <c r="D25" s="131" t="s">
        <v>42</v>
      </c>
      <c r="E25" s="131">
        <v>917</v>
      </c>
      <c r="G25" s="113" t="s">
        <v>348</v>
      </c>
      <c r="H25" s="116">
        <v>872</v>
      </c>
      <c r="J25" s="113" t="s">
        <v>348</v>
      </c>
      <c r="K25" s="115">
        <v>851</v>
      </c>
      <c r="M25" s="112" t="s">
        <v>435</v>
      </c>
      <c r="N25" s="112">
        <v>772</v>
      </c>
      <c r="P25" s="328" t="s">
        <v>435</v>
      </c>
      <c r="Q25" s="112">
        <v>747</v>
      </c>
      <c r="S25" s="112" t="s">
        <v>407</v>
      </c>
      <c r="T25" s="112">
        <v>746</v>
      </c>
      <c r="V25" s="112" t="s">
        <v>349</v>
      </c>
      <c r="W25" s="112">
        <v>745</v>
      </c>
      <c r="Y25" s="112" t="s">
        <v>349</v>
      </c>
      <c r="Z25" s="112">
        <v>638</v>
      </c>
      <c r="AB25" s="112" t="s">
        <v>349</v>
      </c>
      <c r="AC25" s="112">
        <v>649</v>
      </c>
      <c r="AE25" s="112" t="s">
        <v>341</v>
      </c>
      <c r="AF25" s="112">
        <v>671</v>
      </c>
      <c r="AH25" s="112" t="s">
        <v>348</v>
      </c>
      <c r="AI25" s="112">
        <v>654</v>
      </c>
      <c r="AK25" s="318" t="s">
        <v>604</v>
      </c>
      <c r="AL25" s="318">
        <v>632</v>
      </c>
    </row>
    <row r="26" spans="1:38">
      <c r="A26" s="815" t="s">
        <v>43</v>
      </c>
      <c r="B26" s="112">
        <v>856</v>
      </c>
      <c r="D26" s="112" t="s">
        <v>43</v>
      </c>
      <c r="E26" s="112">
        <v>869</v>
      </c>
      <c r="G26" s="113" t="s">
        <v>349</v>
      </c>
      <c r="H26" s="116">
        <v>858</v>
      </c>
      <c r="J26" s="113" t="s">
        <v>350</v>
      </c>
      <c r="K26" s="115">
        <v>792</v>
      </c>
      <c r="M26" s="112" t="s">
        <v>407</v>
      </c>
      <c r="N26" s="112">
        <v>742</v>
      </c>
      <c r="P26" s="328" t="s">
        <v>407</v>
      </c>
      <c r="Q26" s="112">
        <v>737</v>
      </c>
      <c r="S26" s="112" t="s">
        <v>452</v>
      </c>
      <c r="T26" s="112">
        <v>664</v>
      </c>
      <c r="V26" s="112" t="s">
        <v>348</v>
      </c>
      <c r="W26" s="112">
        <v>699</v>
      </c>
      <c r="Y26" s="319" t="s">
        <v>353</v>
      </c>
      <c r="Z26" s="319">
        <v>634</v>
      </c>
      <c r="AA26" s="318"/>
      <c r="AB26" s="112" t="s">
        <v>348</v>
      </c>
      <c r="AC26" s="112">
        <v>638</v>
      </c>
      <c r="AE26" s="318" t="s">
        <v>352</v>
      </c>
      <c r="AF26" s="318">
        <v>645</v>
      </c>
      <c r="AH26" s="112" t="s">
        <v>603</v>
      </c>
      <c r="AI26" s="112">
        <v>624</v>
      </c>
      <c r="AK26" s="112" t="s">
        <v>348</v>
      </c>
      <c r="AL26" s="112">
        <v>595</v>
      </c>
    </row>
    <row r="27" spans="1:38">
      <c r="A27" s="815" t="s">
        <v>44</v>
      </c>
      <c r="B27" s="112">
        <v>835</v>
      </c>
      <c r="D27" s="112" t="s">
        <v>41</v>
      </c>
      <c r="E27" s="112">
        <v>866</v>
      </c>
      <c r="G27" s="113" t="s">
        <v>350</v>
      </c>
      <c r="H27" s="116">
        <v>760</v>
      </c>
      <c r="J27" s="113" t="s">
        <v>349</v>
      </c>
      <c r="K27" s="115">
        <v>728</v>
      </c>
      <c r="M27" s="131" t="s">
        <v>427</v>
      </c>
      <c r="N27" s="131">
        <v>713</v>
      </c>
      <c r="P27" s="328" t="s">
        <v>418</v>
      </c>
      <c r="Q27" s="112">
        <v>677</v>
      </c>
      <c r="S27" s="112" t="s">
        <v>435</v>
      </c>
      <c r="T27" s="112">
        <v>661</v>
      </c>
      <c r="V27" s="112" t="s">
        <v>350</v>
      </c>
      <c r="W27" s="112">
        <v>640</v>
      </c>
      <c r="Y27" s="112" t="s">
        <v>348</v>
      </c>
      <c r="Z27" s="112">
        <v>617</v>
      </c>
      <c r="AB27" s="112" t="s">
        <v>350</v>
      </c>
      <c r="AC27" s="112">
        <v>626</v>
      </c>
      <c r="AE27" s="319" t="s">
        <v>353</v>
      </c>
      <c r="AF27" s="319">
        <v>566</v>
      </c>
      <c r="AH27" s="319" t="s">
        <v>353</v>
      </c>
      <c r="AI27" s="319">
        <v>616</v>
      </c>
      <c r="AK27" s="112" t="s">
        <v>351</v>
      </c>
      <c r="AL27" s="112">
        <v>584</v>
      </c>
    </row>
    <row r="28" spans="1:38">
      <c r="A28" s="816" t="s">
        <v>42</v>
      </c>
      <c r="B28" s="131">
        <v>744</v>
      </c>
      <c r="D28" s="112" t="s">
        <v>44</v>
      </c>
      <c r="E28" s="112">
        <v>850</v>
      </c>
      <c r="G28" s="113" t="s">
        <v>351</v>
      </c>
      <c r="H28" s="116">
        <v>728</v>
      </c>
      <c r="J28" s="113" t="s">
        <v>352</v>
      </c>
      <c r="K28" s="115">
        <v>715</v>
      </c>
      <c r="M28" s="112" t="s">
        <v>418</v>
      </c>
      <c r="N28" s="112">
        <v>686</v>
      </c>
      <c r="P28" s="329" t="s">
        <v>427</v>
      </c>
      <c r="Q28" s="131">
        <v>672</v>
      </c>
      <c r="S28" s="112" t="s">
        <v>434</v>
      </c>
      <c r="T28" s="112">
        <v>634</v>
      </c>
      <c r="V28" s="112" t="s">
        <v>351</v>
      </c>
      <c r="W28" s="112">
        <v>631</v>
      </c>
      <c r="Y28" s="112" t="s">
        <v>355</v>
      </c>
      <c r="Z28" s="112">
        <v>575</v>
      </c>
      <c r="AB28" s="319" t="s">
        <v>353</v>
      </c>
      <c r="AC28" s="319">
        <v>613</v>
      </c>
      <c r="AE28" s="112" t="s">
        <v>351</v>
      </c>
      <c r="AF28" s="112">
        <v>525</v>
      </c>
      <c r="AH28" s="318" t="s">
        <v>604</v>
      </c>
      <c r="AI28" s="318">
        <v>616</v>
      </c>
      <c r="AK28" s="112" t="s">
        <v>603</v>
      </c>
      <c r="AL28" s="112">
        <v>537</v>
      </c>
    </row>
    <row r="29" spans="1:38">
      <c r="A29" s="815" t="s">
        <v>45</v>
      </c>
      <c r="B29" s="112">
        <v>698</v>
      </c>
      <c r="D29" s="112" t="s">
        <v>47</v>
      </c>
      <c r="E29" s="112">
        <v>775</v>
      </c>
      <c r="G29" s="113" t="s">
        <v>352</v>
      </c>
      <c r="H29" s="116">
        <v>702</v>
      </c>
      <c r="J29" s="113" t="s">
        <v>353</v>
      </c>
      <c r="K29" s="115">
        <v>707</v>
      </c>
      <c r="M29" s="112" t="s">
        <v>434</v>
      </c>
      <c r="N29" s="112">
        <v>657</v>
      </c>
      <c r="P29" s="328" t="s">
        <v>434</v>
      </c>
      <c r="Q29" s="112">
        <v>664</v>
      </c>
      <c r="S29" s="112" t="s">
        <v>427</v>
      </c>
      <c r="T29" s="112">
        <v>614</v>
      </c>
      <c r="V29" s="112" t="s">
        <v>353</v>
      </c>
      <c r="W29" s="112">
        <v>604</v>
      </c>
      <c r="Y29" s="112" t="s">
        <v>350</v>
      </c>
      <c r="Z29" s="112">
        <v>568</v>
      </c>
      <c r="AB29" s="112" t="s">
        <v>352</v>
      </c>
      <c r="AC29" s="112">
        <v>610</v>
      </c>
      <c r="AE29" s="112" t="s">
        <v>355</v>
      </c>
      <c r="AF29" s="112">
        <v>523</v>
      </c>
      <c r="AH29" s="112" t="s">
        <v>354</v>
      </c>
      <c r="AI29" s="112">
        <v>581</v>
      </c>
      <c r="AK29" s="112" t="s">
        <v>359</v>
      </c>
      <c r="AL29" s="112">
        <v>525</v>
      </c>
    </row>
    <row r="30" spans="1:38">
      <c r="A30" s="815" t="s">
        <v>48</v>
      </c>
      <c r="B30" s="112">
        <v>664</v>
      </c>
      <c r="D30" s="112" t="s">
        <v>46</v>
      </c>
      <c r="E30" s="112">
        <v>775</v>
      </c>
      <c r="G30" s="133" t="s">
        <v>353</v>
      </c>
      <c r="H30" s="134">
        <v>697</v>
      </c>
      <c r="J30" s="113" t="s">
        <v>357</v>
      </c>
      <c r="K30" s="115">
        <v>654</v>
      </c>
      <c r="M30" s="112" t="s">
        <v>437</v>
      </c>
      <c r="N30" s="112">
        <v>633</v>
      </c>
      <c r="P30" s="328" t="s">
        <v>452</v>
      </c>
      <c r="Q30" s="112">
        <v>661</v>
      </c>
      <c r="S30" s="112" t="s">
        <v>395</v>
      </c>
      <c r="T30" s="112">
        <v>594</v>
      </c>
      <c r="V30" s="112" t="s">
        <v>355</v>
      </c>
      <c r="W30" s="112">
        <v>573</v>
      </c>
      <c r="Y30" s="318" t="s">
        <v>352</v>
      </c>
      <c r="Z30" s="318">
        <v>554</v>
      </c>
      <c r="AA30" s="318"/>
      <c r="AB30" s="112" t="s">
        <v>354</v>
      </c>
      <c r="AC30" s="112">
        <v>607</v>
      </c>
      <c r="AE30" s="112" t="s">
        <v>356</v>
      </c>
      <c r="AF30" s="112">
        <v>500</v>
      </c>
      <c r="AH30" s="112" t="s">
        <v>350</v>
      </c>
      <c r="AI30" s="112">
        <v>580</v>
      </c>
      <c r="AK30" s="112" t="s">
        <v>606</v>
      </c>
      <c r="AL30" s="112">
        <v>516</v>
      </c>
    </row>
    <row r="31" spans="1:38">
      <c r="A31" s="815" t="s">
        <v>47</v>
      </c>
      <c r="B31" s="112">
        <v>661</v>
      </c>
      <c r="D31" s="112" t="s">
        <v>45</v>
      </c>
      <c r="E31" s="112">
        <v>703</v>
      </c>
      <c r="G31" s="113" t="s">
        <v>354</v>
      </c>
      <c r="H31" s="116">
        <v>630</v>
      </c>
      <c r="J31" s="113" t="s">
        <v>355</v>
      </c>
      <c r="K31" s="115">
        <v>653</v>
      </c>
      <c r="M31" s="112" t="s">
        <v>394</v>
      </c>
      <c r="N31" s="112">
        <v>619</v>
      </c>
      <c r="P31" s="328" t="s">
        <v>437</v>
      </c>
      <c r="Q31" s="112">
        <v>646</v>
      </c>
      <c r="S31" s="112" t="s">
        <v>418</v>
      </c>
      <c r="T31" s="112">
        <v>583</v>
      </c>
      <c r="V31" s="112" t="s">
        <v>354</v>
      </c>
      <c r="W31" s="112">
        <v>560</v>
      </c>
      <c r="Y31" s="112" t="s">
        <v>351</v>
      </c>
      <c r="Z31" s="112">
        <v>527</v>
      </c>
      <c r="AB31" s="112" t="s">
        <v>356</v>
      </c>
      <c r="AC31" s="112">
        <v>565</v>
      </c>
      <c r="AE31" s="112" t="s">
        <v>348</v>
      </c>
      <c r="AF31" s="112">
        <v>499</v>
      </c>
      <c r="AH31" s="112" t="s">
        <v>357</v>
      </c>
      <c r="AI31" s="112">
        <v>569</v>
      </c>
      <c r="AK31" s="319" t="s">
        <v>353</v>
      </c>
      <c r="AL31" s="319">
        <v>500</v>
      </c>
    </row>
    <row r="32" spans="1:38">
      <c r="A32" s="815" t="s">
        <v>46</v>
      </c>
      <c r="B32" s="112">
        <v>658</v>
      </c>
      <c r="D32" s="112" t="s">
        <v>48</v>
      </c>
      <c r="E32" s="112">
        <v>683</v>
      </c>
      <c r="G32" s="113" t="s">
        <v>355</v>
      </c>
      <c r="H32" s="116">
        <v>627</v>
      </c>
      <c r="J32" s="113" t="s">
        <v>351</v>
      </c>
      <c r="K32" s="115">
        <v>651</v>
      </c>
      <c r="M32" s="112" t="s">
        <v>430</v>
      </c>
      <c r="N32" s="112">
        <v>579</v>
      </c>
      <c r="P32" s="328" t="s">
        <v>430</v>
      </c>
      <c r="Q32" s="112">
        <v>619</v>
      </c>
      <c r="S32" s="112" t="s">
        <v>437</v>
      </c>
      <c r="T32" s="112">
        <v>583</v>
      </c>
      <c r="V32" s="112" t="s">
        <v>365</v>
      </c>
      <c r="W32" s="112">
        <v>551</v>
      </c>
      <c r="Y32" s="112" t="s">
        <v>360</v>
      </c>
      <c r="Z32" s="112">
        <v>485</v>
      </c>
      <c r="AB32" s="112" t="s">
        <v>355</v>
      </c>
      <c r="AC32" s="112">
        <v>541</v>
      </c>
      <c r="AE32" s="112" t="s">
        <v>350</v>
      </c>
      <c r="AF32" s="112">
        <v>498</v>
      </c>
      <c r="AH32" s="112" t="s">
        <v>360</v>
      </c>
      <c r="AI32" s="112">
        <v>562</v>
      </c>
      <c r="AK32" s="112" t="s">
        <v>354</v>
      </c>
      <c r="AL32" s="112">
        <v>488</v>
      </c>
    </row>
    <row r="33" spans="1:38">
      <c r="A33" s="815" t="s">
        <v>50</v>
      </c>
      <c r="B33" s="112">
        <v>637</v>
      </c>
      <c r="D33" s="112" t="s">
        <v>51</v>
      </c>
      <c r="E33" s="112">
        <v>656</v>
      </c>
      <c r="G33" s="113" t="s">
        <v>356</v>
      </c>
      <c r="H33" s="116">
        <v>582</v>
      </c>
      <c r="J33" s="113" t="s">
        <v>354</v>
      </c>
      <c r="K33" s="115">
        <v>630</v>
      </c>
      <c r="M33" s="112" t="s">
        <v>436</v>
      </c>
      <c r="N33" s="112">
        <v>548</v>
      </c>
      <c r="P33" s="328" t="s">
        <v>436</v>
      </c>
      <c r="Q33" s="112">
        <v>596</v>
      </c>
      <c r="S33" s="112" t="s">
        <v>430</v>
      </c>
      <c r="T33" s="112">
        <v>582</v>
      </c>
      <c r="V33" s="318" t="s">
        <v>352</v>
      </c>
      <c r="W33" s="318">
        <v>547</v>
      </c>
      <c r="X33" s="318"/>
      <c r="Y33" s="112" t="s">
        <v>354</v>
      </c>
      <c r="Z33" s="112">
        <v>483</v>
      </c>
      <c r="AB33" s="112" t="s">
        <v>358</v>
      </c>
      <c r="AC33" s="112">
        <v>535</v>
      </c>
      <c r="AE33" s="112" t="s">
        <v>354</v>
      </c>
      <c r="AF33" s="112">
        <v>448</v>
      </c>
      <c r="AH33" s="112" t="s">
        <v>355</v>
      </c>
      <c r="AI33" s="112">
        <v>536</v>
      </c>
      <c r="AK33" s="112" t="s">
        <v>356</v>
      </c>
      <c r="AL33" s="112">
        <v>482</v>
      </c>
    </row>
    <row r="34" spans="1:38">
      <c r="A34" s="815" t="s">
        <v>52</v>
      </c>
      <c r="B34" s="112">
        <v>617</v>
      </c>
      <c r="D34" s="112" t="s">
        <v>53</v>
      </c>
      <c r="E34" s="112">
        <v>647</v>
      </c>
      <c r="G34" s="113" t="s">
        <v>357</v>
      </c>
      <c r="H34" s="116">
        <v>567</v>
      </c>
      <c r="J34" s="113" t="s">
        <v>360</v>
      </c>
      <c r="K34" s="115">
        <v>551</v>
      </c>
      <c r="M34" s="112" t="s">
        <v>417</v>
      </c>
      <c r="N34" s="112">
        <v>513</v>
      </c>
      <c r="P34" s="328" t="s">
        <v>417</v>
      </c>
      <c r="Q34" s="112">
        <v>559</v>
      </c>
      <c r="S34" s="112" t="s">
        <v>436</v>
      </c>
      <c r="T34" s="112">
        <v>537</v>
      </c>
      <c r="V34" s="112" t="s">
        <v>356</v>
      </c>
      <c r="W34" s="112">
        <v>546</v>
      </c>
      <c r="Y34" s="112" t="s">
        <v>356</v>
      </c>
      <c r="Z34" s="112">
        <v>449</v>
      </c>
      <c r="AB34" s="112" t="s">
        <v>351</v>
      </c>
      <c r="AC34" s="112">
        <v>522</v>
      </c>
      <c r="AE34" s="112" t="s">
        <v>358</v>
      </c>
      <c r="AF34" s="112">
        <v>424</v>
      </c>
      <c r="AH34" s="112" t="s">
        <v>606</v>
      </c>
      <c r="AI34" s="112">
        <v>535</v>
      </c>
      <c r="AK34" s="112" t="s">
        <v>360</v>
      </c>
      <c r="AL34" s="112">
        <v>471</v>
      </c>
    </row>
    <row r="35" spans="1:38">
      <c r="A35" s="815" t="s">
        <v>55</v>
      </c>
      <c r="B35" s="112">
        <v>612</v>
      </c>
      <c r="D35" s="112" t="s">
        <v>49</v>
      </c>
      <c r="E35" s="112">
        <v>618</v>
      </c>
      <c r="G35" s="113" t="s">
        <v>358</v>
      </c>
      <c r="H35" s="116">
        <v>566</v>
      </c>
      <c r="J35" s="113" t="s">
        <v>358</v>
      </c>
      <c r="K35" s="115">
        <v>531</v>
      </c>
      <c r="M35" s="112" t="s">
        <v>422</v>
      </c>
      <c r="N35" s="112">
        <v>499</v>
      </c>
      <c r="P35" s="328" t="s">
        <v>395</v>
      </c>
      <c r="Q35" s="112">
        <v>530</v>
      </c>
      <c r="S35" s="112" t="s">
        <v>397</v>
      </c>
      <c r="T35" s="112">
        <v>519</v>
      </c>
      <c r="V35" s="112" t="s">
        <v>357</v>
      </c>
      <c r="W35" s="112">
        <v>486</v>
      </c>
      <c r="Y35" s="112" t="s">
        <v>357</v>
      </c>
      <c r="Z35" s="112">
        <v>448</v>
      </c>
      <c r="AB35" s="112" t="s">
        <v>357</v>
      </c>
      <c r="AC35" s="112">
        <v>512</v>
      </c>
      <c r="AE35" s="112" t="s">
        <v>357</v>
      </c>
      <c r="AF35" s="112">
        <v>420</v>
      </c>
      <c r="AH35" s="112" t="s">
        <v>605</v>
      </c>
      <c r="AI35" s="112">
        <v>527</v>
      </c>
      <c r="AK35" s="112" t="s">
        <v>355</v>
      </c>
      <c r="AL35" s="112">
        <v>467</v>
      </c>
    </row>
    <row r="36" spans="1:38">
      <c r="A36" s="815" t="s">
        <v>54</v>
      </c>
      <c r="B36" s="112">
        <v>563</v>
      </c>
      <c r="D36" s="112" t="s">
        <v>52</v>
      </c>
      <c r="E36" s="112">
        <v>612</v>
      </c>
      <c r="G36" s="113" t="s">
        <v>359</v>
      </c>
      <c r="H36" s="116">
        <v>548</v>
      </c>
      <c r="J36" s="113" t="s">
        <v>361</v>
      </c>
      <c r="K36" s="115">
        <v>496</v>
      </c>
      <c r="M36" s="112" t="s">
        <v>421</v>
      </c>
      <c r="N36" s="112">
        <v>484</v>
      </c>
      <c r="P36" s="328" t="s">
        <v>422</v>
      </c>
      <c r="Q36" s="112">
        <v>512</v>
      </c>
      <c r="S36" s="112" t="s">
        <v>439</v>
      </c>
      <c r="T36" s="112">
        <v>494</v>
      </c>
      <c r="V36" s="112" t="s">
        <v>358</v>
      </c>
      <c r="W36" s="112">
        <v>478</v>
      </c>
      <c r="Y36" s="112" t="s">
        <v>365</v>
      </c>
      <c r="Z36" s="112">
        <v>443</v>
      </c>
      <c r="AB36" s="112" t="s">
        <v>365</v>
      </c>
      <c r="AC36" s="112">
        <v>505</v>
      </c>
      <c r="AE36" s="112" t="s">
        <v>362</v>
      </c>
      <c r="AF36" s="112">
        <v>415</v>
      </c>
      <c r="AH36" s="112" t="s">
        <v>351</v>
      </c>
      <c r="AI36" s="112">
        <v>524</v>
      </c>
      <c r="AK36" s="112" t="s">
        <v>362</v>
      </c>
      <c r="AL36" s="112">
        <v>462</v>
      </c>
    </row>
    <row r="37" spans="1:38" ht="15.75" customHeight="1">
      <c r="A37" s="815" t="s">
        <v>49</v>
      </c>
      <c r="B37" s="112">
        <v>563</v>
      </c>
      <c r="D37" s="112" t="s">
        <v>50</v>
      </c>
      <c r="E37" s="112">
        <v>605</v>
      </c>
      <c r="G37" s="113" t="s">
        <v>360</v>
      </c>
      <c r="H37" s="116">
        <v>545</v>
      </c>
      <c r="J37" s="113" t="s">
        <v>359</v>
      </c>
      <c r="K37" s="115">
        <v>485</v>
      </c>
      <c r="M37" s="112" t="s">
        <v>439</v>
      </c>
      <c r="N37" s="112">
        <v>471</v>
      </c>
      <c r="P37" s="328" t="s">
        <v>398</v>
      </c>
      <c r="Q37" s="112">
        <v>492</v>
      </c>
      <c r="S37" s="112" t="s">
        <v>417</v>
      </c>
      <c r="T37" s="112">
        <v>492</v>
      </c>
      <c r="V37" s="112" t="s">
        <v>362</v>
      </c>
      <c r="W37" s="112">
        <v>470</v>
      </c>
      <c r="Y37" s="112" t="s">
        <v>366</v>
      </c>
      <c r="Z37" s="112">
        <v>435</v>
      </c>
      <c r="AB37" s="112" t="s">
        <v>360</v>
      </c>
      <c r="AC37" s="112">
        <v>503</v>
      </c>
      <c r="AE37" s="112" t="s">
        <v>365</v>
      </c>
      <c r="AF37" s="112">
        <v>413</v>
      </c>
      <c r="AH37" s="112" t="s">
        <v>356</v>
      </c>
      <c r="AI37" s="112">
        <v>481</v>
      </c>
      <c r="AK37" s="112" t="s">
        <v>350</v>
      </c>
      <c r="AL37" s="112">
        <v>458</v>
      </c>
    </row>
    <row r="38" spans="1:38">
      <c r="A38" s="815" t="s">
        <v>51</v>
      </c>
      <c r="B38" s="112">
        <v>563</v>
      </c>
      <c r="D38" s="112" t="s">
        <v>57</v>
      </c>
      <c r="E38" s="112">
        <v>566</v>
      </c>
      <c r="G38" s="113" t="s">
        <v>361</v>
      </c>
      <c r="H38" s="113">
        <v>528</v>
      </c>
      <c r="J38" s="113" t="s">
        <v>366</v>
      </c>
      <c r="K38" s="115">
        <v>484</v>
      </c>
      <c r="M38" s="112" t="s">
        <v>395</v>
      </c>
      <c r="N38" s="112">
        <v>464</v>
      </c>
      <c r="P38" s="328" t="s">
        <v>397</v>
      </c>
      <c r="Q38" s="112">
        <v>469</v>
      </c>
      <c r="S38" s="112" t="s">
        <v>421</v>
      </c>
      <c r="T38" s="112">
        <v>473</v>
      </c>
      <c r="V38" s="112" t="s">
        <v>360</v>
      </c>
      <c r="W38" s="112">
        <v>455</v>
      </c>
      <c r="Y38" s="112" t="s">
        <v>359</v>
      </c>
      <c r="Z38" s="112">
        <v>435</v>
      </c>
      <c r="AB38" s="112" t="s">
        <v>359</v>
      </c>
      <c r="AC38" s="112">
        <v>435</v>
      </c>
      <c r="AE38" s="112" t="s">
        <v>360</v>
      </c>
      <c r="AF38" s="112">
        <v>407</v>
      </c>
      <c r="AH38" s="112" t="s">
        <v>359</v>
      </c>
      <c r="AI38" s="112">
        <v>453</v>
      </c>
      <c r="AK38" s="112" t="s">
        <v>605</v>
      </c>
      <c r="AL38" s="112">
        <v>436</v>
      </c>
    </row>
    <row r="39" spans="1:38">
      <c r="A39" s="815" t="s">
        <v>56</v>
      </c>
      <c r="B39" s="112">
        <v>551</v>
      </c>
      <c r="D39" s="112" t="s">
        <v>59</v>
      </c>
      <c r="E39" s="112">
        <v>542</v>
      </c>
      <c r="G39" s="113" t="s">
        <v>362</v>
      </c>
      <c r="H39" s="116">
        <v>511</v>
      </c>
      <c r="J39" s="113" t="s">
        <v>364</v>
      </c>
      <c r="K39" s="115">
        <v>471</v>
      </c>
      <c r="M39" s="112" t="s">
        <v>411</v>
      </c>
      <c r="N39" s="112">
        <v>456</v>
      </c>
      <c r="P39" s="328" t="s">
        <v>439</v>
      </c>
      <c r="Q39" s="112">
        <v>466</v>
      </c>
      <c r="S39" s="112" t="s">
        <v>429</v>
      </c>
      <c r="T39" s="112">
        <v>457</v>
      </c>
      <c r="V39" s="112" t="s">
        <v>359</v>
      </c>
      <c r="W39" s="112">
        <v>445</v>
      </c>
      <c r="Y39" s="112" t="s">
        <v>368</v>
      </c>
      <c r="Z39" s="112">
        <v>379</v>
      </c>
      <c r="AB39" s="112" t="s">
        <v>366</v>
      </c>
      <c r="AC39" s="112">
        <v>428</v>
      </c>
      <c r="AE39" s="112" t="s">
        <v>359</v>
      </c>
      <c r="AF39" s="112">
        <v>396</v>
      </c>
      <c r="AH39" s="112" t="s">
        <v>361</v>
      </c>
      <c r="AI39" s="112">
        <v>434</v>
      </c>
      <c r="AK39" s="112" t="s">
        <v>357</v>
      </c>
      <c r="AL39" s="112">
        <v>422</v>
      </c>
    </row>
    <row r="40" spans="1:38">
      <c r="A40" s="815" t="s">
        <v>53</v>
      </c>
      <c r="B40" s="112">
        <v>532</v>
      </c>
      <c r="D40" s="112" t="s">
        <v>54</v>
      </c>
      <c r="E40" s="112">
        <v>526</v>
      </c>
      <c r="G40" s="113" t="s">
        <v>363</v>
      </c>
      <c r="H40" s="116">
        <v>505</v>
      </c>
      <c r="J40" s="113" t="s">
        <v>367</v>
      </c>
      <c r="K40" s="115">
        <v>469</v>
      </c>
      <c r="M40" s="112" t="s">
        <v>398</v>
      </c>
      <c r="N40" s="112">
        <v>442</v>
      </c>
      <c r="P40" s="328" t="s">
        <v>421</v>
      </c>
      <c r="Q40" s="112">
        <v>462</v>
      </c>
      <c r="S40" s="112" t="s">
        <v>398</v>
      </c>
      <c r="T40" s="112">
        <v>439</v>
      </c>
      <c r="V40" s="112" t="s">
        <v>366</v>
      </c>
      <c r="W40" s="112">
        <v>432</v>
      </c>
      <c r="Y40" s="112" t="s">
        <v>358</v>
      </c>
      <c r="Z40" s="112">
        <v>369</v>
      </c>
      <c r="AB40" s="112" t="s">
        <v>361</v>
      </c>
      <c r="AC40" s="112">
        <v>418</v>
      </c>
      <c r="AE40" s="112" t="s">
        <v>363</v>
      </c>
      <c r="AF40" s="112">
        <v>386</v>
      </c>
      <c r="AH40" s="112" t="s">
        <v>364</v>
      </c>
      <c r="AI40" s="112">
        <v>401</v>
      </c>
      <c r="AK40" s="112" t="s">
        <v>361</v>
      </c>
      <c r="AL40" s="112">
        <v>357</v>
      </c>
    </row>
    <row r="41" spans="1:38">
      <c r="A41" s="815" t="s">
        <v>59</v>
      </c>
      <c r="B41" s="112">
        <v>514</v>
      </c>
      <c r="D41" s="112" t="s">
        <v>56</v>
      </c>
      <c r="E41" s="112">
        <v>526</v>
      </c>
      <c r="G41" s="113" t="s">
        <v>364</v>
      </c>
      <c r="H41" s="113">
        <v>503</v>
      </c>
      <c r="J41" s="113" t="s">
        <v>356</v>
      </c>
      <c r="K41" s="115">
        <v>459</v>
      </c>
      <c r="M41" s="112" t="s">
        <v>429</v>
      </c>
      <c r="N41" s="112">
        <v>441</v>
      </c>
      <c r="P41" s="328" t="s">
        <v>429</v>
      </c>
      <c r="Q41" s="112">
        <v>462</v>
      </c>
      <c r="S41" s="112" t="s">
        <v>422</v>
      </c>
      <c r="T41" s="112">
        <v>421</v>
      </c>
      <c r="V41" s="112" t="s">
        <v>361</v>
      </c>
      <c r="W41" s="112">
        <v>425</v>
      </c>
      <c r="Y41" s="112" t="s">
        <v>362</v>
      </c>
      <c r="Z41" s="112">
        <v>362</v>
      </c>
      <c r="AB41" s="112" t="s">
        <v>364</v>
      </c>
      <c r="AC41" s="112">
        <v>404</v>
      </c>
      <c r="AE41" s="112" t="s">
        <v>361</v>
      </c>
      <c r="AF41" s="112">
        <v>365</v>
      </c>
      <c r="AH41" s="112" t="s">
        <v>366</v>
      </c>
      <c r="AI41" s="112">
        <v>387</v>
      </c>
      <c r="AK41" s="112" t="s">
        <v>363</v>
      </c>
      <c r="AL41" s="112">
        <v>351</v>
      </c>
    </row>
    <row r="42" spans="1:38">
      <c r="A42" s="815" t="s">
        <v>60</v>
      </c>
      <c r="B42" s="112">
        <v>494</v>
      </c>
      <c r="D42" s="112" t="s">
        <v>58</v>
      </c>
      <c r="E42" s="112">
        <v>492</v>
      </c>
      <c r="G42" s="113" t="s">
        <v>365</v>
      </c>
      <c r="H42" s="116">
        <v>500</v>
      </c>
      <c r="J42" s="113" t="s">
        <v>362</v>
      </c>
      <c r="K42" s="115">
        <v>451</v>
      </c>
      <c r="M42" s="112" t="s">
        <v>431</v>
      </c>
      <c r="N42" s="112">
        <v>437</v>
      </c>
      <c r="P42" s="328" t="s">
        <v>431</v>
      </c>
      <c r="Q42" s="112">
        <v>435</v>
      </c>
      <c r="S42" s="112" t="s">
        <v>431</v>
      </c>
      <c r="T42" s="112">
        <v>420</v>
      </c>
      <c r="V42" s="112" t="s">
        <v>363</v>
      </c>
      <c r="W42" s="112">
        <v>423</v>
      </c>
      <c r="Y42" s="112" t="s">
        <v>361</v>
      </c>
      <c r="Z42" s="112">
        <v>351</v>
      </c>
      <c r="AB42" s="112" t="s">
        <v>362</v>
      </c>
      <c r="AC42" s="112">
        <v>380</v>
      </c>
      <c r="AE42" s="112" t="s">
        <v>369</v>
      </c>
      <c r="AF42" s="112">
        <v>333</v>
      </c>
      <c r="AH42" s="112" t="s">
        <v>367</v>
      </c>
      <c r="AI42" s="112">
        <v>387</v>
      </c>
      <c r="AK42" s="112" t="s">
        <v>366</v>
      </c>
      <c r="AL42" s="112">
        <v>350</v>
      </c>
    </row>
    <row r="43" spans="1:38">
      <c r="A43" s="815" t="s">
        <v>57</v>
      </c>
      <c r="B43" s="112">
        <v>478</v>
      </c>
      <c r="D43" s="112" t="s">
        <v>55</v>
      </c>
      <c r="E43" s="112">
        <v>476</v>
      </c>
      <c r="G43" s="113" t="s">
        <v>366</v>
      </c>
      <c r="H43" s="116">
        <v>465</v>
      </c>
      <c r="J43" s="113" t="s">
        <v>365</v>
      </c>
      <c r="K43" s="115">
        <v>428</v>
      </c>
      <c r="M43" s="112" t="s">
        <v>433</v>
      </c>
      <c r="N43" s="112">
        <v>414</v>
      </c>
      <c r="P43" s="328" t="s">
        <v>411</v>
      </c>
      <c r="Q43" s="112">
        <v>416</v>
      </c>
      <c r="S43" s="112" t="s">
        <v>433</v>
      </c>
      <c r="T43" s="112">
        <v>380</v>
      </c>
      <c r="V43" s="112" t="s">
        <v>364</v>
      </c>
      <c r="W43" s="112">
        <v>398</v>
      </c>
      <c r="Y43" s="112" t="s">
        <v>363</v>
      </c>
      <c r="Z43" s="112">
        <v>332</v>
      </c>
      <c r="AB43" s="112" t="s">
        <v>368</v>
      </c>
      <c r="AC43" s="112">
        <v>346</v>
      </c>
      <c r="AE43" s="112" t="s">
        <v>366</v>
      </c>
      <c r="AF43" s="112">
        <v>330</v>
      </c>
      <c r="AH43" s="112" t="s">
        <v>368</v>
      </c>
      <c r="AI43" s="112">
        <v>378</v>
      </c>
      <c r="AK43" s="112" t="s">
        <v>364</v>
      </c>
      <c r="AL43" s="112">
        <v>319</v>
      </c>
    </row>
    <row r="44" spans="1:38">
      <c r="A44" s="815" t="s">
        <v>58</v>
      </c>
      <c r="B44" s="112">
        <v>423</v>
      </c>
      <c r="D44" s="112" t="s">
        <v>60</v>
      </c>
      <c r="E44" s="112">
        <v>471</v>
      </c>
      <c r="G44" s="113" t="s">
        <v>367</v>
      </c>
      <c r="H44" s="116">
        <v>432</v>
      </c>
      <c r="J44" s="113" t="s">
        <v>363</v>
      </c>
      <c r="K44" s="115">
        <v>414</v>
      </c>
      <c r="M44" s="112" t="s">
        <v>397</v>
      </c>
      <c r="N44" s="112">
        <v>386</v>
      </c>
      <c r="P44" s="328" t="s">
        <v>433</v>
      </c>
      <c r="Q44" s="112">
        <v>399</v>
      </c>
      <c r="S44" s="112" t="s">
        <v>411</v>
      </c>
      <c r="T44" s="112">
        <v>370</v>
      </c>
      <c r="V44" s="112" t="s">
        <v>369</v>
      </c>
      <c r="W44" s="112">
        <v>364</v>
      </c>
      <c r="Y44" s="112" t="s">
        <v>367</v>
      </c>
      <c r="Z44" s="112">
        <v>327</v>
      </c>
      <c r="AB44" s="112" t="s">
        <v>363</v>
      </c>
      <c r="AC44" s="112">
        <v>336</v>
      </c>
      <c r="AE44" s="112" t="s">
        <v>368</v>
      </c>
      <c r="AF44" s="112">
        <v>310</v>
      </c>
      <c r="AH44" s="112" t="s">
        <v>362</v>
      </c>
      <c r="AI44" s="112">
        <v>376</v>
      </c>
      <c r="AK44" s="112" t="s">
        <v>368</v>
      </c>
      <c r="AL44" s="112">
        <v>319</v>
      </c>
    </row>
    <row r="45" spans="1:38">
      <c r="A45" s="815" t="s">
        <v>62</v>
      </c>
      <c r="B45" s="112">
        <v>415</v>
      </c>
      <c r="D45" s="112" t="s">
        <v>62</v>
      </c>
      <c r="E45" s="112">
        <v>417</v>
      </c>
      <c r="G45" s="113" t="s">
        <v>368</v>
      </c>
      <c r="H45" s="116">
        <v>403</v>
      </c>
      <c r="J45" s="113" t="s">
        <v>368</v>
      </c>
      <c r="K45" s="115">
        <v>401</v>
      </c>
      <c r="M45" s="112" t="s">
        <v>424</v>
      </c>
      <c r="N45" s="112">
        <v>374</v>
      </c>
      <c r="P45" s="328" t="s">
        <v>424</v>
      </c>
      <c r="Q45" s="112">
        <v>377</v>
      </c>
      <c r="S45" s="112" t="s">
        <v>424</v>
      </c>
      <c r="T45" s="112">
        <v>348</v>
      </c>
      <c r="V45" s="112" t="s">
        <v>367</v>
      </c>
      <c r="W45" s="112">
        <v>359</v>
      </c>
      <c r="Y45" s="112" t="s">
        <v>364</v>
      </c>
      <c r="Z45" s="112">
        <v>315</v>
      </c>
      <c r="AB45" s="112" t="s">
        <v>369</v>
      </c>
      <c r="AC45" s="112">
        <v>322</v>
      </c>
      <c r="AE45" s="112" t="s">
        <v>364</v>
      </c>
      <c r="AF45" s="112">
        <v>303</v>
      </c>
      <c r="AH45" s="112" t="s">
        <v>363</v>
      </c>
      <c r="AI45" s="112">
        <v>349</v>
      </c>
      <c r="AK45" s="112" t="s">
        <v>367</v>
      </c>
      <c r="AL45" s="112">
        <v>307</v>
      </c>
    </row>
    <row r="46" spans="1:38">
      <c r="A46" s="815" t="s">
        <v>61</v>
      </c>
      <c r="B46" s="112">
        <v>415</v>
      </c>
      <c r="D46" s="112" t="s">
        <v>61</v>
      </c>
      <c r="E46" s="112">
        <v>398</v>
      </c>
      <c r="G46" s="113" t="s">
        <v>369</v>
      </c>
      <c r="H46" s="116">
        <v>357</v>
      </c>
      <c r="J46" s="113" t="s">
        <v>369</v>
      </c>
      <c r="K46" s="115">
        <v>358</v>
      </c>
      <c r="M46" s="112" t="s">
        <v>409</v>
      </c>
      <c r="N46" s="112">
        <v>322</v>
      </c>
      <c r="P46" s="328" t="s">
        <v>409</v>
      </c>
      <c r="Q46" s="112">
        <v>369</v>
      </c>
      <c r="S46" s="112" t="s">
        <v>409</v>
      </c>
      <c r="T46" s="112">
        <v>344</v>
      </c>
      <c r="V46" s="112" t="s">
        <v>368</v>
      </c>
      <c r="W46" s="112">
        <v>341</v>
      </c>
      <c r="Y46" s="112" t="s">
        <v>370</v>
      </c>
      <c r="Z46" s="112">
        <v>297</v>
      </c>
      <c r="AB46" s="112" t="s">
        <v>367</v>
      </c>
      <c r="AC46" s="112">
        <v>317</v>
      </c>
      <c r="AE46" s="112" t="s">
        <v>367</v>
      </c>
      <c r="AF46" s="112">
        <v>279</v>
      </c>
      <c r="AH46" s="112" t="s">
        <v>369</v>
      </c>
      <c r="AI46" s="112">
        <v>322</v>
      </c>
      <c r="AK46" s="112" t="s">
        <v>369</v>
      </c>
      <c r="AL46" s="112">
        <v>257</v>
      </c>
    </row>
    <row r="47" spans="1:38">
      <c r="A47" s="815" t="s">
        <v>63</v>
      </c>
      <c r="B47" s="112">
        <v>334</v>
      </c>
      <c r="D47" s="112" t="s">
        <v>63</v>
      </c>
      <c r="E47" s="112">
        <v>369</v>
      </c>
      <c r="G47" s="113" t="s">
        <v>370</v>
      </c>
      <c r="H47" s="113">
        <v>313</v>
      </c>
      <c r="J47" s="113" t="s">
        <v>370</v>
      </c>
      <c r="K47" s="115">
        <v>334</v>
      </c>
      <c r="M47" s="112" t="s">
        <v>423</v>
      </c>
      <c r="N47" s="112">
        <v>264</v>
      </c>
      <c r="P47" s="328" t="s">
        <v>428</v>
      </c>
      <c r="Q47" s="112">
        <v>307</v>
      </c>
      <c r="S47" s="112" t="s">
        <v>428</v>
      </c>
      <c r="T47" s="112">
        <v>303</v>
      </c>
      <c r="V47" s="112" t="s">
        <v>370</v>
      </c>
      <c r="W47" s="112">
        <v>268</v>
      </c>
      <c r="Y47" s="112" t="s">
        <v>369</v>
      </c>
      <c r="Z47" s="112">
        <v>288</v>
      </c>
      <c r="AB47" s="112" t="s">
        <v>370</v>
      </c>
      <c r="AC47" s="112">
        <v>284</v>
      </c>
      <c r="AE47" s="112" t="s">
        <v>373</v>
      </c>
      <c r="AF47" s="112">
        <v>238</v>
      </c>
      <c r="AH47" s="112" t="s">
        <v>370</v>
      </c>
      <c r="AI47" s="112">
        <v>303</v>
      </c>
      <c r="AK47" s="112" t="s">
        <v>373</v>
      </c>
      <c r="AL47" s="112">
        <v>234</v>
      </c>
    </row>
    <row r="48" spans="1:38">
      <c r="A48" s="815" t="s">
        <v>66</v>
      </c>
      <c r="B48" s="112">
        <v>286</v>
      </c>
      <c r="D48" s="112" t="s">
        <v>64</v>
      </c>
      <c r="E48" s="112">
        <v>320</v>
      </c>
      <c r="G48" s="113" t="s">
        <v>371</v>
      </c>
      <c r="H48" s="116">
        <v>304</v>
      </c>
      <c r="J48" s="113" t="s">
        <v>372</v>
      </c>
      <c r="K48" s="115">
        <v>299</v>
      </c>
      <c r="M48" s="112" t="s">
        <v>428</v>
      </c>
      <c r="N48" s="112">
        <v>258</v>
      </c>
      <c r="P48" s="328" t="s">
        <v>423</v>
      </c>
      <c r="Q48" s="112">
        <v>287</v>
      </c>
      <c r="S48" s="112" t="s">
        <v>423</v>
      </c>
      <c r="T48" s="112">
        <v>259</v>
      </c>
      <c r="V48" s="112" t="s">
        <v>373</v>
      </c>
      <c r="W48" s="112">
        <v>229</v>
      </c>
      <c r="Y48" s="112" t="s">
        <v>373</v>
      </c>
      <c r="Z48" s="112">
        <v>244</v>
      </c>
      <c r="AB48" s="112" t="s">
        <v>373</v>
      </c>
      <c r="AC48" s="112">
        <v>254</v>
      </c>
      <c r="AE48" s="112" t="s">
        <v>371</v>
      </c>
      <c r="AF48" s="112">
        <v>218</v>
      </c>
      <c r="AH48" s="112" t="s">
        <v>373</v>
      </c>
      <c r="AI48" s="112">
        <v>290</v>
      </c>
      <c r="AK48" s="112" t="s">
        <v>370</v>
      </c>
      <c r="AL48" s="112">
        <v>232</v>
      </c>
    </row>
    <row r="49" spans="1:38">
      <c r="A49" s="815" t="s">
        <v>64</v>
      </c>
      <c r="B49" s="112">
        <v>281</v>
      </c>
      <c r="D49" s="112" t="s">
        <v>66</v>
      </c>
      <c r="E49" s="112">
        <v>310</v>
      </c>
      <c r="G49" s="113" t="s">
        <v>372</v>
      </c>
      <c r="H49" s="113">
        <v>291</v>
      </c>
      <c r="J49" s="113" t="s">
        <v>371</v>
      </c>
      <c r="K49" s="115">
        <v>275</v>
      </c>
      <c r="M49" s="112" t="s">
        <v>410</v>
      </c>
      <c r="N49" s="112">
        <v>254</v>
      </c>
      <c r="P49" s="328" t="s">
        <v>456</v>
      </c>
      <c r="Q49" s="112">
        <v>272</v>
      </c>
      <c r="S49" s="112" t="s">
        <v>456</v>
      </c>
      <c r="T49" s="112">
        <v>233</v>
      </c>
      <c r="V49" s="112" t="s">
        <v>371</v>
      </c>
      <c r="W49" s="112">
        <v>223</v>
      </c>
      <c r="Y49" s="112" t="s">
        <v>372</v>
      </c>
      <c r="Z49" s="112">
        <v>224</v>
      </c>
      <c r="AB49" s="112" t="s">
        <v>371</v>
      </c>
      <c r="AC49" s="112">
        <v>210</v>
      </c>
      <c r="AE49" s="112" t="s">
        <v>372</v>
      </c>
      <c r="AF49" s="112">
        <v>203</v>
      </c>
      <c r="AH49" s="112" t="s">
        <v>371</v>
      </c>
      <c r="AI49" s="112">
        <v>240</v>
      </c>
      <c r="AK49" s="112" t="s">
        <v>371</v>
      </c>
      <c r="AL49" s="112">
        <v>219</v>
      </c>
    </row>
    <row r="50" spans="1:38">
      <c r="A50" s="815" t="s">
        <v>65</v>
      </c>
      <c r="B50" s="112">
        <v>251</v>
      </c>
      <c r="D50" s="112" t="s">
        <v>65</v>
      </c>
      <c r="E50" s="112">
        <v>284</v>
      </c>
      <c r="G50" s="113" t="s">
        <v>373</v>
      </c>
      <c r="H50" s="116">
        <v>260</v>
      </c>
      <c r="J50" s="113" t="s">
        <v>373</v>
      </c>
      <c r="K50" s="115">
        <v>270</v>
      </c>
      <c r="M50" s="112" t="s">
        <v>408</v>
      </c>
      <c r="N50" s="112">
        <v>213</v>
      </c>
      <c r="P50" s="328" t="s">
        <v>408</v>
      </c>
      <c r="Q50" s="112">
        <v>253</v>
      </c>
      <c r="S50" s="112" t="s">
        <v>408</v>
      </c>
      <c r="T50" s="112">
        <v>228</v>
      </c>
      <c r="V50" s="112" t="s">
        <v>372</v>
      </c>
      <c r="W50" s="112">
        <v>219</v>
      </c>
      <c r="Y50" s="112" t="s">
        <v>371</v>
      </c>
      <c r="Z50" s="112">
        <v>221</v>
      </c>
      <c r="AB50" s="112" t="s">
        <v>372</v>
      </c>
      <c r="AC50" s="112">
        <v>190</v>
      </c>
      <c r="AE50" s="112" t="s">
        <v>370</v>
      </c>
      <c r="AF50" s="112">
        <v>200</v>
      </c>
      <c r="AH50" s="112" t="s">
        <v>372</v>
      </c>
      <c r="AI50" s="112">
        <v>226</v>
      </c>
      <c r="AK50" s="112" t="s">
        <v>372</v>
      </c>
      <c r="AL50" s="112">
        <v>213</v>
      </c>
    </row>
    <row r="51" spans="1:38">
      <c r="H51" s="112">
        <f>SUM(H4:H50)</f>
        <v>60387</v>
      </c>
      <c r="K51" s="112">
        <f>SUM(K4:K50)</f>
        <v>57460</v>
      </c>
      <c r="N51" s="112">
        <f>SUM(N4:N50)</f>
        <v>53260</v>
      </c>
      <c r="P51" s="328"/>
      <c r="S51" s="112"/>
      <c r="T51" s="112">
        <f>SUM(T4:T50)</f>
        <v>52394</v>
      </c>
      <c r="W51" s="112">
        <v>51139</v>
      </c>
      <c r="Z51" s="112">
        <v>51139</v>
      </c>
      <c r="AC51" s="112">
        <f>SUM(AC4:AC50)</f>
        <v>50006</v>
      </c>
      <c r="AF51" s="112">
        <f>SUM(AF4:AF50)</f>
        <v>44189</v>
      </c>
      <c r="AI51" s="112">
        <f>SUM(AI4:AI50)</f>
        <v>48095</v>
      </c>
      <c r="AL51" s="112">
        <f>SUM(AL4:AL50)</f>
        <v>43741</v>
      </c>
    </row>
    <row r="69" ht="0.75" customHeight="1"/>
  </sheetData>
  <autoFilter ref="AK3:AL3">
    <sortState ref="AK3:AL50">
      <sortCondition descending="1" ref="AL2"/>
    </sortState>
  </autoFilter>
  <phoneticPr fontId="4"/>
  <printOptions horizontalCentered="1" verticalCentered="1"/>
  <pageMargins left="0.70866141732283472" right="0.43307086614173229" top="0.71" bottom="0.5" header="0" footer="0"/>
  <pageSetup paperSize="9" scale="6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pageSetUpPr fitToPage="1"/>
  </sheetPr>
  <dimension ref="A1:O40"/>
  <sheetViews>
    <sheetView zoomScale="85" zoomScaleNormal="85" workbookViewId="0">
      <selection activeCell="Q27" sqref="Q27"/>
    </sheetView>
  </sheetViews>
  <sheetFormatPr defaultRowHeight="11.25"/>
  <cols>
    <col min="1" max="1" width="4.5" style="10" customWidth="1"/>
    <col min="2" max="2" width="7.25" style="10" customWidth="1"/>
    <col min="3" max="13" width="8.25" style="10" customWidth="1"/>
    <col min="14" max="16384" width="9" style="10"/>
  </cols>
  <sheetData>
    <row r="1" spans="1:13" ht="23.25" customHeight="1">
      <c r="A1" s="1008" t="s">
        <v>291</v>
      </c>
      <c r="B1" s="1008"/>
      <c r="C1" s="1008"/>
      <c r="D1" s="1008"/>
      <c r="E1" s="1008"/>
      <c r="F1" s="1008"/>
      <c r="G1" s="1008"/>
      <c r="H1" s="1008"/>
      <c r="I1" s="1008"/>
      <c r="J1" s="1008"/>
      <c r="K1" s="1008"/>
      <c r="L1" s="1008"/>
      <c r="M1" s="1008"/>
    </row>
    <row r="2" spans="1:13" ht="15.75" customHeight="1" thickBot="1">
      <c r="A2" s="236"/>
      <c r="M2" s="58"/>
    </row>
    <row r="3" spans="1:13" ht="27" customHeight="1">
      <c r="A3" s="1171"/>
      <c r="B3" s="1172"/>
      <c r="C3" s="999" t="s">
        <v>249</v>
      </c>
      <c r="D3" s="998"/>
      <c r="E3" s="998"/>
      <c r="F3" s="998"/>
      <c r="G3" s="998"/>
      <c r="H3" s="999" t="s">
        <v>250</v>
      </c>
      <c r="I3" s="998"/>
      <c r="J3" s="998"/>
      <c r="K3" s="998"/>
      <c r="L3" s="998"/>
      <c r="M3" s="1000"/>
    </row>
    <row r="4" spans="1:13" ht="27" customHeight="1">
      <c r="A4" s="1178"/>
      <c r="B4" s="1179"/>
      <c r="C4" s="1180" t="s">
        <v>95</v>
      </c>
      <c r="D4" s="1182" t="s">
        <v>251</v>
      </c>
      <c r="E4" s="1183" t="s">
        <v>252</v>
      </c>
      <c r="F4" s="1184"/>
      <c r="G4" s="1184"/>
      <c r="H4" s="1185" t="s">
        <v>253</v>
      </c>
      <c r="I4" s="1184"/>
      <c r="J4" s="1186"/>
      <c r="K4" s="1183" t="s">
        <v>254</v>
      </c>
      <c r="L4" s="1184"/>
      <c r="M4" s="1187"/>
    </row>
    <row r="5" spans="1:13" ht="27" customHeight="1">
      <c r="A5" s="1178"/>
      <c r="B5" s="1179"/>
      <c r="C5" s="1180"/>
      <c r="D5" s="1182"/>
      <c r="E5" s="83"/>
      <c r="F5" s="1188" t="s">
        <v>255</v>
      </c>
      <c r="G5" s="1189"/>
      <c r="H5" s="84"/>
      <c r="I5" s="1188" t="s">
        <v>255</v>
      </c>
      <c r="J5" s="1190"/>
      <c r="K5" s="83"/>
      <c r="L5" s="1188" t="s">
        <v>255</v>
      </c>
      <c r="M5" s="1191"/>
    </row>
    <row r="6" spans="1:13" ht="27" customHeight="1" thickBot="1">
      <c r="A6" s="1173"/>
      <c r="B6" s="1174"/>
      <c r="C6" s="1181"/>
      <c r="D6" s="929"/>
      <c r="E6" s="85"/>
      <c r="F6" s="86"/>
      <c r="G6" s="87" t="s">
        <v>256</v>
      </c>
      <c r="H6" s="88"/>
      <c r="I6" s="86"/>
      <c r="J6" s="89" t="s">
        <v>256</v>
      </c>
      <c r="K6" s="85"/>
      <c r="L6" s="86"/>
      <c r="M6" s="90" t="s">
        <v>256</v>
      </c>
    </row>
    <row r="7" spans="1:13" ht="27" customHeight="1">
      <c r="A7" s="1012" t="s">
        <v>480</v>
      </c>
      <c r="B7" s="1006"/>
      <c r="C7" s="215">
        <v>31</v>
      </c>
      <c r="D7" s="91">
        <v>9</v>
      </c>
      <c r="E7" s="92">
        <v>22</v>
      </c>
      <c r="F7" s="93">
        <v>17</v>
      </c>
      <c r="G7" s="96">
        <v>15</v>
      </c>
      <c r="H7" s="94">
        <v>11</v>
      </c>
      <c r="I7" s="93">
        <v>8</v>
      </c>
      <c r="J7" s="95">
        <v>7</v>
      </c>
      <c r="K7" s="92">
        <v>11</v>
      </c>
      <c r="L7" s="93">
        <v>9</v>
      </c>
      <c r="M7" s="96">
        <v>8</v>
      </c>
    </row>
    <row r="8" spans="1:13" ht="27" customHeight="1">
      <c r="A8" s="1011" t="s">
        <v>481</v>
      </c>
      <c r="B8" s="964"/>
      <c r="C8" s="215">
        <v>31</v>
      </c>
      <c r="D8" s="91">
        <v>5</v>
      </c>
      <c r="E8" s="92">
        <v>31</v>
      </c>
      <c r="F8" s="93">
        <v>27</v>
      </c>
      <c r="G8" s="96">
        <v>25</v>
      </c>
      <c r="H8" s="94">
        <v>9</v>
      </c>
      <c r="I8" s="93">
        <v>6</v>
      </c>
      <c r="J8" s="95">
        <v>6</v>
      </c>
      <c r="K8" s="92">
        <v>22</v>
      </c>
      <c r="L8" s="93">
        <v>21</v>
      </c>
      <c r="M8" s="96">
        <v>19</v>
      </c>
    </row>
    <row r="9" spans="1:13" ht="27" customHeight="1">
      <c r="A9" s="1011" t="s">
        <v>482</v>
      </c>
      <c r="B9" s="964"/>
      <c r="C9" s="215">
        <v>16</v>
      </c>
      <c r="D9" s="91">
        <v>5</v>
      </c>
      <c r="E9" s="92">
        <v>11</v>
      </c>
      <c r="F9" s="93">
        <v>10</v>
      </c>
      <c r="G9" s="96">
        <v>9</v>
      </c>
      <c r="H9" s="94">
        <v>5</v>
      </c>
      <c r="I9" s="93">
        <v>5</v>
      </c>
      <c r="J9" s="95">
        <v>5</v>
      </c>
      <c r="K9" s="92">
        <v>6</v>
      </c>
      <c r="L9" s="93">
        <v>5</v>
      </c>
      <c r="M9" s="96">
        <v>4</v>
      </c>
    </row>
    <row r="10" spans="1:13" ht="27" customHeight="1">
      <c r="A10" s="1011" t="s">
        <v>458</v>
      </c>
      <c r="B10" s="964"/>
      <c r="C10" s="215">
        <v>32</v>
      </c>
      <c r="D10" s="97">
        <v>8</v>
      </c>
      <c r="E10" s="98">
        <v>24</v>
      </c>
      <c r="F10" s="99">
        <v>24</v>
      </c>
      <c r="G10" s="102">
        <v>24</v>
      </c>
      <c r="H10" s="100">
        <v>8</v>
      </c>
      <c r="I10" s="99">
        <v>8</v>
      </c>
      <c r="J10" s="101">
        <v>8</v>
      </c>
      <c r="K10" s="98">
        <v>16</v>
      </c>
      <c r="L10" s="99">
        <v>16</v>
      </c>
      <c r="M10" s="102">
        <v>16</v>
      </c>
    </row>
    <row r="11" spans="1:13" ht="27" customHeight="1">
      <c r="A11" s="1011" t="s">
        <v>478</v>
      </c>
      <c r="B11" s="964"/>
      <c r="C11" s="215">
        <v>23</v>
      </c>
      <c r="D11" s="92">
        <v>7</v>
      </c>
      <c r="E11" s="149">
        <v>16</v>
      </c>
      <c r="F11" s="142">
        <v>15</v>
      </c>
      <c r="G11" s="141">
        <v>14</v>
      </c>
      <c r="H11" s="150">
        <v>6</v>
      </c>
      <c r="I11" s="142">
        <v>5</v>
      </c>
      <c r="J11" s="91">
        <v>5</v>
      </c>
      <c r="K11" s="92">
        <v>10</v>
      </c>
      <c r="L11" s="154">
        <v>10</v>
      </c>
      <c r="M11" s="141">
        <v>9</v>
      </c>
    </row>
    <row r="12" spans="1:13" ht="27" customHeight="1">
      <c r="A12" s="1011" t="s">
        <v>553</v>
      </c>
      <c r="B12" s="964"/>
      <c r="C12" s="216">
        <v>31</v>
      </c>
      <c r="D12" s="105">
        <v>9</v>
      </c>
      <c r="E12" s="92">
        <v>22</v>
      </c>
      <c r="F12" s="154">
        <v>13</v>
      </c>
      <c r="G12" s="141">
        <v>12</v>
      </c>
      <c r="H12" s="94">
        <v>8</v>
      </c>
      <c r="I12" s="154">
        <v>5</v>
      </c>
      <c r="J12" s="91">
        <v>5</v>
      </c>
      <c r="K12" s="92">
        <v>14</v>
      </c>
      <c r="L12" s="154">
        <v>8</v>
      </c>
      <c r="M12" s="141">
        <v>7</v>
      </c>
    </row>
    <row r="13" spans="1:13" ht="27" customHeight="1">
      <c r="A13" s="1011" t="s">
        <v>555</v>
      </c>
      <c r="B13" s="964"/>
      <c r="C13" s="215">
        <v>34</v>
      </c>
      <c r="D13" s="91">
        <v>8</v>
      </c>
      <c r="E13" s="92">
        <v>26</v>
      </c>
      <c r="F13" s="93">
        <v>25</v>
      </c>
      <c r="G13" s="343">
        <v>25</v>
      </c>
      <c r="H13" s="94">
        <v>8</v>
      </c>
      <c r="I13" s="154">
        <v>8</v>
      </c>
      <c r="J13" s="91">
        <v>8</v>
      </c>
      <c r="K13" s="92">
        <v>18</v>
      </c>
      <c r="L13" s="154">
        <v>17</v>
      </c>
      <c r="M13" s="141">
        <v>17</v>
      </c>
    </row>
    <row r="14" spans="1:13" ht="27" customHeight="1">
      <c r="A14" s="1011" t="s">
        <v>572</v>
      </c>
      <c r="B14" s="964"/>
      <c r="C14" s="215">
        <v>27</v>
      </c>
      <c r="D14" s="91">
        <v>4</v>
      </c>
      <c r="E14" s="92">
        <v>23</v>
      </c>
      <c r="F14" s="93">
        <v>19</v>
      </c>
      <c r="G14" s="343">
        <v>18</v>
      </c>
      <c r="H14" s="94">
        <v>8</v>
      </c>
      <c r="I14" s="93">
        <v>6</v>
      </c>
      <c r="J14" s="95">
        <v>5</v>
      </c>
      <c r="K14" s="92">
        <v>15</v>
      </c>
      <c r="L14" s="93">
        <v>13</v>
      </c>
      <c r="M14" s="96">
        <v>12</v>
      </c>
    </row>
    <row r="15" spans="1:13" ht="27" customHeight="1">
      <c r="A15" s="1011" t="s">
        <v>586</v>
      </c>
      <c r="B15" s="964"/>
      <c r="C15" s="215">
        <v>34</v>
      </c>
      <c r="D15" s="91">
        <v>7</v>
      </c>
      <c r="E15" s="92">
        <v>27</v>
      </c>
      <c r="F15" s="93">
        <v>23</v>
      </c>
      <c r="G15" s="343">
        <v>22</v>
      </c>
      <c r="H15" s="94">
        <v>14</v>
      </c>
      <c r="I15" s="93">
        <v>11</v>
      </c>
      <c r="J15" s="95">
        <v>10</v>
      </c>
      <c r="K15" s="92">
        <v>13</v>
      </c>
      <c r="L15" s="93">
        <v>12</v>
      </c>
      <c r="M15" s="96">
        <v>12</v>
      </c>
    </row>
    <row r="16" spans="1:13" ht="27" customHeight="1" thickBot="1">
      <c r="A16" s="1168" t="s">
        <v>602</v>
      </c>
      <c r="B16" s="1169"/>
      <c r="C16" s="339">
        <v>30</v>
      </c>
      <c r="D16" s="241">
        <v>4</v>
      </c>
      <c r="E16" s="282">
        <v>26</v>
      </c>
      <c r="F16" s="283">
        <v>25</v>
      </c>
      <c r="G16" s="284">
        <v>19</v>
      </c>
      <c r="H16" s="340">
        <v>8</v>
      </c>
      <c r="I16" s="283">
        <v>8</v>
      </c>
      <c r="J16" s="341">
        <v>3</v>
      </c>
      <c r="K16" s="282">
        <v>18</v>
      </c>
      <c r="L16" s="283">
        <v>17</v>
      </c>
      <c r="M16" s="342">
        <v>16</v>
      </c>
    </row>
    <row r="17" spans="1:13" ht="27" customHeight="1" thickTop="1" thickBot="1">
      <c r="A17" s="969" t="s">
        <v>143</v>
      </c>
      <c r="B17" s="970"/>
      <c r="C17" s="217">
        <f>SUM(C7:C16)/10</f>
        <v>28.9</v>
      </c>
      <c r="D17" s="218">
        <f t="shared" ref="D17:M17" si="0">SUM(D7:D16)/10</f>
        <v>6.6</v>
      </c>
      <c r="E17" s="219">
        <f t="shared" si="0"/>
        <v>22.8</v>
      </c>
      <c r="F17" s="220">
        <f t="shared" si="0"/>
        <v>19.8</v>
      </c>
      <c r="G17" s="221">
        <f t="shared" si="0"/>
        <v>18.3</v>
      </c>
      <c r="H17" s="222">
        <f t="shared" si="0"/>
        <v>8.5</v>
      </c>
      <c r="I17" s="220">
        <f t="shared" si="0"/>
        <v>7</v>
      </c>
      <c r="J17" s="223">
        <f t="shared" si="0"/>
        <v>6.2</v>
      </c>
      <c r="K17" s="219">
        <f t="shared" si="0"/>
        <v>14.3</v>
      </c>
      <c r="L17" s="220">
        <f t="shared" si="0"/>
        <v>12.8</v>
      </c>
      <c r="M17" s="221">
        <f t="shared" si="0"/>
        <v>12</v>
      </c>
    </row>
    <row r="18" spans="1:13" ht="27" customHeight="1" thickBot="1">
      <c r="A18" s="1166" t="s">
        <v>612</v>
      </c>
      <c r="B18" s="1167"/>
      <c r="C18" s="695">
        <v>25</v>
      </c>
      <c r="D18" s="696">
        <v>8</v>
      </c>
      <c r="E18" s="697">
        <v>17</v>
      </c>
      <c r="F18" s="698">
        <v>15</v>
      </c>
      <c r="G18" s="699">
        <v>15</v>
      </c>
      <c r="H18" s="700">
        <v>6</v>
      </c>
      <c r="I18" s="698">
        <v>5</v>
      </c>
      <c r="J18" s="701">
        <v>5</v>
      </c>
      <c r="K18" s="697">
        <v>11</v>
      </c>
      <c r="L18" s="698">
        <v>10</v>
      </c>
      <c r="M18" s="702">
        <v>10</v>
      </c>
    </row>
    <row r="20" spans="1:13" ht="22.5" customHeight="1"/>
    <row r="21" spans="1:13" ht="24" customHeight="1">
      <c r="A21" s="1008" t="s">
        <v>292</v>
      </c>
      <c r="B21" s="1008"/>
      <c r="C21" s="1008"/>
      <c r="D21" s="1008"/>
      <c r="E21" s="1008"/>
      <c r="F21" s="1008"/>
      <c r="G21" s="1008"/>
      <c r="H21" s="1008"/>
      <c r="I21" s="1008"/>
      <c r="J21" s="1008"/>
      <c r="K21" s="1008"/>
      <c r="L21" s="1008"/>
      <c r="M21" s="1008"/>
    </row>
    <row r="22" spans="1:13" ht="16.5" customHeight="1" thickBot="1"/>
    <row r="23" spans="1:13" ht="27" customHeight="1">
      <c r="A23" s="1171"/>
      <c r="B23" s="1172"/>
      <c r="C23" s="1175" t="s">
        <v>569</v>
      </c>
      <c r="D23" s="1177" t="s">
        <v>779</v>
      </c>
      <c r="E23" s="938" t="s">
        <v>257</v>
      </c>
      <c r="F23" s="998"/>
      <c r="G23" s="998"/>
      <c r="H23" s="998"/>
      <c r="I23" s="998"/>
      <c r="J23" s="998"/>
      <c r="K23" s="998"/>
      <c r="L23" s="998"/>
      <c r="M23" s="1000"/>
    </row>
    <row r="24" spans="1:13" ht="27" customHeight="1" thickBot="1">
      <c r="A24" s="1173"/>
      <c r="B24" s="1174"/>
      <c r="C24" s="1176"/>
      <c r="D24" s="935"/>
      <c r="E24" s="103" t="s">
        <v>386</v>
      </c>
      <c r="F24" s="103" t="s">
        <v>258</v>
      </c>
      <c r="G24" s="103" t="s">
        <v>259</v>
      </c>
      <c r="H24" s="104" t="s">
        <v>260</v>
      </c>
      <c r="I24" s="104" t="s">
        <v>261</v>
      </c>
      <c r="J24" s="104" t="s">
        <v>262</v>
      </c>
      <c r="K24" s="103" t="s">
        <v>201</v>
      </c>
      <c r="L24" s="103" t="s">
        <v>200</v>
      </c>
      <c r="M24" s="761" t="s">
        <v>718</v>
      </c>
    </row>
    <row r="25" spans="1:13" ht="27" customHeight="1">
      <c r="A25" s="1012" t="s">
        <v>480</v>
      </c>
      <c r="B25" s="1006"/>
      <c r="C25" s="143">
        <v>697</v>
      </c>
      <c r="D25" s="91">
        <v>231</v>
      </c>
      <c r="E25" s="105">
        <v>53</v>
      </c>
      <c r="F25" s="105">
        <v>15</v>
      </c>
      <c r="G25" s="105">
        <v>24</v>
      </c>
      <c r="H25" s="105">
        <v>9</v>
      </c>
      <c r="I25" s="105">
        <v>2</v>
      </c>
      <c r="J25" s="105">
        <v>20</v>
      </c>
      <c r="K25" s="105">
        <v>9</v>
      </c>
      <c r="L25" s="105">
        <v>4</v>
      </c>
      <c r="M25" s="106">
        <v>95</v>
      </c>
    </row>
    <row r="26" spans="1:13" ht="27" customHeight="1">
      <c r="A26" s="1011" t="s">
        <v>481</v>
      </c>
      <c r="B26" s="964"/>
      <c r="C26" s="143">
        <v>707</v>
      </c>
      <c r="D26" s="91">
        <v>207</v>
      </c>
      <c r="E26" s="105">
        <v>47</v>
      </c>
      <c r="F26" s="105">
        <v>25</v>
      </c>
      <c r="G26" s="105">
        <v>20</v>
      </c>
      <c r="H26" s="105">
        <v>6</v>
      </c>
      <c r="I26" s="105">
        <v>3</v>
      </c>
      <c r="J26" s="105">
        <v>14</v>
      </c>
      <c r="K26" s="105">
        <v>3</v>
      </c>
      <c r="L26" s="105">
        <v>6</v>
      </c>
      <c r="M26" s="106">
        <v>83</v>
      </c>
    </row>
    <row r="27" spans="1:13" ht="27" customHeight="1">
      <c r="A27" s="1011" t="s">
        <v>482</v>
      </c>
      <c r="B27" s="964"/>
      <c r="C27" s="143">
        <v>713</v>
      </c>
      <c r="D27" s="91">
        <v>194</v>
      </c>
      <c r="E27" s="107">
        <v>41</v>
      </c>
      <c r="F27" s="107">
        <v>16</v>
      </c>
      <c r="G27" s="107">
        <v>23</v>
      </c>
      <c r="H27" s="107">
        <v>4</v>
      </c>
      <c r="I27" s="107">
        <v>7</v>
      </c>
      <c r="J27" s="107">
        <v>16</v>
      </c>
      <c r="K27" s="107">
        <v>9</v>
      </c>
      <c r="L27" s="107">
        <v>1</v>
      </c>
      <c r="M27" s="108">
        <v>77</v>
      </c>
    </row>
    <row r="28" spans="1:13" ht="27" customHeight="1">
      <c r="A28" s="1011" t="s">
        <v>458</v>
      </c>
      <c r="B28" s="964"/>
      <c r="C28" s="144">
        <v>672</v>
      </c>
      <c r="D28" s="91">
        <v>209</v>
      </c>
      <c r="E28" s="105">
        <v>42</v>
      </c>
      <c r="F28" s="105">
        <v>14</v>
      </c>
      <c r="G28" s="105">
        <v>27</v>
      </c>
      <c r="H28" s="105">
        <v>4</v>
      </c>
      <c r="I28" s="105">
        <v>3</v>
      </c>
      <c r="J28" s="105">
        <v>17</v>
      </c>
      <c r="K28" s="105">
        <v>6</v>
      </c>
      <c r="L28" s="105">
        <v>3</v>
      </c>
      <c r="M28" s="106">
        <v>93</v>
      </c>
    </row>
    <row r="29" spans="1:13" ht="27" customHeight="1">
      <c r="A29" s="1011" t="s">
        <v>478</v>
      </c>
      <c r="B29" s="964"/>
      <c r="C29" s="143">
        <v>614</v>
      </c>
      <c r="D29" s="91">
        <v>189</v>
      </c>
      <c r="E29" s="105">
        <v>39</v>
      </c>
      <c r="F29" s="105">
        <v>14</v>
      </c>
      <c r="G29" s="105">
        <v>20</v>
      </c>
      <c r="H29" s="105">
        <v>10</v>
      </c>
      <c r="I29" s="105">
        <v>3</v>
      </c>
      <c r="J29" s="105">
        <v>13</v>
      </c>
      <c r="K29" s="105">
        <v>9</v>
      </c>
      <c r="L29" s="105">
        <v>4</v>
      </c>
      <c r="M29" s="106">
        <v>77</v>
      </c>
    </row>
    <row r="30" spans="1:13" ht="27" customHeight="1">
      <c r="A30" s="1011" t="s">
        <v>553</v>
      </c>
      <c r="B30" s="964"/>
      <c r="C30" s="143">
        <v>604</v>
      </c>
      <c r="D30" s="215">
        <v>186</v>
      </c>
      <c r="E30" s="105">
        <v>50</v>
      </c>
      <c r="F30" s="105">
        <v>10</v>
      </c>
      <c r="G30" s="105">
        <v>12</v>
      </c>
      <c r="H30" s="105">
        <v>5</v>
      </c>
      <c r="I30" s="105">
        <v>3</v>
      </c>
      <c r="J30" s="105">
        <v>19</v>
      </c>
      <c r="K30" s="105">
        <v>4</v>
      </c>
      <c r="L30" s="105">
        <v>0</v>
      </c>
      <c r="M30" s="106">
        <v>83</v>
      </c>
    </row>
    <row r="31" spans="1:13" ht="27" customHeight="1">
      <c r="A31" s="1011" t="s">
        <v>555</v>
      </c>
      <c r="B31" s="964"/>
      <c r="C31" s="143">
        <v>634</v>
      </c>
      <c r="D31" s="215">
        <v>165</v>
      </c>
      <c r="E31" s="105">
        <v>19</v>
      </c>
      <c r="F31" s="105">
        <v>20</v>
      </c>
      <c r="G31" s="105">
        <v>18</v>
      </c>
      <c r="H31" s="105">
        <v>9</v>
      </c>
      <c r="I31" s="105">
        <v>5</v>
      </c>
      <c r="J31" s="105">
        <v>21</v>
      </c>
      <c r="K31" s="105">
        <v>8</v>
      </c>
      <c r="L31" s="105">
        <v>0</v>
      </c>
      <c r="M31" s="106">
        <v>65</v>
      </c>
    </row>
    <row r="32" spans="1:13" ht="27" customHeight="1">
      <c r="A32" s="1011" t="s">
        <v>572</v>
      </c>
      <c r="B32" s="964"/>
      <c r="C32" s="143">
        <v>613</v>
      </c>
      <c r="D32" s="426">
        <v>134</v>
      </c>
      <c r="E32" s="105">
        <v>28</v>
      </c>
      <c r="F32" s="105">
        <v>12</v>
      </c>
      <c r="G32" s="105">
        <v>20</v>
      </c>
      <c r="H32" s="105">
        <v>4</v>
      </c>
      <c r="I32" s="105">
        <v>0</v>
      </c>
      <c r="J32" s="105">
        <v>16</v>
      </c>
      <c r="K32" s="105">
        <v>4</v>
      </c>
      <c r="L32" s="105">
        <v>5</v>
      </c>
      <c r="M32" s="106">
        <v>45</v>
      </c>
    </row>
    <row r="33" spans="1:15" ht="27" customHeight="1">
      <c r="A33" s="1011" t="s">
        <v>586</v>
      </c>
      <c r="B33" s="964"/>
      <c r="C33" s="431">
        <v>566</v>
      </c>
      <c r="D33" s="426">
        <v>171</v>
      </c>
      <c r="E33" s="91">
        <v>20</v>
      </c>
      <c r="F33" s="105">
        <v>17</v>
      </c>
      <c r="G33" s="105">
        <v>31</v>
      </c>
      <c r="H33" s="105">
        <v>4</v>
      </c>
      <c r="I33" s="105">
        <v>5</v>
      </c>
      <c r="J33" s="105">
        <v>20</v>
      </c>
      <c r="K33" s="105">
        <v>4</v>
      </c>
      <c r="L33" s="105">
        <v>4</v>
      </c>
      <c r="M33" s="106">
        <v>66</v>
      </c>
    </row>
    <row r="34" spans="1:15" ht="27" customHeight="1" thickBot="1">
      <c r="A34" s="1168" t="s">
        <v>602</v>
      </c>
      <c r="B34" s="1169"/>
      <c r="C34" s="425">
        <v>616</v>
      </c>
      <c r="D34" s="243">
        <v>151</v>
      </c>
      <c r="E34" s="427">
        <v>15</v>
      </c>
      <c r="F34" s="244">
        <v>11</v>
      </c>
      <c r="G34" s="244">
        <v>18</v>
      </c>
      <c r="H34" s="244">
        <v>8</v>
      </c>
      <c r="I34" s="244">
        <v>4</v>
      </c>
      <c r="J34" s="244">
        <v>9</v>
      </c>
      <c r="K34" s="244">
        <v>3</v>
      </c>
      <c r="L34" s="244">
        <v>1</v>
      </c>
      <c r="M34" s="245">
        <v>82</v>
      </c>
    </row>
    <row r="35" spans="1:15" ht="27" customHeight="1" thickTop="1" thickBot="1">
      <c r="A35" s="969" t="s">
        <v>143</v>
      </c>
      <c r="B35" s="1170"/>
      <c r="C35" s="224">
        <f t="shared" ref="C35:M35" si="1">SUM(C25:C34)/10</f>
        <v>643.6</v>
      </c>
      <c r="D35" s="242">
        <f t="shared" si="1"/>
        <v>183.7</v>
      </c>
      <c r="E35" s="225">
        <f t="shared" si="1"/>
        <v>35.4</v>
      </c>
      <c r="F35" s="225">
        <f t="shared" si="1"/>
        <v>15.4</v>
      </c>
      <c r="G35" s="225">
        <f t="shared" si="1"/>
        <v>21.3</v>
      </c>
      <c r="H35" s="225">
        <f t="shared" si="1"/>
        <v>6.3</v>
      </c>
      <c r="I35" s="225">
        <f t="shared" si="1"/>
        <v>3.5</v>
      </c>
      <c r="J35" s="225">
        <f t="shared" si="1"/>
        <v>16.5</v>
      </c>
      <c r="K35" s="225">
        <f t="shared" si="1"/>
        <v>5.9</v>
      </c>
      <c r="L35" s="225">
        <f t="shared" si="1"/>
        <v>2.8</v>
      </c>
      <c r="M35" s="226">
        <f t="shared" si="1"/>
        <v>76.599999999999994</v>
      </c>
    </row>
    <row r="36" spans="1:15" ht="27" customHeight="1" thickBot="1">
      <c r="A36" s="1166" t="s">
        <v>612</v>
      </c>
      <c r="B36" s="1167"/>
      <c r="C36" s="690">
        <v>500</v>
      </c>
      <c r="D36" s="691">
        <f>SUM(E36:M36)</f>
        <v>145</v>
      </c>
      <c r="E36" s="692">
        <v>23</v>
      </c>
      <c r="F36" s="693">
        <v>19</v>
      </c>
      <c r="G36" s="693">
        <v>14</v>
      </c>
      <c r="H36" s="693">
        <v>6</v>
      </c>
      <c r="I36" s="693">
        <v>3</v>
      </c>
      <c r="J36" s="693">
        <v>8</v>
      </c>
      <c r="K36" s="693">
        <v>4</v>
      </c>
      <c r="L36" s="693">
        <v>1</v>
      </c>
      <c r="M36" s="694">
        <v>67</v>
      </c>
      <c r="O36" s="344"/>
    </row>
    <row r="40" spans="1:15">
      <c r="K40" s="227"/>
    </row>
  </sheetData>
  <mergeCells count="41">
    <mergeCell ref="A17:B17"/>
    <mergeCell ref="A18:B18"/>
    <mergeCell ref="A12:B12"/>
    <mergeCell ref="A13:B13"/>
    <mergeCell ref="A14:B14"/>
    <mergeCell ref="A15:B15"/>
    <mergeCell ref="A16:B16"/>
    <mergeCell ref="A1:M1"/>
    <mergeCell ref="A3:B6"/>
    <mergeCell ref="C3:G3"/>
    <mergeCell ref="H3:M3"/>
    <mergeCell ref="C4:C6"/>
    <mergeCell ref="D4:D6"/>
    <mergeCell ref="E4:G4"/>
    <mergeCell ref="H4:J4"/>
    <mergeCell ref="K4:M4"/>
    <mergeCell ref="F5:G5"/>
    <mergeCell ref="I5:J5"/>
    <mergeCell ref="L5:M5"/>
    <mergeCell ref="A7:B7"/>
    <mergeCell ref="A8:B8"/>
    <mergeCell ref="A9:B9"/>
    <mergeCell ref="A10:B10"/>
    <mergeCell ref="A11:B11"/>
    <mergeCell ref="A21:M21"/>
    <mergeCell ref="A23:B24"/>
    <mergeCell ref="C23:C24"/>
    <mergeCell ref="D23:D24"/>
    <mergeCell ref="E23:M23"/>
    <mergeCell ref="A36:B36"/>
    <mergeCell ref="A34:B34"/>
    <mergeCell ref="A25:B25"/>
    <mergeCell ref="A26:B26"/>
    <mergeCell ref="A27:B27"/>
    <mergeCell ref="A28:B28"/>
    <mergeCell ref="A29:B29"/>
    <mergeCell ref="A30:B30"/>
    <mergeCell ref="A31:B31"/>
    <mergeCell ref="A32:B32"/>
    <mergeCell ref="A35:B35"/>
    <mergeCell ref="A33:B33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83" orientation="portrait" blackAndWhite="1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M34"/>
  <sheetViews>
    <sheetView topLeftCell="A10" zoomScale="85" workbookViewId="0">
      <selection activeCell="J6" sqref="J6"/>
    </sheetView>
  </sheetViews>
  <sheetFormatPr defaultRowHeight="11.25"/>
  <cols>
    <col min="1" max="1" width="17" style="10" customWidth="1"/>
    <col min="2" max="11" width="7.625" style="10" customWidth="1"/>
    <col min="12" max="13" width="8.25" style="10" customWidth="1"/>
    <col min="14" max="16384" width="9" style="10"/>
  </cols>
  <sheetData>
    <row r="1" spans="1:13" s="109" customFormat="1" ht="30" customHeight="1">
      <c r="A1" s="1217" t="s">
        <v>301</v>
      </c>
      <c r="B1" s="1217"/>
      <c r="C1" s="1217"/>
      <c r="D1" s="1217"/>
      <c r="E1" s="1217"/>
      <c r="F1" s="1217"/>
      <c r="G1" s="1217"/>
      <c r="H1" s="1217"/>
      <c r="I1" s="1217"/>
      <c r="J1" s="1217"/>
      <c r="K1" s="1217"/>
    </row>
    <row r="2" spans="1:13" s="77" customFormat="1" ht="8.25" customHeight="1" thickBot="1"/>
    <row r="3" spans="1:13" s="8" customFormat="1" ht="29.25" customHeight="1" thickBot="1">
      <c r="A3" s="763" t="s">
        <v>302</v>
      </c>
      <c r="B3" s="764" t="s">
        <v>573</v>
      </c>
      <c r="C3" s="764" t="s">
        <v>574</v>
      </c>
      <c r="D3" s="764" t="s">
        <v>575</v>
      </c>
      <c r="E3" s="764" t="s">
        <v>576</v>
      </c>
      <c r="F3" s="764" t="s">
        <v>577</v>
      </c>
      <c r="G3" s="764" t="s">
        <v>578</v>
      </c>
      <c r="H3" s="764" t="s">
        <v>638</v>
      </c>
      <c r="I3" s="765" t="s">
        <v>639</v>
      </c>
      <c r="J3" s="766" t="s">
        <v>640</v>
      </c>
      <c r="K3" s="767" t="s">
        <v>641</v>
      </c>
    </row>
    <row r="4" spans="1:13" s="8" customFormat="1" ht="29.25" customHeight="1" thickTop="1">
      <c r="A4" s="768" t="s">
        <v>303</v>
      </c>
      <c r="B4" s="769">
        <v>707</v>
      </c>
      <c r="C4" s="769">
        <v>713</v>
      </c>
      <c r="D4" s="770">
        <v>672</v>
      </c>
      <c r="E4" s="769">
        <v>614</v>
      </c>
      <c r="F4" s="769">
        <v>604</v>
      </c>
      <c r="G4" s="769">
        <v>634</v>
      </c>
      <c r="H4" s="771">
        <v>613</v>
      </c>
      <c r="I4" s="772">
        <v>566</v>
      </c>
      <c r="J4" s="772">
        <v>616</v>
      </c>
      <c r="K4" s="773">
        <v>500</v>
      </c>
      <c r="M4" s="774"/>
    </row>
    <row r="5" spans="1:13" s="8" customFormat="1" ht="29.25" customHeight="1">
      <c r="A5" s="775" t="s">
        <v>304</v>
      </c>
      <c r="B5" s="776">
        <v>58</v>
      </c>
      <c r="C5" s="776">
        <v>73</v>
      </c>
      <c r="D5" s="777">
        <v>59</v>
      </c>
      <c r="E5" s="776">
        <v>50</v>
      </c>
      <c r="F5" s="776">
        <v>47</v>
      </c>
      <c r="G5" s="776">
        <v>80</v>
      </c>
      <c r="H5" s="778">
        <v>46</v>
      </c>
      <c r="I5" s="777">
        <v>51</v>
      </c>
      <c r="J5" s="777">
        <v>48</v>
      </c>
      <c r="K5" s="753">
        <v>43</v>
      </c>
    </row>
    <row r="6" spans="1:13" s="8" customFormat="1" ht="29.25" customHeight="1" thickBot="1">
      <c r="A6" s="779" t="s">
        <v>305</v>
      </c>
      <c r="B6" s="780">
        <f t="shared" ref="B6:J6" si="0">B5/B4*100</f>
        <v>8.2036775106082036</v>
      </c>
      <c r="C6" s="780">
        <f t="shared" si="0"/>
        <v>10.238429172510518</v>
      </c>
      <c r="D6" s="780">
        <f t="shared" si="0"/>
        <v>8.7797619047619033</v>
      </c>
      <c r="E6" s="780">
        <f t="shared" si="0"/>
        <v>8.1433224755700326</v>
      </c>
      <c r="F6" s="780">
        <f t="shared" si="0"/>
        <v>7.7814569536423832</v>
      </c>
      <c r="G6" s="780">
        <f t="shared" si="0"/>
        <v>12.618296529968454</v>
      </c>
      <c r="H6" s="780">
        <f t="shared" si="0"/>
        <v>7.504078303425775</v>
      </c>
      <c r="I6" s="781">
        <f t="shared" si="0"/>
        <v>9.010600706713781</v>
      </c>
      <c r="J6" s="781">
        <f t="shared" si="0"/>
        <v>7.7922077922077921</v>
      </c>
      <c r="K6" s="782">
        <f>K5/K4*100</f>
        <v>8.6</v>
      </c>
    </row>
    <row r="7" spans="1:13" s="77" customFormat="1" ht="16.5" customHeight="1"/>
    <row r="8" spans="1:13" s="77" customFormat="1" ht="16.5" customHeight="1"/>
    <row r="9" spans="1:13" s="77" customFormat="1" ht="16.5" customHeight="1"/>
    <row r="10" spans="1:13" s="109" customFormat="1" ht="25.5" customHeight="1">
      <c r="A10" s="1008" t="s">
        <v>637</v>
      </c>
      <c r="B10" s="1008"/>
      <c r="C10" s="1008"/>
      <c r="D10" s="1008"/>
      <c r="E10" s="1008"/>
      <c r="F10" s="1008"/>
      <c r="G10" s="1008"/>
      <c r="H10" s="1008"/>
      <c r="I10" s="1008"/>
      <c r="J10" s="1008"/>
      <c r="K10" s="1008"/>
    </row>
    <row r="11" spans="1:13" s="77" customFormat="1" ht="8.25" customHeight="1" thickBot="1"/>
    <row r="12" spans="1:13" s="8" customFormat="1" ht="29.25" customHeight="1">
      <c r="A12" s="783" t="s">
        <v>306</v>
      </c>
      <c r="B12" s="784" t="s">
        <v>307</v>
      </c>
      <c r="C12" s="785" t="s">
        <v>308</v>
      </c>
      <c r="D12" s="785" t="s">
        <v>309</v>
      </c>
      <c r="E12" s="785" t="s">
        <v>310</v>
      </c>
      <c r="F12" s="785" t="s">
        <v>311</v>
      </c>
      <c r="G12" s="785" t="s">
        <v>312</v>
      </c>
      <c r="H12" s="785" t="s">
        <v>313</v>
      </c>
      <c r="I12" s="785" t="s">
        <v>314</v>
      </c>
      <c r="J12" s="785" t="s">
        <v>71</v>
      </c>
      <c r="K12" s="786" t="s">
        <v>127</v>
      </c>
    </row>
    <row r="13" spans="1:13" s="8" customFormat="1" ht="29.25" customHeight="1" thickBot="1">
      <c r="A13" s="787" t="s">
        <v>280</v>
      </c>
      <c r="B13" s="788">
        <v>5</v>
      </c>
      <c r="C13" s="789">
        <v>6</v>
      </c>
      <c r="D13" s="789">
        <v>3</v>
      </c>
      <c r="E13" s="789">
        <v>4</v>
      </c>
      <c r="F13" s="789">
        <v>4</v>
      </c>
      <c r="G13" s="789">
        <v>7</v>
      </c>
      <c r="H13" s="789">
        <v>5</v>
      </c>
      <c r="I13" s="789">
        <v>7</v>
      </c>
      <c r="J13" s="789">
        <v>2</v>
      </c>
      <c r="K13" s="790">
        <f>SUM(B13:J13)</f>
        <v>43</v>
      </c>
    </row>
    <row r="14" spans="1:13" s="77" customFormat="1" ht="16.5" customHeight="1"/>
    <row r="15" spans="1:13" s="77" customFormat="1" ht="16.5" customHeight="1"/>
    <row r="16" spans="1:13" s="77" customFormat="1" ht="16.5" customHeight="1"/>
    <row r="17" spans="1:11" s="109" customFormat="1" ht="24.75" customHeight="1">
      <c r="A17" s="1008" t="s">
        <v>721</v>
      </c>
      <c r="B17" s="1008"/>
      <c r="C17" s="1008"/>
      <c r="D17" s="1008"/>
      <c r="E17" s="1008"/>
      <c r="F17" s="1008"/>
      <c r="G17" s="1008"/>
      <c r="H17" s="730"/>
      <c r="I17" s="730"/>
      <c r="J17" s="730"/>
      <c r="K17" s="730"/>
    </row>
    <row r="18" spans="1:11" s="77" customFormat="1" ht="7.5" customHeight="1" thickBot="1"/>
    <row r="19" spans="1:11" s="77" customFormat="1" ht="29.25" customHeight="1" thickBot="1">
      <c r="A19" s="1192" t="s">
        <v>380</v>
      </c>
      <c r="B19" s="1193"/>
      <c r="C19" s="1193"/>
      <c r="D19" s="1221"/>
      <c r="E19" s="1222">
        <v>43</v>
      </c>
      <c r="F19" s="1223"/>
      <c r="G19" s="1224"/>
    </row>
    <row r="20" spans="1:11" s="77" customFormat="1" ht="29.25" customHeight="1" thickBot="1">
      <c r="A20" s="1192" t="s">
        <v>381</v>
      </c>
      <c r="B20" s="1193"/>
      <c r="C20" s="1193"/>
      <c r="D20" s="1193"/>
      <c r="E20" s="1194">
        <v>0</v>
      </c>
      <c r="F20" s="1195"/>
      <c r="G20" s="1196"/>
      <c r="H20" s="762" t="s">
        <v>722</v>
      </c>
    </row>
    <row r="21" spans="1:11" s="77" customFormat="1" ht="29.25" customHeight="1">
      <c r="A21" s="1218" t="s">
        <v>382</v>
      </c>
      <c r="B21" s="1219"/>
      <c r="C21" s="1219"/>
      <c r="D21" s="1220"/>
      <c r="E21" s="1225">
        <v>4</v>
      </c>
      <c r="F21" s="1226"/>
      <c r="G21" s="1227"/>
    </row>
    <row r="22" spans="1:11" s="77" customFormat="1" ht="29.25" customHeight="1" thickBot="1">
      <c r="A22" s="371"/>
      <c r="B22" s="1197" t="s">
        <v>383</v>
      </c>
      <c r="C22" s="1197"/>
      <c r="D22" s="1198"/>
      <c r="E22" s="1206">
        <v>0</v>
      </c>
      <c r="F22" s="1207"/>
      <c r="G22" s="1208"/>
    </row>
    <row r="23" spans="1:11" s="77" customFormat="1" ht="29.25" customHeight="1" thickBot="1">
      <c r="A23" s="1209" t="s">
        <v>384</v>
      </c>
      <c r="B23" s="1210"/>
      <c r="C23" s="1210"/>
      <c r="D23" s="1210"/>
      <c r="E23" s="1203">
        <v>15820</v>
      </c>
      <c r="F23" s="1204"/>
      <c r="G23" s="1205"/>
    </row>
    <row r="24" spans="1:11" s="77" customFormat="1" ht="29.25" customHeight="1" thickBot="1">
      <c r="A24" s="1192" t="s">
        <v>385</v>
      </c>
      <c r="B24" s="1193"/>
      <c r="C24" s="1193"/>
      <c r="D24" s="1193"/>
      <c r="E24" s="1203">
        <f>E23/E19</f>
        <v>367.90697674418607</v>
      </c>
      <c r="F24" s="1204"/>
      <c r="G24" s="1205"/>
    </row>
    <row r="25" spans="1:11" s="77" customFormat="1" ht="29.25" customHeight="1">
      <c r="A25" s="1218" t="s">
        <v>723</v>
      </c>
      <c r="B25" s="1219"/>
      <c r="C25" s="1219"/>
      <c r="D25" s="1220"/>
      <c r="E25" s="1214">
        <f>SUM(E26:E29)</f>
        <v>15820</v>
      </c>
      <c r="F25" s="1215"/>
      <c r="G25" s="1216"/>
    </row>
    <row r="26" spans="1:11" s="77" customFormat="1" ht="29.25" customHeight="1">
      <c r="A26" s="372"/>
      <c r="B26" s="1201" t="s">
        <v>727</v>
      </c>
      <c r="C26" s="1201"/>
      <c r="D26" s="1202"/>
      <c r="E26" s="891">
        <v>7846</v>
      </c>
      <c r="F26" s="1199"/>
      <c r="G26" s="1200"/>
    </row>
    <row r="27" spans="1:11" s="77" customFormat="1" ht="29.25" customHeight="1">
      <c r="A27" s="372"/>
      <c r="B27" s="1201" t="s">
        <v>726</v>
      </c>
      <c r="C27" s="1201"/>
      <c r="D27" s="1202"/>
      <c r="E27" s="891">
        <v>3149</v>
      </c>
      <c r="F27" s="1199"/>
      <c r="G27" s="1200"/>
    </row>
    <row r="28" spans="1:11" s="77" customFormat="1" ht="29.25" customHeight="1">
      <c r="A28" s="372"/>
      <c r="B28" s="1201" t="s">
        <v>724</v>
      </c>
      <c r="C28" s="1201"/>
      <c r="D28" s="1202"/>
      <c r="E28" s="891">
        <v>4728</v>
      </c>
      <c r="F28" s="1199"/>
      <c r="G28" s="1200"/>
    </row>
    <row r="29" spans="1:11" s="77" customFormat="1" ht="29.25" customHeight="1" thickBot="1">
      <c r="A29" s="371"/>
      <c r="B29" s="1197" t="s">
        <v>725</v>
      </c>
      <c r="C29" s="1197"/>
      <c r="D29" s="1198"/>
      <c r="E29" s="1211">
        <v>97</v>
      </c>
      <c r="F29" s="1212"/>
      <c r="G29" s="1213"/>
    </row>
    <row r="30" spans="1:11" s="77" customFormat="1" ht="29.25" customHeight="1" thickBot="1">
      <c r="A30" s="1209" t="s">
        <v>719</v>
      </c>
      <c r="B30" s="1210"/>
      <c r="C30" s="1210"/>
      <c r="D30" s="1210"/>
      <c r="E30" s="1194">
        <v>8</v>
      </c>
      <c r="F30" s="1195"/>
      <c r="G30" s="1196"/>
    </row>
    <row r="31" spans="1:11" s="77" customFormat="1" ht="29.25" customHeight="1" thickBot="1">
      <c r="A31" s="1192" t="s">
        <v>720</v>
      </c>
      <c r="B31" s="1193"/>
      <c r="C31" s="1193"/>
      <c r="D31" s="1193"/>
      <c r="E31" s="1194">
        <v>12</v>
      </c>
      <c r="F31" s="1195"/>
      <c r="G31" s="1196"/>
      <c r="H31" s="762"/>
    </row>
    <row r="32" spans="1:11" s="77" customFormat="1" ht="3.75" customHeight="1">
      <c r="B32" s="110"/>
      <c r="C32" s="110"/>
      <c r="D32" s="110"/>
    </row>
    <row r="33" spans="2:2" s="77" customFormat="1" ht="20.25" customHeight="1">
      <c r="B33" s="373"/>
    </row>
    <row r="34" spans="2:2" s="77" customFormat="1" ht="13.5"/>
  </sheetData>
  <mergeCells count="29">
    <mergeCell ref="A1:K1"/>
    <mergeCell ref="A23:D23"/>
    <mergeCell ref="A25:D25"/>
    <mergeCell ref="A24:D24"/>
    <mergeCell ref="A10:K10"/>
    <mergeCell ref="A19:D19"/>
    <mergeCell ref="A20:D20"/>
    <mergeCell ref="A21:D21"/>
    <mergeCell ref="E19:G19"/>
    <mergeCell ref="E20:G20"/>
    <mergeCell ref="E21:G21"/>
    <mergeCell ref="E24:G24"/>
    <mergeCell ref="A17:G17"/>
    <mergeCell ref="A31:D31"/>
    <mergeCell ref="E31:G31"/>
    <mergeCell ref="B29:D29"/>
    <mergeCell ref="E26:G26"/>
    <mergeCell ref="B22:D22"/>
    <mergeCell ref="B26:D26"/>
    <mergeCell ref="E30:G30"/>
    <mergeCell ref="B27:D27"/>
    <mergeCell ref="E23:G23"/>
    <mergeCell ref="E22:G22"/>
    <mergeCell ref="E27:G27"/>
    <mergeCell ref="A30:D30"/>
    <mergeCell ref="B28:D28"/>
    <mergeCell ref="E29:G29"/>
    <mergeCell ref="E28:G28"/>
    <mergeCell ref="E25:G25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B13:J46"/>
  <sheetViews>
    <sheetView topLeftCell="A25" workbookViewId="0">
      <selection activeCell="R31" sqref="R31"/>
    </sheetView>
  </sheetViews>
  <sheetFormatPr defaultRowHeight="13.5"/>
  <cols>
    <col min="1" max="13" width="9" style="77"/>
    <col min="14" max="14" width="7.875" style="77" customWidth="1"/>
    <col min="15" max="16384" width="9" style="77"/>
  </cols>
  <sheetData>
    <row r="13" spans="2:2">
      <c r="B13" s="77" t="s">
        <v>282</v>
      </c>
    </row>
    <row r="40" spans="2:10">
      <c r="J40" s="77" t="s">
        <v>596</v>
      </c>
    </row>
    <row r="46" spans="2:10">
      <c r="B46" s="77" t="s">
        <v>597</v>
      </c>
    </row>
  </sheetData>
  <phoneticPr fontId="4"/>
  <pageMargins left="0.94" right="0.39370078740157483" top="0.88" bottom="0.39370078740157483" header="0.51181102362204722" footer="0.51181102362204722"/>
  <pageSetup paperSize="9" scale="87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B13"/>
  <sheetViews>
    <sheetView zoomScale="70" zoomScaleNormal="70" workbookViewId="0">
      <selection activeCell="T8" sqref="T8"/>
    </sheetView>
  </sheetViews>
  <sheetFormatPr defaultRowHeight="13.5"/>
  <cols>
    <col min="1" max="13" width="9" style="77"/>
    <col min="14" max="14" width="11.75" style="77" customWidth="1"/>
    <col min="15" max="16384" width="9" style="77"/>
  </cols>
  <sheetData>
    <row r="13" spans="2:2">
      <c r="B13" s="77" t="s">
        <v>282</v>
      </c>
    </row>
  </sheetData>
  <phoneticPr fontId="4"/>
  <pageMargins left="0.98425196850393704" right="0.6692913385826772" top="0.87" bottom="0.51181102362204722" header="0.51181102362204722" footer="0.51181102362204722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B13:B32"/>
  <sheetViews>
    <sheetView view="pageBreakPreview" zoomScale="60" zoomScaleNormal="100" workbookViewId="0">
      <selection activeCell="W31" sqref="W31"/>
    </sheetView>
  </sheetViews>
  <sheetFormatPr defaultRowHeight="13.5"/>
  <cols>
    <col min="1" max="11" width="9" style="77"/>
    <col min="12" max="12" width="7.5" style="77" customWidth="1"/>
    <col min="13" max="13" width="9.5" style="77" customWidth="1"/>
    <col min="14" max="14" width="10" style="77" customWidth="1"/>
    <col min="15" max="16384" width="9" style="77"/>
  </cols>
  <sheetData>
    <row r="13" spans="2:2">
      <c r="B13" s="77" t="s">
        <v>282</v>
      </c>
    </row>
    <row r="30" ht="21" customHeight="1"/>
    <row r="32" ht="24.75" customHeight="1"/>
  </sheetData>
  <phoneticPr fontId="4"/>
  <printOptions horizontalCentered="1" verticalCentered="1"/>
  <pageMargins left="0.78740157480314965" right="0.55000000000000004" top="0.76" bottom="0.74803149606299213" header="0.51181102362204722" footer="0.51181102362204722"/>
  <pageSetup paperSize="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B13"/>
  <sheetViews>
    <sheetView workbookViewId="0">
      <selection activeCell="P30" sqref="P30"/>
    </sheetView>
  </sheetViews>
  <sheetFormatPr defaultRowHeight="13.5"/>
  <cols>
    <col min="1" max="16384" width="9" style="77"/>
  </cols>
  <sheetData>
    <row r="13" spans="2:2">
      <c r="B13" s="77" t="s">
        <v>282</v>
      </c>
    </row>
  </sheetData>
  <phoneticPr fontId="4"/>
  <printOptions horizontalCentered="1"/>
  <pageMargins left="0.98425196850393704" right="0.59055118110236227" top="0.98425196850393704" bottom="0.78740157480314965" header="0.51181102362204722" footer="0.51181102362204722"/>
  <pageSetup paperSize="9" scale="96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B13"/>
  <sheetViews>
    <sheetView workbookViewId="0">
      <selection activeCell="AN3" sqref="AN3"/>
    </sheetView>
  </sheetViews>
  <sheetFormatPr defaultRowHeight="13.5"/>
  <cols>
    <col min="1" max="16384" width="9" style="77"/>
  </cols>
  <sheetData>
    <row r="13" spans="2:2">
      <c r="B13" s="77" t="s">
        <v>282</v>
      </c>
    </row>
  </sheetData>
  <phoneticPr fontId="4"/>
  <pageMargins left="0.77" right="0.39370078740157483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B13"/>
  <sheetViews>
    <sheetView workbookViewId="0">
      <selection activeCell="AN3" sqref="AN3"/>
    </sheetView>
  </sheetViews>
  <sheetFormatPr defaultRowHeight="13.5"/>
  <cols>
    <col min="1" max="16384" width="9" style="77"/>
  </cols>
  <sheetData>
    <row r="13" spans="2:2">
      <c r="B13" s="77" t="s">
        <v>282</v>
      </c>
    </row>
  </sheetData>
  <phoneticPr fontId="4"/>
  <printOptions horizontalCentered="1" verticalCentered="1"/>
  <pageMargins left="0.59" right="0.19685039370078741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B13"/>
  <sheetViews>
    <sheetView workbookViewId="0">
      <selection activeCell="AN3" sqref="AN3"/>
    </sheetView>
  </sheetViews>
  <sheetFormatPr defaultRowHeight="13.5"/>
  <cols>
    <col min="1" max="16384" width="9" style="77"/>
  </cols>
  <sheetData>
    <row r="13" spans="2:2">
      <c r="B13" s="77" t="s">
        <v>282</v>
      </c>
    </row>
  </sheetData>
  <phoneticPr fontId="4"/>
  <pageMargins left="0.98425196850393704" right="0.39370078740157483" top="0.72" bottom="0.59055118110236227" header="0.44" footer="0.51181102362204722"/>
  <pageSetup paperSize="9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B13"/>
  <sheetViews>
    <sheetView zoomScale="50" zoomScaleNormal="50" workbookViewId="0">
      <selection activeCell="AN3" sqref="AN3"/>
    </sheetView>
  </sheetViews>
  <sheetFormatPr defaultRowHeight="13.5"/>
  <cols>
    <col min="1" max="16384" width="9" style="77"/>
  </cols>
  <sheetData>
    <row r="13" spans="2:2">
      <c r="B13" s="77" t="s">
        <v>282</v>
      </c>
    </row>
  </sheetData>
  <phoneticPr fontId="4"/>
  <pageMargins left="0.78740157480314965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AM66"/>
  <sheetViews>
    <sheetView view="pageBreakPreview" topLeftCell="A25" zoomScale="60" zoomScaleNormal="55" workbookViewId="0">
      <selection activeCell="AM2" sqref="AM2"/>
    </sheetView>
  </sheetViews>
  <sheetFormatPr defaultRowHeight="13.5"/>
  <cols>
    <col min="1" max="1" width="1.75" style="77" customWidth="1"/>
    <col min="2" max="2" width="9" style="77"/>
    <col min="3" max="3" width="12" style="157" customWidth="1"/>
    <col min="4" max="4" width="9" style="77"/>
    <col min="5" max="5" width="11.5" style="77" bestFit="1" customWidth="1"/>
    <col min="6" max="6" width="9.625" style="157" bestFit="1" customWidth="1"/>
    <col min="7" max="7" width="8" style="112" customWidth="1"/>
    <col min="8" max="8" width="9" style="77"/>
    <col min="9" max="9" width="9" style="157"/>
    <col min="10" max="11" width="9" style="77"/>
    <col min="12" max="12" width="9" style="158"/>
    <col min="13" max="17" width="9" style="77"/>
    <col min="18" max="18" width="9" style="156"/>
    <col min="19" max="20" width="9" style="77"/>
    <col min="21" max="24" width="9" style="118"/>
    <col min="25" max="25" width="5.875" style="118" customWidth="1"/>
    <col min="26" max="27" width="0" style="118" hidden="1" customWidth="1"/>
    <col min="28" max="36" width="0" style="77" hidden="1" customWidth="1"/>
    <col min="37" max="16384" width="9" style="77"/>
  </cols>
  <sheetData>
    <row r="2" spans="2:39">
      <c r="C2" s="157" t="s">
        <v>18</v>
      </c>
      <c r="F2" s="157" t="s">
        <v>277</v>
      </c>
      <c r="G2" s="77"/>
      <c r="I2" s="158" t="s">
        <v>326</v>
      </c>
      <c r="L2" s="77" t="s">
        <v>388</v>
      </c>
      <c r="O2" s="156" t="s">
        <v>391</v>
      </c>
      <c r="R2" s="118" t="s">
        <v>451</v>
      </c>
      <c r="U2" s="118" t="s">
        <v>461</v>
      </c>
      <c r="W2" s="77"/>
      <c r="X2" s="118" t="s">
        <v>505</v>
      </c>
      <c r="Z2" s="77"/>
      <c r="AA2" s="118" t="s">
        <v>560</v>
      </c>
      <c r="AD2" s="118" t="s">
        <v>579</v>
      </c>
      <c r="AG2" s="118" t="s">
        <v>584</v>
      </c>
      <c r="AJ2" s="118" t="s">
        <v>600</v>
      </c>
      <c r="AM2" s="118" t="s">
        <v>610</v>
      </c>
    </row>
    <row r="3" spans="2:39">
      <c r="C3" s="157" t="s">
        <v>68</v>
      </c>
      <c r="F3" s="157" t="s">
        <v>68</v>
      </c>
      <c r="G3" s="77"/>
      <c r="I3" s="158" t="s">
        <v>68</v>
      </c>
      <c r="L3" s="77" t="s">
        <v>68</v>
      </c>
      <c r="O3" s="156" t="s">
        <v>67</v>
      </c>
      <c r="R3" s="118" t="s">
        <v>67</v>
      </c>
      <c r="U3" s="118" t="s">
        <v>67</v>
      </c>
      <c r="W3" s="77"/>
      <c r="X3" s="118" t="s">
        <v>506</v>
      </c>
      <c r="Z3" s="77"/>
      <c r="AA3" s="118" t="s">
        <v>506</v>
      </c>
      <c r="AD3" s="118" t="s">
        <v>506</v>
      </c>
      <c r="AG3" s="118" t="s">
        <v>506</v>
      </c>
      <c r="AJ3" s="118" t="s">
        <v>506</v>
      </c>
      <c r="AM3" s="118" t="s">
        <v>506</v>
      </c>
    </row>
    <row r="4" spans="2:39">
      <c r="B4" s="112" t="s">
        <v>52</v>
      </c>
      <c r="C4" s="157">
        <v>6.9</v>
      </c>
      <c r="D4" s="117"/>
      <c r="E4" s="112" t="s">
        <v>52</v>
      </c>
      <c r="F4" s="157">
        <v>6.2</v>
      </c>
      <c r="G4" s="117"/>
      <c r="H4" s="113" t="s">
        <v>340</v>
      </c>
      <c r="I4" s="158">
        <v>6.9</v>
      </c>
      <c r="J4" s="117"/>
      <c r="K4" s="113" t="s">
        <v>340</v>
      </c>
      <c r="L4" s="118">
        <v>6.52</v>
      </c>
      <c r="N4" s="77" t="s">
        <v>438</v>
      </c>
      <c r="O4" s="156">
        <v>6.1</v>
      </c>
      <c r="Q4" s="77" t="s">
        <v>438</v>
      </c>
      <c r="R4" s="118">
        <v>6.29</v>
      </c>
      <c r="T4" s="77" t="s">
        <v>431</v>
      </c>
      <c r="U4" s="118">
        <v>4.08</v>
      </c>
      <c r="W4" s="77" t="s">
        <v>340</v>
      </c>
      <c r="X4" s="118">
        <v>6.05</v>
      </c>
      <c r="Z4" s="77" t="s">
        <v>368</v>
      </c>
      <c r="AA4" s="118">
        <v>4.6900000000000004</v>
      </c>
      <c r="AC4" s="77" t="s">
        <v>358</v>
      </c>
      <c r="AD4" s="118">
        <v>6.22</v>
      </c>
      <c r="AF4" s="77" t="s">
        <v>358</v>
      </c>
      <c r="AG4" s="118">
        <v>4.95</v>
      </c>
      <c r="AI4" s="77" t="s">
        <v>358</v>
      </c>
      <c r="AJ4" s="118">
        <v>6.1</v>
      </c>
      <c r="AL4" s="77" t="s">
        <v>358</v>
      </c>
      <c r="AM4" s="118">
        <v>5.0599999999999996</v>
      </c>
    </row>
    <row r="5" spans="2:39">
      <c r="B5" s="112" t="s">
        <v>30</v>
      </c>
      <c r="C5" s="157">
        <v>6.9</v>
      </c>
      <c r="E5" s="112" t="s">
        <v>37</v>
      </c>
      <c r="F5" s="157">
        <v>5.9</v>
      </c>
      <c r="G5" s="117"/>
      <c r="H5" s="113" t="s">
        <v>358</v>
      </c>
      <c r="I5" s="158">
        <v>6.4</v>
      </c>
      <c r="J5" s="117"/>
      <c r="K5" s="113" t="s">
        <v>336</v>
      </c>
      <c r="L5" s="118">
        <v>6.1</v>
      </c>
      <c r="N5" s="77" t="s">
        <v>431</v>
      </c>
      <c r="O5" s="156">
        <v>5.47</v>
      </c>
      <c r="Q5" s="77" t="s">
        <v>437</v>
      </c>
      <c r="R5" s="118">
        <v>5.53</v>
      </c>
      <c r="T5" s="77" t="s">
        <v>438</v>
      </c>
      <c r="U5" s="118">
        <v>4.42</v>
      </c>
      <c r="W5" s="77" t="s">
        <v>358</v>
      </c>
      <c r="X5" s="118">
        <v>5.51</v>
      </c>
      <c r="Z5" s="77" t="s">
        <v>340</v>
      </c>
      <c r="AA5" s="118">
        <v>4.42</v>
      </c>
      <c r="AC5" s="77" t="s">
        <v>354</v>
      </c>
      <c r="AD5" s="118">
        <v>5.29</v>
      </c>
      <c r="AF5" s="77" t="s">
        <v>336</v>
      </c>
      <c r="AG5" s="118">
        <v>4.72</v>
      </c>
      <c r="AI5" s="77" t="s">
        <v>368</v>
      </c>
      <c r="AJ5" s="118">
        <v>5.3</v>
      </c>
      <c r="AL5" s="77" t="s">
        <v>343</v>
      </c>
      <c r="AM5" s="118">
        <v>4.6900000000000004</v>
      </c>
    </row>
    <row r="6" spans="2:39">
      <c r="B6" s="112" t="s">
        <v>37</v>
      </c>
      <c r="C6" s="157">
        <v>6.5</v>
      </c>
      <c r="E6" s="112" t="s">
        <v>34</v>
      </c>
      <c r="F6" s="157">
        <v>5.7</v>
      </c>
      <c r="G6" s="117"/>
      <c r="H6" s="113" t="s">
        <v>364</v>
      </c>
      <c r="I6" s="158">
        <v>6.2</v>
      </c>
      <c r="J6" s="117"/>
      <c r="K6" s="113" t="s">
        <v>358</v>
      </c>
      <c r="L6" s="118">
        <v>6.03</v>
      </c>
      <c r="N6" s="77" t="s">
        <v>437</v>
      </c>
      <c r="O6" s="156">
        <v>5.4</v>
      </c>
      <c r="Q6" s="77" t="s">
        <v>431</v>
      </c>
      <c r="R6" s="118">
        <v>5.49</v>
      </c>
      <c r="T6" s="77" t="s">
        <v>400</v>
      </c>
      <c r="U6" s="118">
        <v>4.22</v>
      </c>
      <c r="W6" s="77" t="s">
        <v>364</v>
      </c>
      <c r="X6" s="118">
        <v>5.12</v>
      </c>
      <c r="Z6" s="77" t="s">
        <v>342</v>
      </c>
      <c r="AA6" s="118">
        <v>4.37</v>
      </c>
      <c r="AC6" s="77" t="s">
        <v>364</v>
      </c>
      <c r="AD6" s="118">
        <v>5.27</v>
      </c>
      <c r="AF6" s="77" t="s">
        <v>368</v>
      </c>
      <c r="AG6" s="118">
        <v>4.3499999999999996</v>
      </c>
      <c r="AI6" s="77" t="s">
        <v>364</v>
      </c>
      <c r="AJ6" s="118">
        <v>5.3</v>
      </c>
      <c r="AL6" s="77" t="s">
        <v>368</v>
      </c>
      <c r="AM6" s="118">
        <v>4.5</v>
      </c>
    </row>
    <row r="7" spans="2:39">
      <c r="B7" s="112" t="s">
        <v>58</v>
      </c>
      <c r="C7" s="157">
        <v>6.5</v>
      </c>
      <c r="E7" s="112" t="s">
        <v>38</v>
      </c>
      <c r="F7" s="157">
        <v>5.6</v>
      </c>
      <c r="G7" s="117"/>
      <c r="H7" s="113" t="s">
        <v>336</v>
      </c>
      <c r="I7" s="158">
        <v>5.9</v>
      </c>
      <c r="J7" s="117"/>
      <c r="K7" s="113" t="s">
        <v>364</v>
      </c>
      <c r="L7" s="118">
        <v>5.85</v>
      </c>
      <c r="N7" s="77" t="s">
        <v>411</v>
      </c>
      <c r="O7" s="156">
        <v>5.19</v>
      </c>
      <c r="Q7" s="77" t="s">
        <v>424</v>
      </c>
      <c r="R7" s="118">
        <v>5.0999999999999996</v>
      </c>
      <c r="T7" s="77" t="s">
        <v>437</v>
      </c>
      <c r="U7" s="118">
        <v>4.1900000000000004</v>
      </c>
      <c r="W7" s="77" t="s">
        <v>347</v>
      </c>
      <c r="X7" s="118">
        <v>4.8499999999999996</v>
      </c>
      <c r="Z7" s="322" t="s">
        <v>353</v>
      </c>
      <c r="AA7" s="323">
        <v>4.33</v>
      </c>
      <c r="AC7" s="77" t="s">
        <v>346</v>
      </c>
      <c r="AD7" s="118">
        <v>5.23</v>
      </c>
      <c r="AF7" s="77" t="s">
        <v>343</v>
      </c>
      <c r="AG7" s="118">
        <v>4.34</v>
      </c>
      <c r="AI7" s="77" t="s">
        <v>346</v>
      </c>
      <c r="AJ7" s="118">
        <v>5.28</v>
      </c>
      <c r="AL7" s="77" t="s">
        <v>346</v>
      </c>
      <c r="AM7" s="118">
        <v>4.4400000000000004</v>
      </c>
    </row>
    <row r="8" spans="2:39">
      <c r="B8" s="112" t="s">
        <v>34</v>
      </c>
      <c r="C8" s="157">
        <v>6.3</v>
      </c>
      <c r="E8" s="112" t="s">
        <v>30</v>
      </c>
      <c r="F8" s="157">
        <v>5.5</v>
      </c>
      <c r="G8" s="117"/>
      <c r="H8" s="113" t="s">
        <v>342</v>
      </c>
      <c r="I8" s="158">
        <v>5.9</v>
      </c>
      <c r="J8" s="117"/>
      <c r="K8" s="113" t="s">
        <v>342</v>
      </c>
      <c r="L8" s="118">
        <v>5.54</v>
      </c>
      <c r="N8" s="77" t="s">
        <v>400</v>
      </c>
      <c r="O8" s="156">
        <v>5.14</v>
      </c>
      <c r="Q8" s="77" t="s">
        <v>400</v>
      </c>
      <c r="R8" s="118">
        <v>5</v>
      </c>
      <c r="T8" s="77" t="s">
        <v>425</v>
      </c>
      <c r="U8" s="118">
        <v>4.16</v>
      </c>
      <c r="W8" s="77" t="s">
        <v>354</v>
      </c>
      <c r="X8" s="118">
        <v>4.84</v>
      </c>
      <c r="Z8" s="77" t="s">
        <v>366</v>
      </c>
      <c r="AA8" s="118">
        <v>4.3</v>
      </c>
      <c r="AC8" s="77" t="s">
        <v>339</v>
      </c>
      <c r="AD8" s="118">
        <v>5.15</v>
      </c>
      <c r="AF8" s="77" t="s">
        <v>342</v>
      </c>
      <c r="AG8" s="118">
        <v>4.1900000000000004</v>
      </c>
      <c r="AI8" s="77" t="s">
        <v>354</v>
      </c>
      <c r="AJ8" s="118">
        <v>5.09</v>
      </c>
      <c r="AL8" s="77" t="s">
        <v>336</v>
      </c>
      <c r="AM8" s="118">
        <v>4.38</v>
      </c>
    </row>
    <row r="9" spans="2:39">
      <c r="B9" s="112" t="s">
        <v>33</v>
      </c>
      <c r="C9" s="157">
        <v>6.1</v>
      </c>
      <c r="E9" s="112" t="s">
        <v>33</v>
      </c>
      <c r="F9" s="157">
        <v>5.4</v>
      </c>
      <c r="G9" s="117"/>
      <c r="H9" s="113" t="s">
        <v>328</v>
      </c>
      <c r="I9" s="158">
        <v>5.8</v>
      </c>
      <c r="J9" s="117"/>
      <c r="K9" s="113" t="s">
        <v>354</v>
      </c>
      <c r="L9" s="118">
        <v>5.37</v>
      </c>
      <c r="N9" s="77" t="s">
        <v>424</v>
      </c>
      <c r="O9" s="156">
        <v>5.0199999999999996</v>
      </c>
      <c r="Q9" s="77" t="s">
        <v>426</v>
      </c>
      <c r="R9" s="118">
        <v>4.97</v>
      </c>
      <c r="T9" s="77" t="s">
        <v>424</v>
      </c>
      <c r="U9" s="118">
        <v>5.24</v>
      </c>
      <c r="W9" s="77" t="s">
        <v>368</v>
      </c>
      <c r="X9" s="118">
        <v>4.6900000000000004</v>
      </c>
      <c r="Z9" s="77" t="s">
        <v>358</v>
      </c>
      <c r="AA9" s="118">
        <v>4.2699999999999996</v>
      </c>
      <c r="AC9" s="77" t="s">
        <v>336</v>
      </c>
      <c r="AD9" s="118">
        <v>5.0199999999999996</v>
      </c>
      <c r="AF9" s="77" t="s">
        <v>340</v>
      </c>
      <c r="AG9" s="118">
        <v>4.1100000000000003</v>
      </c>
      <c r="AI9" s="77" t="s">
        <v>373</v>
      </c>
      <c r="AJ9" s="118">
        <v>4.93</v>
      </c>
      <c r="AL9" s="77" t="s">
        <v>354</v>
      </c>
      <c r="AM9" s="118">
        <v>4.32</v>
      </c>
    </row>
    <row r="10" spans="2:39">
      <c r="B10" s="112" t="s">
        <v>22</v>
      </c>
      <c r="C10" s="157">
        <v>6.1</v>
      </c>
      <c r="E10" s="112" t="s">
        <v>20</v>
      </c>
      <c r="F10" s="157">
        <v>5.3</v>
      </c>
      <c r="G10" s="117"/>
      <c r="H10" s="113" t="s">
        <v>341</v>
      </c>
      <c r="I10" s="158">
        <v>5.7</v>
      </c>
      <c r="J10" s="117"/>
      <c r="K10" s="113" t="s">
        <v>367</v>
      </c>
      <c r="L10" s="118">
        <v>5.37</v>
      </c>
      <c r="N10" s="77" t="s">
        <v>401</v>
      </c>
      <c r="O10" s="156">
        <v>4.92</v>
      </c>
      <c r="Q10" s="77" t="s">
        <v>401</v>
      </c>
      <c r="R10" s="118">
        <v>4.96</v>
      </c>
      <c r="T10" s="77" t="s">
        <v>405</v>
      </c>
      <c r="U10" s="118">
        <v>4.07</v>
      </c>
      <c r="W10" s="77" t="s">
        <v>345</v>
      </c>
      <c r="X10" s="118">
        <v>4.6500000000000004</v>
      </c>
      <c r="Z10" s="77" t="s">
        <v>336</v>
      </c>
      <c r="AA10" s="118">
        <v>4.22</v>
      </c>
      <c r="AC10" s="77" t="s">
        <v>340</v>
      </c>
      <c r="AD10" s="118">
        <v>4.8499999999999996</v>
      </c>
      <c r="AF10" s="77" t="s">
        <v>373</v>
      </c>
      <c r="AG10" s="118">
        <v>4.04</v>
      </c>
      <c r="AI10" s="77" t="s">
        <v>343</v>
      </c>
      <c r="AJ10" s="118">
        <v>4.91</v>
      </c>
      <c r="AL10" s="77" t="s">
        <v>351</v>
      </c>
      <c r="AM10" s="118">
        <v>4.3</v>
      </c>
    </row>
    <row r="11" spans="2:39">
      <c r="B11" s="112" t="s">
        <v>38</v>
      </c>
      <c r="C11" s="157">
        <v>6</v>
      </c>
      <c r="E11" s="112" t="s">
        <v>58</v>
      </c>
      <c r="F11" s="157">
        <v>5.2</v>
      </c>
      <c r="G11" s="117"/>
      <c r="H11" s="113" t="s">
        <v>327</v>
      </c>
      <c r="I11" s="158">
        <v>5.7</v>
      </c>
      <c r="J11" s="117"/>
      <c r="K11" s="113" t="s">
        <v>368</v>
      </c>
      <c r="L11" s="118">
        <v>5.36</v>
      </c>
      <c r="N11" s="77" t="s">
        <v>405</v>
      </c>
      <c r="O11" s="156">
        <v>4.8899999999999997</v>
      </c>
      <c r="Q11" s="77" t="s">
        <v>436</v>
      </c>
      <c r="R11" s="118">
        <v>4.8899999999999997</v>
      </c>
      <c r="T11" s="77" t="s">
        <v>394</v>
      </c>
      <c r="U11" s="118">
        <v>3.75</v>
      </c>
      <c r="W11" s="77" t="s">
        <v>336</v>
      </c>
      <c r="X11" s="118">
        <v>4.6399999999999997</v>
      </c>
      <c r="Z11" s="77" t="s">
        <v>354</v>
      </c>
      <c r="AA11" s="118">
        <v>4.1900000000000004</v>
      </c>
      <c r="AC11" s="77" t="s">
        <v>368</v>
      </c>
      <c r="AD11" s="118">
        <v>4.82</v>
      </c>
      <c r="AF11" s="77" t="s">
        <v>327</v>
      </c>
      <c r="AG11" s="118">
        <v>4.04</v>
      </c>
      <c r="AI11" s="77" t="s">
        <v>342</v>
      </c>
      <c r="AJ11" s="118">
        <v>4.8899999999999997</v>
      </c>
      <c r="AL11" s="77" t="s">
        <v>345</v>
      </c>
      <c r="AM11" s="118">
        <v>4.28</v>
      </c>
    </row>
    <row r="12" spans="2:39">
      <c r="B12" s="112" t="s">
        <v>42</v>
      </c>
      <c r="C12" s="157">
        <v>6</v>
      </c>
      <c r="E12" s="112" t="s">
        <v>22</v>
      </c>
      <c r="F12" s="157">
        <v>5.2</v>
      </c>
      <c r="G12" s="117"/>
      <c r="H12" s="113" t="s">
        <v>345</v>
      </c>
      <c r="I12" s="158">
        <v>5.6</v>
      </c>
      <c r="J12" s="117"/>
      <c r="K12" s="113" t="s">
        <v>357</v>
      </c>
      <c r="L12" s="118">
        <v>5.34</v>
      </c>
      <c r="N12" s="77" t="s">
        <v>416</v>
      </c>
      <c r="O12" s="156">
        <v>4.8</v>
      </c>
      <c r="Q12" s="77" t="s">
        <v>413</v>
      </c>
      <c r="R12" s="118">
        <v>4.87</v>
      </c>
      <c r="T12" s="77" t="s">
        <v>426</v>
      </c>
      <c r="U12" s="118">
        <v>4.16</v>
      </c>
      <c r="W12" s="77" t="s">
        <v>342</v>
      </c>
      <c r="X12" s="118">
        <v>4.63</v>
      </c>
      <c r="Z12" s="77" t="s">
        <v>345</v>
      </c>
      <c r="AA12" s="118">
        <v>4.17</v>
      </c>
      <c r="AC12" s="77" t="s">
        <v>342</v>
      </c>
      <c r="AD12" s="118">
        <v>4.68</v>
      </c>
      <c r="AF12" s="77" t="s">
        <v>364</v>
      </c>
      <c r="AG12" s="118">
        <v>3.99</v>
      </c>
      <c r="AI12" s="77" t="s">
        <v>357</v>
      </c>
      <c r="AJ12" s="118">
        <v>4.74</v>
      </c>
      <c r="AL12" s="77" t="s">
        <v>342</v>
      </c>
      <c r="AM12" s="118">
        <v>4.2699999999999996</v>
      </c>
    </row>
    <row r="13" spans="2:39">
      <c r="B13" s="112" t="s">
        <v>20</v>
      </c>
      <c r="C13" s="157">
        <v>5.7</v>
      </c>
      <c r="E13" s="112" t="s">
        <v>39</v>
      </c>
      <c r="F13" s="157">
        <v>4.9000000000000004</v>
      </c>
      <c r="G13" s="117"/>
      <c r="H13" s="113" t="s">
        <v>339</v>
      </c>
      <c r="I13" s="158">
        <v>5.4</v>
      </c>
      <c r="J13" s="117"/>
      <c r="K13" s="113" t="s">
        <v>345</v>
      </c>
      <c r="L13" s="118">
        <v>5.32</v>
      </c>
      <c r="N13" s="77" t="s">
        <v>412</v>
      </c>
      <c r="O13" s="156">
        <v>4.79</v>
      </c>
      <c r="Q13" s="77" t="s">
        <v>422</v>
      </c>
      <c r="R13" s="118">
        <v>4.8600000000000003</v>
      </c>
      <c r="T13" s="77" t="s">
        <v>420</v>
      </c>
      <c r="U13" s="118">
        <v>4.16</v>
      </c>
      <c r="W13" s="77" t="s">
        <v>338</v>
      </c>
      <c r="X13" s="118">
        <v>4.6100000000000003</v>
      </c>
      <c r="Z13" s="77" t="s">
        <v>347</v>
      </c>
      <c r="AA13" s="118">
        <v>4.16</v>
      </c>
      <c r="AC13" s="77" t="s">
        <v>343</v>
      </c>
      <c r="AD13" s="118">
        <v>4.68</v>
      </c>
      <c r="AF13" s="322" t="s">
        <v>353</v>
      </c>
      <c r="AG13" s="323">
        <v>3.92</v>
      </c>
      <c r="AI13" s="77" t="s">
        <v>340</v>
      </c>
      <c r="AJ13" s="118">
        <v>4.63</v>
      </c>
      <c r="AL13" s="77" t="s">
        <v>364</v>
      </c>
      <c r="AM13" s="118">
        <v>4.24</v>
      </c>
    </row>
    <row r="14" spans="2:39">
      <c r="B14" s="112" t="s">
        <v>31</v>
      </c>
      <c r="C14" s="157">
        <v>5.7</v>
      </c>
      <c r="E14" s="112" t="s">
        <v>60</v>
      </c>
      <c r="F14" s="157">
        <v>4.9000000000000004</v>
      </c>
      <c r="G14" s="117"/>
      <c r="H14" s="113" t="s">
        <v>368</v>
      </c>
      <c r="I14" s="158">
        <v>5.4</v>
      </c>
      <c r="J14" s="117"/>
      <c r="K14" s="113" t="s">
        <v>327</v>
      </c>
      <c r="L14" s="118">
        <v>5.31</v>
      </c>
      <c r="N14" s="161" t="s">
        <v>427</v>
      </c>
      <c r="O14" s="286">
        <v>4.76</v>
      </c>
      <c r="Q14" s="77" t="s">
        <v>416</v>
      </c>
      <c r="R14" s="118">
        <v>4.79</v>
      </c>
      <c r="T14" s="77" t="s">
        <v>415</v>
      </c>
      <c r="U14" s="118">
        <v>3.9</v>
      </c>
      <c r="W14" s="77" t="s">
        <v>344</v>
      </c>
      <c r="X14" s="118">
        <v>4.5199999999999996</v>
      </c>
      <c r="Z14" s="77" t="s">
        <v>338</v>
      </c>
      <c r="AA14" s="118">
        <v>4.16</v>
      </c>
      <c r="AC14" s="77" t="s">
        <v>345</v>
      </c>
      <c r="AD14" s="118">
        <v>4.59</v>
      </c>
      <c r="AF14" s="77" t="s">
        <v>354</v>
      </c>
      <c r="AG14" s="118">
        <v>3.92</v>
      </c>
      <c r="AI14" s="77" t="s">
        <v>336</v>
      </c>
      <c r="AJ14" s="118">
        <v>4.59</v>
      </c>
      <c r="AL14" s="77" t="s">
        <v>340</v>
      </c>
      <c r="AM14" s="118">
        <v>4.16</v>
      </c>
    </row>
    <row r="15" spans="2:39">
      <c r="B15" s="112" t="s">
        <v>26</v>
      </c>
      <c r="C15" s="157">
        <v>5.6</v>
      </c>
      <c r="E15" s="112" t="s">
        <v>32</v>
      </c>
      <c r="F15" s="157">
        <v>4.9000000000000004</v>
      </c>
      <c r="G15" s="117"/>
      <c r="H15" s="113" t="s">
        <v>354</v>
      </c>
      <c r="I15" s="158">
        <v>5.4</v>
      </c>
      <c r="J15" s="117"/>
      <c r="K15" s="113" t="s">
        <v>350</v>
      </c>
      <c r="L15" s="118">
        <v>5.27</v>
      </c>
      <c r="N15" s="77" t="s">
        <v>433</v>
      </c>
      <c r="O15" s="156">
        <v>4.75</v>
      </c>
      <c r="Q15" s="77" t="s">
        <v>415</v>
      </c>
      <c r="R15" s="118">
        <v>4.78</v>
      </c>
      <c r="T15" s="77" t="s">
        <v>397</v>
      </c>
      <c r="U15" s="118">
        <v>3</v>
      </c>
      <c r="W15" s="77" t="s">
        <v>327</v>
      </c>
      <c r="X15" s="118">
        <v>4.51</v>
      </c>
      <c r="Z15" s="77" t="s">
        <v>333</v>
      </c>
      <c r="AA15" s="118">
        <v>4.16</v>
      </c>
      <c r="AC15" s="77" t="s">
        <v>350</v>
      </c>
      <c r="AD15" s="118">
        <v>4.34</v>
      </c>
      <c r="AF15" s="77" t="s">
        <v>345</v>
      </c>
      <c r="AG15" s="118">
        <v>3.88</v>
      </c>
      <c r="AI15" s="77" t="s">
        <v>344</v>
      </c>
      <c r="AJ15" s="118">
        <v>4.58</v>
      </c>
      <c r="AL15" s="77" t="s">
        <v>344</v>
      </c>
      <c r="AM15" s="118">
        <v>4.1500000000000004</v>
      </c>
    </row>
    <row r="16" spans="2:39">
      <c r="B16" s="112" t="s">
        <v>57</v>
      </c>
      <c r="C16" s="157">
        <v>5.5</v>
      </c>
      <c r="E16" s="112" t="s">
        <v>26</v>
      </c>
      <c r="F16" s="157">
        <v>4.7</v>
      </c>
      <c r="G16" s="117"/>
      <c r="H16" s="113" t="s">
        <v>343</v>
      </c>
      <c r="I16" s="158">
        <v>5.3</v>
      </c>
      <c r="J16" s="117"/>
      <c r="K16" s="113" t="s">
        <v>347</v>
      </c>
      <c r="L16" s="118">
        <v>5.19</v>
      </c>
      <c r="N16" s="77" t="s">
        <v>413</v>
      </c>
      <c r="O16" s="156">
        <v>4.7</v>
      </c>
      <c r="Q16" s="77" t="s">
        <v>405</v>
      </c>
      <c r="R16" s="118">
        <v>4.75</v>
      </c>
      <c r="T16" s="77" t="s">
        <v>27</v>
      </c>
      <c r="U16" s="118">
        <v>3.85</v>
      </c>
      <c r="W16" s="77" t="s">
        <v>333</v>
      </c>
      <c r="X16" s="118">
        <v>4.5</v>
      </c>
      <c r="Z16" s="77" t="s">
        <v>373</v>
      </c>
      <c r="AA16" s="118">
        <v>4.0999999999999996</v>
      </c>
      <c r="AC16" s="77" t="s">
        <v>333</v>
      </c>
      <c r="AD16" s="118">
        <v>4.32</v>
      </c>
      <c r="AF16" s="77" t="s">
        <v>346</v>
      </c>
      <c r="AG16" s="118">
        <v>3.83</v>
      </c>
      <c r="AI16" s="77" t="s">
        <v>367</v>
      </c>
      <c r="AJ16" s="118">
        <v>4.54</v>
      </c>
      <c r="AL16" s="77" t="s">
        <v>362</v>
      </c>
      <c r="AM16" s="118">
        <v>4.03</v>
      </c>
    </row>
    <row r="17" spans="2:39">
      <c r="B17" s="112" t="s">
        <v>53</v>
      </c>
      <c r="C17" s="157">
        <v>5.5</v>
      </c>
      <c r="E17" s="112" t="s">
        <v>53</v>
      </c>
      <c r="F17" s="157">
        <v>4.7</v>
      </c>
      <c r="G17" s="117"/>
      <c r="H17" s="113" t="s">
        <v>344</v>
      </c>
      <c r="I17" s="158">
        <v>5</v>
      </c>
      <c r="J17" s="117"/>
      <c r="K17" s="113" t="s">
        <v>328</v>
      </c>
      <c r="L17" s="118">
        <v>5.08</v>
      </c>
      <c r="N17" s="77" t="s">
        <v>422</v>
      </c>
      <c r="O17" s="156">
        <v>4.7</v>
      </c>
      <c r="Q17" s="77" t="s">
        <v>411</v>
      </c>
      <c r="R17" s="118">
        <v>4.75</v>
      </c>
      <c r="T17" s="77" t="s">
        <v>413</v>
      </c>
      <c r="U17" s="118">
        <v>3.85</v>
      </c>
      <c r="W17" s="77" t="s">
        <v>351</v>
      </c>
      <c r="X17" s="118">
        <v>4.45</v>
      </c>
      <c r="Z17" s="77" t="s">
        <v>339</v>
      </c>
      <c r="AA17" s="118">
        <v>4.09</v>
      </c>
      <c r="AC17" s="77" t="s">
        <v>338</v>
      </c>
      <c r="AD17" s="118">
        <v>4.3099999999999996</v>
      </c>
      <c r="AF17" s="77" t="s">
        <v>351</v>
      </c>
      <c r="AG17" s="118">
        <v>3.8</v>
      </c>
      <c r="AI17" s="77" t="s">
        <v>345</v>
      </c>
      <c r="AJ17" s="118">
        <v>4.5</v>
      </c>
      <c r="AL17" s="77" t="s">
        <v>373</v>
      </c>
      <c r="AM17" s="118">
        <v>4.01</v>
      </c>
    </row>
    <row r="18" spans="2:39">
      <c r="B18" s="112" t="s">
        <v>39</v>
      </c>
      <c r="C18" s="157">
        <v>5.4</v>
      </c>
      <c r="E18" s="112" t="s">
        <v>40</v>
      </c>
      <c r="F18" s="157">
        <v>4.5999999999999996</v>
      </c>
      <c r="G18" s="117"/>
      <c r="H18" s="113" t="s">
        <v>350</v>
      </c>
      <c r="I18" s="158">
        <v>5</v>
      </c>
      <c r="J18" s="117"/>
      <c r="K18" s="113" t="s">
        <v>346</v>
      </c>
      <c r="L18" s="118">
        <v>4.95</v>
      </c>
      <c r="N18" s="77" t="s">
        <v>415</v>
      </c>
      <c r="O18" s="156">
        <v>4.68</v>
      </c>
      <c r="Q18" s="77" t="s">
        <v>425</v>
      </c>
      <c r="R18" s="118">
        <v>4.75</v>
      </c>
      <c r="T18" s="77" t="s">
        <v>396</v>
      </c>
      <c r="U18" s="118">
        <v>4.09</v>
      </c>
      <c r="W18" s="77" t="s">
        <v>328</v>
      </c>
      <c r="X18" s="118">
        <v>4.43</v>
      </c>
      <c r="Z18" s="77" t="s">
        <v>364</v>
      </c>
      <c r="AA18" s="118">
        <v>4.08</v>
      </c>
      <c r="AC18" s="77" t="s">
        <v>373</v>
      </c>
      <c r="AD18" s="118">
        <v>4.29</v>
      </c>
      <c r="AF18" s="77" t="s">
        <v>356</v>
      </c>
      <c r="AG18" s="118">
        <v>3.79</v>
      </c>
      <c r="AI18" s="77" t="s">
        <v>361</v>
      </c>
      <c r="AJ18" s="118">
        <v>4.2699999999999996</v>
      </c>
      <c r="AL18" s="77" t="s">
        <v>334</v>
      </c>
      <c r="AM18" s="118">
        <v>3.83</v>
      </c>
    </row>
    <row r="19" spans="2:39">
      <c r="B19" s="112" t="s">
        <v>60</v>
      </c>
      <c r="C19" s="157">
        <v>5.3</v>
      </c>
      <c r="E19" s="112" t="s">
        <v>61</v>
      </c>
      <c r="F19" s="157">
        <v>4.5999999999999996</v>
      </c>
      <c r="G19" s="117"/>
      <c r="H19" s="113" t="s">
        <v>351</v>
      </c>
      <c r="I19" s="158">
        <v>4.9000000000000004</v>
      </c>
      <c r="J19" s="117"/>
      <c r="K19" s="113" t="s">
        <v>333</v>
      </c>
      <c r="L19" s="118">
        <v>4.93</v>
      </c>
      <c r="N19" s="77" t="s">
        <v>420</v>
      </c>
      <c r="O19" s="156">
        <v>4.57</v>
      </c>
      <c r="Q19" s="77" t="s">
        <v>423</v>
      </c>
      <c r="R19" s="118">
        <v>4.7300000000000004</v>
      </c>
      <c r="T19" s="77" t="s">
        <v>401</v>
      </c>
      <c r="U19" s="118">
        <v>4.37</v>
      </c>
      <c r="W19" s="77" t="s">
        <v>350</v>
      </c>
      <c r="X19" s="118">
        <v>4.3899999999999997</v>
      </c>
      <c r="Z19" s="77" t="s">
        <v>327</v>
      </c>
      <c r="AA19" s="118">
        <v>4.07</v>
      </c>
      <c r="AC19" s="77" t="s">
        <v>327</v>
      </c>
      <c r="AD19" s="118">
        <v>4.26</v>
      </c>
      <c r="AF19" s="77" t="s">
        <v>333</v>
      </c>
      <c r="AG19" s="118">
        <v>3.7</v>
      </c>
      <c r="AI19" s="322" t="s">
        <v>353</v>
      </c>
      <c r="AJ19" s="323">
        <v>4.26</v>
      </c>
      <c r="AL19" s="77" t="s">
        <v>359</v>
      </c>
      <c r="AM19" s="118">
        <v>3.74</v>
      </c>
    </row>
    <row r="20" spans="2:39">
      <c r="B20" s="112" t="s">
        <v>35</v>
      </c>
      <c r="C20" s="157">
        <v>5.3</v>
      </c>
      <c r="E20" s="112" t="s">
        <v>21</v>
      </c>
      <c r="F20" s="157">
        <v>4.5999999999999996</v>
      </c>
      <c r="G20" s="117"/>
      <c r="H20" s="113" t="s">
        <v>332</v>
      </c>
      <c r="I20" s="158">
        <v>4.9000000000000004</v>
      </c>
      <c r="J20" s="117"/>
      <c r="K20" s="113" t="s">
        <v>339</v>
      </c>
      <c r="L20" s="118">
        <v>4.7699999999999996</v>
      </c>
      <c r="N20" s="77" t="s">
        <v>399</v>
      </c>
      <c r="O20" s="156">
        <v>4.5599999999999996</v>
      </c>
      <c r="Q20" s="77" t="s">
        <v>420</v>
      </c>
      <c r="R20" s="118">
        <v>4.72</v>
      </c>
      <c r="T20" s="77" t="s">
        <v>429</v>
      </c>
      <c r="U20" s="118">
        <v>4.3</v>
      </c>
      <c r="W20" s="77" t="s">
        <v>346</v>
      </c>
      <c r="X20" s="118">
        <v>4.34</v>
      </c>
      <c r="Z20" s="77" t="s">
        <v>343</v>
      </c>
      <c r="AA20" s="118">
        <v>4</v>
      </c>
      <c r="AC20" s="77" t="s">
        <v>357</v>
      </c>
      <c r="AD20" s="118">
        <v>4.26</v>
      </c>
      <c r="AF20" s="77" t="s">
        <v>339</v>
      </c>
      <c r="AG20" s="118">
        <v>3.67</v>
      </c>
      <c r="AI20" s="77" t="s">
        <v>341</v>
      </c>
      <c r="AJ20" s="118">
        <v>4.16</v>
      </c>
      <c r="AL20" s="77" t="s">
        <v>356</v>
      </c>
      <c r="AM20" s="118">
        <v>3.7</v>
      </c>
    </row>
    <row r="21" spans="2:39">
      <c r="B21" s="112" t="s">
        <v>51</v>
      </c>
      <c r="C21" s="157">
        <v>5.3</v>
      </c>
      <c r="E21" s="112" t="s">
        <v>31</v>
      </c>
      <c r="F21" s="157">
        <v>4.5</v>
      </c>
      <c r="G21" s="117"/>
      <c r="H21" s="113" t="s">
        <v>333</v>
      </c>
      <c r="I21" s="158">
        <v>4.9000000000000004</v>
      </c>
      <c r="J21" s="117"/>
      <c r="K21" s="113" t="s">
        <v>338</v>
      </c>
      <c r="L21" s="118">
        <v>4.76</v>
      </c>
      <c r="N21" s="77" t="s">
        <v>426</v>
      </c>
      <c r="O21" s="156">
        <v>4.51</v>
      </c>
      <c r="Q21" s="77" t="s">
        <v>402</v>
      </c>
      <c r="R21" s="118">
        <v>4.6900000000000004</v>
      </c>
      <c r="T21" s="77" t="s">
        <v>416</v>
      </c>
      <c r="U21" s="118">
        <v>4.17</v>
      </c>
      <c r="W21" s="77" t="s">
        <v>339</v>
      </c>
      <c r="X21" s="118">
        <v>4.3</v>
      </c>
      <c r="Z21" s="77" t="s">
        <v>355</v>
      </c>
      <c r="AA21" s="118">
        <v>3.94</v>
      </c>
      <c r="AC21" s="77" t="s">
        <v>366</v>
      </c>
      <c r="AD21" s="118">
        <v>4.24</v>
      </c>
      <c r="AF21" s="77" t="s">
        <v>344</v>
      </c>
      <c r="AG21" s="118">
        <v>3.66</v>
      </c>
      <c r="AI21" s="77" t="s">
        <v>328</v>
      </c>
      <c r="AJ21" s="118">
        <v>4.12</v>
      </c>
      <c r="AL21" s="77" t="s">
        <v>327</v>
      </c>
      <c r="AM21" s="118">
        <v>3.65</v>
      </c>
    </row>
    <row r="22" spans="2:39">
      <c r="B22" s="112" t="s">
        <v>36</v>
      </c>
      <c r="C22" s="157">
        <v>5.2</v>
      </c>
      <c r="E22" s="112" t="s">
        <v>35</v>
      </c>
      <c r="F22" s="157">
        <v>4.5</v>
      </c>
      <c r="G22" s="117"/>
      <c r="H22" s="113" t="s">
        <v>361</v>
      </c>
      <c r="I22" s="158">
        <v>4.9000000000000004</v>
      </c>
      <c r="J22" s="117"/>
      <c r="K22" s="113" t="s">
        <v>366</v>
      </c>
      <c r="L22" s="118">
        <v>4.71</v>
      </c>
      <c r="N22" s="77" t="s">
        <v>436</v>
      </c>
      <c r="O22" s="156">
        <v>4.49</v>
      </c>
      <c r="Q22" s="77" t="s">
        <v>412</v>
      </c>
      <c r="R22" s="118">
        <v>4.6900000000000004</v>
      </c>
      <c r="T22" s="77" t="s">
        <v>436</v>
      </c>
      <c r="U22" s="118">
        <v>3.71</v>
      </c>
      <c r="W22" s="77" t="s">
        <v>341</v>
      </c>
      <c r="X22" s="118">
        <v>4.2699999999999996</v>
      </c>
      <c r="Z22" s="77" t="s">
        <v>350</v>
      </c>
      <c r="AA22" s="118">
        <v>3.92</v>
      </c>
      <c r="AC22" s="322" t="s">
        <v>353</v>
      </c>
      <c r="AD22" s="323">
        <v>4.21</v>
      </c>
      <c r="AF22" s="77" t="s">
        <v>355</v>
      </c>
      <c r="AG22" s="118">
        <v>3.63</v>
      </c>
      <c r="AI22" s="77" t="s">
        <v>350</v>
      </c>
      <c r="AJ22" s="118">
        <v>4.0599999999999996</v>
      </c>
      <c r="AL22" s="77" t="s">
        <v>339</v>
      </c>
      <c r="AM22" s="118">
        <v>3.64</v>
      </c>
    </row>
    <row r="23" spans="2:39">
      <c r="B23" s="112" t="s">
        <v>64</v>
      </c>
      <c r="C23" s="157">
        <v>5.2</v>
      </c>
      <c r="E23" s="112" t="s">
        <v>29</v>
      </c>
      <c r="F23" s="157">
        <v>4.5</v>
      </c>
      <c r="G23" s="117"/>
      <c r="H23" s="113" t="s">
        <v>367</v>
      </c>
      <c r="I23" s="158">
        <v>4.9000000000000004</v>
      </c>
      <c r="J23" s="117"/>
      <c r="K23" s="113" t="s">
        <v>332</v>
      </c>
      <c r="L23" s="118">
        <v>4.7</v>
      </c>
      <c r="N23" s="77" t="s">
        <v>402</v>
      </c>
      <c r="O23" s="156">
        <v>4.46</v>
      </c>
      <c r="Q23" s="77" t="s">
        <v>433</v>
      </c>
      <c r="R23" s="118">
        <v>4.59</v>
      </c>
      <c r="T23" s="77" t="s">
        <v>433</v>
      </c>
      <c r="U23" s="118">
        <v>3.8</v>
      </c>
      <c r="W23" s="77" t="s">
        <v>366</v>
      </c>
      <c r="X23" s="118">
        <v>4.25</v>
      </c>
      <c r="Z23" s="77" t="s">
        <v>328</v>
      </c>
      <c r="AA23" s="118">
        <v>3.9</v>
      </c>
      <c r="AC23" s="77" t="s">
        <v>356</v>
      </c>
      <c r="AD23" s="118">
        <v>4.2</v>
      </c>
      <c r="AF23" s="77" t="s">
        <v>328</v>
      </c>
      <c r="AG23" s="118">
        <v>3.61</v>
      </c>
      <c r="AI23" s="77" t="s">
        <v>327</v>
      </c>
      <c r="AJ23" s="118">
        <v>3.97</v>
      </c>
      <c r="AL23" s="77" t="s">
        <v>367</v>
      </c>
      <c r="AM23" s="118">
        <v>3.62</v>
      </c>
    </row>
    <row r="24" spans="2:39">
      <c r="B24" s="112" t="s">
        <v>24</v>
      </c>
      <c r="C24" s="157">
        <v>5.0999999999999996</v>
      </c>
      <c r="E24" s="112" t="s">
        <v>45</v>
      </c>
      <c r="F24" s="157">
        <v>4.5</v>
      </c>
      <c r="G24" s="117"/>
      <c r="H24" s="113" t="s">
        <v>347</v>
      </c>
      <c r="I24" s="158">
        <v>4.8</v>
      </c>
      <c r="J24" s="117"/>
      <c r="K24" s="133" t="s">
        <v>353</v>
      </c>
      <c r="L24" s="285">
        <v>4.7</v>
      </c>
      <c r="N24" s="77" t="s">
        <v>27</v>
      </c>
      <c r="O24" s="156">
        <v>4.4000000000000004</v>
      </c>
      <c r="Q24" s="77" t="s">
        <v>394</v>
      </c>
      <c r="R24" s="118">
        <v>4.57</v>
      </c>
      <c r="T24" s="77" t="s">
        <v>395</v>
      </c>
      <c r="U24" s="118">
        <v>3.34</v>
      </c>
      <c r="W24" s="77" t="s">
        <v>334</v>
      </c>
      <c r="X24" s="118">
        <v>4.2300000000000004</v>
      </c>
      <c r="Z24" s="77" t="s">
        <v>344</v>
      </c>
      <c r="AA24" s="118">
        <v>3.85</v>
      </c>
      <c r="AC24" s="77" t="s">
        <v>341</v>
      </c>
      <c r="AD24" s="118">
        <v>4.1500000000000004</v>
      </c>
      <c r="AF24" s="77" t="s">
        <v>338</v>
      </c>
      <c r="AG24" s="118">
        <v>3.61</v>
      </c>
      <c r="AI24" s="77" t="s">
        <v>360</v>
      </c>
      <c r="AJ24" s="118">
        <v>3.96</v>
      </c>
      <c r="AL24" s="77" t="s">
        <v>332</v>
      </c>
      <c r="AM24" s="118">
        <v>3.59</v>
      </c>
    </row>
    <row r="25" spans="2:39">
      <c r="B25" s="112" t="s">
        <v>32</v>
      </c>
      <c r="C25" s="157">
        <v>5.0999999999999996</v>
      </c>
      <c r="E25" s="112" t="s">
        <v>51</v>
      </c>
      <c r="F25" s="157">
        <v>4.4000000000000004</v>
      </c>
      <c r="G25" s="117"/>
      <c r="H25" s="113" t="s">
        <v>331</v>
      </c>
      <c r="I25" s="158">
        <v>4.7</v>
      </c>
      <c r="J25" s="117"/>
      <c r="K25" s="113" t="s">
        <v>343</v>
      </c>
      <c r="L25" s="118">
        <v>4.68</v>
      </c>
      <c r="N25" s="77" t="s">
        <v>434</v>
      </c>
      <c r="O25" s="156">
        <v>4.4000000000000004</v>
      </c>
      <c r="Q25" s="77" t="s">
        <v>399</v>
      </c>
      <c r="R25" s="118">
        <v>4.5599999999999996</v>
      </c>
      <c r="T25" s="77" t="s">
        <v>402</v>
      </c>
      <c r="U25" s="118">
        <v>4</v>
      </c>
      <c r="W25" s="77" t="s">
        <v>343</v>
      </c>
      <c r="X25" s="118">
        <v>4.1900000000000004</v>
      </c>
      <c r="Z25" s="77" t="s">
        <v>334</v>
      </c>
      <c r="AA25" s="118">
        <v>3.85</v>
      </c>
      <c r="AC25" s="77" t="s">
        <v>332</v>
      </c>
      <c r="AD25" s="118">
        <v>4.1100000000000003</v>
      </c>
      <c r="AF25" s="77" t="s">
        <v>362</v>
      </c>
      <c r="AG25" s="118">
        <v>3.58</v>
      </c>
      <c r="AI25" s="77" t="s">
        <v>332</v>
      </c>
      <c r="AJ25" s="118">
        <v>3.95</v>
      </c>
      <c r="AL25" s="77" t="s">
        <v>365</v>
      </c>
      <c r="AM25" s="118">
        <v>3.58</v>
      </c>
    </row>
    <row r="26" spans="2:39">
      <c r="B26" s="112" t="s">
        <v>47</v>
      </c>
      <c r="C26" s="157">
        <v>5.0999999999999996</v>
      </c>
      <c r="E26" s="112" t="s">
        <v>28</v>
      </c>
      <c r="F26" s="157">
        <v>4.4000000000000004</v>
      </c>
      <c r="G26" s="117"/>
      <c r="H26" s="113" t="s">
        <v>338</v>
      </c>
      <c r="I26" s="158">
        <v>4.7</v>
      </c>
      <c r="J26" s="117"/>
      <c r="K26" s="113" t="s">
        <v>335</v>
      </c>
      <c r="L26" s="118">
        <v>4.67</v>
      </c>
      <c r="N26" s="77" t="s">
        <v>423</v>
      </c>
      <c r="O26" s="156">
        <v>4.32</v>
      </c>
      <c r="Q26" s="77" t="s">
        <v>429</v>
      </c>
      <c r="R26" s="118">
        <v>4.5199999999999996</v>
      </c>
      <c r="T26" s="77" t="s">
        <v>434</v>
      </c>
      <c r="U26" s="118">
        <v>3.92</v>
      </c>
      <c r="W26" s="77" t="s">
        <v>367</v>
      </c>
      <c r="X26" s="118">
        <v>4.16</v>
      </c>
      <c r="Z26" s="77" t="s">
        <v>367</v>
      </c>
      <c r="AA26" s="118">
        <v>3.8</v>
      </c>
      <c r="AC26" s="77" t="s">
        <v>361</v>
      </c>
      <c r="AD26" s="118">
        <v>4.08</v>
      </c>
      <c r="AF26" s="77" t="s">
        <v>361</v>
      </c>
      <c r="AG26" s="118">
        <v>3.58</v>
      </c>
      <c r="AI26" s="77" t="s">
        <v>347</v>
      </c>
      <c r="AJ26" s="118">
        <v>3.88</v>
      </c>
      <c r="AL26" s="77" t="s">
        <v>347</v>
      </c>
      <c r="AM26" s="118">
        <v>3.56</v>
      </c>
    </row>
    <row r="27" spans="2:39">
      <c r="B27" s="112" t="s">
        <v>46</v>
      </c>
      <c r="C27" s="157">
        <v>5.0999999999999996</v>
      </c>
      <c r="E27" s="112" t="s">
        <v>42</v>
      </c>
      <c r="F27" s="157">
        <v>4.3</v>
      </c>
      <c r="G27" s="117"/>
      <c r="H27" s="113" t="s">
        <v>348</v>
      </c>
      <c r="I27" s="158">
        <v>4.7</v>
      </c>
      <c r="J27" s="117"/>
      <c r="K27" s="113" t="s">
        <v>361</v>
      </c>
      <c r="L27" s="118">
        <v>4.6500000000000004</v>
      </c>
      <c r="N27" s="77" t="s">
        <v>429</v>
      </c>
      <c r="O27" s="156">
        <v>4.3</v>
      </c>
      <c r="Q27" s="161" t="s">
        <v>427</v>
      </c>
      <c r="R27" s="285">
        <v>4.51</v>
      </c>
      <c r="T27" s="77" t="s">
        <v>423</v>
      </c>
      <c r="U27" s="118">
        <v>4.0999999999999996</v>
      </c>
      <c r="W27" s="322" t="s">
        <v>353</v>
      </c>
      <c r="X27" s="323">
        <v>4.0999999999999996</v>
      </c>
      <c r="Z27" s="77" t="s">
        <v>351</v>
      </c>
      <c r="AA27" s="118">
        <v>3.75</v>
      </c>
      <c r="AC27" s="77" t="s">
        <v>344</v>
      </c>
      <c r="AD27" s="118">
        <v>4.05</v>
      </c>
      <c r="AF27" s="77" t="s">
        <v>363</v>
      </c>
      <c r="AG27" s="118">
        <v>3.55</v>
      </c>
      <c r="AI27" s="77" t="s">
        <v>333</v>
      </c>
      <c r="AJ27" s="118">
        <v>3.87</v>
      </c>
      <c r="AL27" s="77" t="s">
        <v>357</v>
      </c>
      <c r="AM27" s="118">
        <v>3.53</v>
      </c>
    </row>
    <row r="28" spans="2:39">
      <c r="B28" s="112" t="s">
        <v>29</v>
      </c>
      <c r="C28" s="157">
        <v>5</v>
      </c>
      <c r="E28" s="112" t="s">
        <v>36</v>
      </c>
      <c r="F28" s="157">
        <v>4.3</v>
      </c>
      <c r="G28" s="117"/>
      <c r="H28" s="113" t="s">
        <v>353</v>
      </c>
      <c r="I28" s="158">
        <v>4.5999999999999996</v>
      </c>
      <c r="J28" s="117"/>
      <c r="K28" s="113" t="s">
        <v>344</v>
      </c>
      <c r="L28" s="118">
        <v>4.5999999999999996</v>
      </c>
      <c r="N28" s="77" t="s">
        <v>394</v>
      </c>
      <c r="O28" s="156">
        <v>4.24</v>
      </c>
      <c r="Q28" s="77" t="s">
        <v>27</v>
      </c>
      <c r="R28" s="118">
        <v>4.4800000000000004</v>
      </c>
      <c r="T28" s="77" t="s">
        <v>411</v>
      </c>
      <c r="U28" s="118">
        <v>4.2699999999999996</v>
      </c>
      <c r="W28" s="77" t="s">
        <v>361</v>
      </c>
      <c r="X28" s="118">
        <v>4.09</v>
      </c>
      <c r="Z28" s="77" t="s">
        <v>370</v>
      </c>
      <c r="AA28" s="118">
        <v>3.73</v>
      </c>
      <c r="AC28" s="77" t="s">
        <v>328</v>
      </c>
      <c r="AD28" s="118">
        <v>4</v>
      </c>
      <c r="AF28" s="77" t="s">
        <v>347</v>
      </c>
      <c r="AG28" s="118">
        <v>3.52</v>
      </c>
      <c r="AI28" s="77" t="s">
        <v>370</v>
      </c>
      <c r="AJ28" s="118">
        <v>3.86</v>
      </c>
      <c r="AL28" s="77" t="s">
        <v>361</v>
      </c>
      <c r="AM28" s="118">
        <v>3.53</v>
      </c>
    </row>
    <row r="29" spans="2:39">
      <c r="B29" s="112" t="s">
        <v>40</v>
      </c>
      <c r="C29" s="157">
        <v>5</v>
      </c>
      <c r="E29" s="112" t="s">
        <v>64</v>
      </c>
      <c r="F29" s="157">
        <v>4.3</v>
      </c>
      <c r="G29" s="117"/>
      <c r="H29" s="113" t="s">
        <v>357</v>
      </c>
      <c r="I29" s="158">
        <v>4.5999999999999996</v>
      </c>
      <c r="J29" s="117"/>
      <c r="K29" s="113" t="s">
        <v>337</v>
      </c>
      <c r="L29" s="118">
        <v>4.59</v>
      </c>
      <c r="N29" s="77" t="s">
        <v>425</v>
      </c>
      <c r="O29" s="156">
        <v>4.2300000000000004</v>
      </c>
      <c r="Q29" s="77" t="s">
        <v>434</v>
      </c>
      <c r="R29" s="118">
        <v>4.4800000000000004</v>
      </c>
      <c r="T29" s="77" t="s">
        <v>412</v>
      </c>
      <c r="U29" s="118">
        <v>3.71</v>
      </c>
      <c r="W29" s="77" t="s">
        <v>356</v>
      </c>
      <c r="X29" s="118">
        <v>4.03</v>
      </c>
      <c r="Z29" s="77" t="s">
        <v>332</v>
      </c>
      <c r="AA29" s="118">
        <v>3.72</v>
      </c>
      <c r="AC29" s="77" t="s">
        <v>347</v>
      </c>
      <c r="AD29" s="118">
        <v>3.95</v>
      </c>
      <c r="AF29" s="77" t="s">
        <v>357</v>
      </c>
      <c r="AG29" s="118">
        <v>3.51</v>
      </c>
      <c r="AI29" s="77" t="s">
        <v>339</v>
      </c>
      <c r="AJ29" s="118">
        <v>3.85</v>
      </c>
      <c r="AL29" s="77" t="s">
        <v>366</v>
      </c>
      <c r="AM29" s="118">
        <v>3.48</v>
      </c>
    </row>
    <row r="30" spans="2:39">
      <c r="B30" s="112" t="s">
        <v>28</v>
      </c>
      <c r="C30" s="157">
        <v>5</v>
      </c>
      <c r="E30" s="112" t="s">
        <v>24</v>
      </c>
      <c r="F30" s="157">
        <v>4.3</v>
      </c>
      <c r="G30" s="117"/>
      <c r="H30" s="113" t="s">
        <v>346</v>
      </c>
      <c r="I30" s="158">
        <v>4.5</v>
      </c>
      <c r="J30" s="117"/>
      <c r="K30" s="113" t="s">
        <v>348</v>
      </c>
      <c r="L30" s="118">
        <v>4.58</v>
      </c>
      <c r="N30" s="77" t="s">
        <v>435</v>
      </c>
      <c r="O30" s="156">
        <v>4.1500000000000004</v>
      </c>
      <c r="Q30" s="77" t="s">
        <v>419</v>
      </c>
      <c r="R30" s="118">
        <v>4.1900000000000004</v>
      </c>
      <c r="T30" s="161" t="s">
        <v>427</v>
      </c>
      <c r="U30" s="285">
        <v>4.33</v>
      </c>
      <c r="V30" s="285"/>
      <c r="W30" s="77" t="s">
        <v>357</v>
      </c>
      <c r="X30" s="118">
        <v>4.01</v>
      </c>
      <c r="Z30" s="77" t="s">
        <v>346</v>
      </c>
      <c r="AA30" s="118">
        <v>3.71</v>
      </c>
      <c r="AC30" s="77" t="s">
        <v>337</v>
      </c>
      <c r="AD30" s="118">
        <v>3.94</v>
      </c>
      <c r="AF30" s="77" t="s">
        <v>331</v>
      </c>
      <c r="AG30" s="118">
        <v>3.5</v>
      </c>
      <c r="AI30" s="77" t="s">
        <v>366</v>
      </c>
      <c r="AJ30" s="118">
        <v>3.83</v>
      </c>
      <c r="AL30" s="322" t="s">
        <v>353</v>
      </c>
      <c r="AM30" s="323">
        <v>3.48</v>
      </c>
    </row>
    <row r="31" spans="2:39">
      <c r="B31" s="112" t="s">
        <v>56</v>
      </c>
      <c r="C31" s="157">
        <v>4.9000000000000004</v>
      </c>
      <c r="E31" s="112" t="s">
        <v>56</v>
      </c>
      <c r="F31" s="157">
        <v>4.3</v>
      </c>
      <c r="G31" s="117"/>
      <c r="H31" s="113" t="s">
        <v>337</v>
      </c>
      <c r="I31" s="158">
        <v>4.5</v>
      </c>
      <c r="J31" s="117"/>
      <c r="K31" s="113" t="s">
        <v>351</v>
      </c>
      <c r="L31" s="118">
        <v>4.43</v>
      </c>
      <c r="N31" s="77" t="s">
        <v>432</v>
      </c>
      <c r="O31" s="156">
        <v>4.05</v>
      </c>
      <c r="Q31" s="77" t="s">
        <v>430</v>
      </c>
      <c r="R31" s="118">
        <v>4.18</v>
      </c>
      <c r="T31" s="77" t="s">
        <v>414</v>
      </c>
      <c r="U31" s="118">
        <v>3.24</v>
      </c>
      <c r="W31" s="77" t="s">
        <v>362</v>
      </c>
      <c r="X31" s="118">
        <v>3.97</v>
      </c>
      <c r="Z31" s="77" t="s">
        <v>357</v>
      </c>
      <c r="AA31" s="118">
        <v>3.71</v>
      </c>
      <c r="AC31" s="77" t="s">
        <v>334</v>
      </c>
      <c r="AD31" s="118">
        <v>3.91</v>
      </c>
      <c r="AF31" s="77" t="s">
        <v>334</v>
      </c>
      <c r="AG31" s="118">
        <v>3.5</v>
      </c>
      <c r="AI31" s="77" t="s">
        <v>351</v>
      </c>
      <c r="AJ31" s="118">
        <v>3.82</v>
      </c>
      <c r="AL31" s="77" t="s">
        <v>341</v>
      </c>
      <c r="AM31" s="118">
        <v>3.45</v>
      </c>
    </row>
    <row r="32" spans="2:39">
      <c r="B32" s="112" t="s">
        <v>61</v>
      </c>
      <c r="C32" s="157">
        <v>4.9000000000000004</v>
      </c>
      <c r="E32" s="112" t="s">
        <v>47</v>
      </c>
      <c r="F32" s="157">
        <v>4.2</v>
      </c>
      <c r="G32" s="117"/>
      <c r="H32" s="113" t="s">
        <v>366</v>
      </c>
      <c r="I32" s="158">
        <v>4.5</v>
      </c>
      <c r="J32" s="117"/>
      <c r="K32" s="113" t="s">
        <v>373</v>
      </c>
      <c r="L32" s="118">
        <v>4.41</v>
      </c>
      <c r="N32" s="77" t="s">
        <v>396</v>
      </c>
      <c r="O32" s="156">
        <v>4.0199999999999996</v>
      </c>
      <c r="Q32" s="77" t="s">
        <v>432</v>
      </c>
      <c r="R32" s="118">
        <v>4.18</v>
      </c>
      <c r="T32" s="77" t="s">
        <v>399</v>
      </c>
      <c r="U32" s="118">
        <v>3.56</v>
      </c>
      <c r="W32" s="77" t="s">
        <v>365</v>
      </c>
      <c r="X32" s="118">
        <v>3.94</v>
      </c>
      <c r="Z32" s="77" t="s">
        <v>331</v>
      </c>
      <c r="AA32" s="118">
        <v>3.58</v>
      </c>
      <c r="AC32" s="77" t="s">
        <v>331</v>
      </c>
      <c r="AD32" s="118">
        <v>3.89</v>
      </c>
      <c r="AF32" s="77" t="s">
        <v>350</v>
      </c>
      <c r="AG32" s="118">
        <v>3.48</v>
      </c>
      <c r="AI32" s="77" t="s">
        <v>355</v>
      </c>
      <c r="AJ32" s="118">
        <v>3.72</v>
      </c>
      <c r="AL32" s="77" t="s">
        <v>328</v>
      </c>
      <c r="AM32" s="118">
        <v>3.41</v>
      </c>
    </row>
    <row r="33" spans="2:39">
      <c r="B33" s="112" t="s">
        <v>21</v>
      </c>
      <c r="C33" s="157">
        <v>4.7</v>
      </c>
      <c r="E33" s="112" t="s">
        <v>25</v>
      </c>
      <c r="F33" s="157">
        <v>4.2</v>
      </c>
      <c r="G33" s="117"/>
      <c r="H33" s="113" t="s">
        <v>329</v>
      </c>
      <c r="I33" s="158">
        <v>4.4000000000000004</v>
      </c>
      <c r="J33" s="117"/>
      <c r="K33" s="113" t="s">
        <v>355</v>
      </c>
      <c r="L33" s="118">
        <v>4.38</v>
      </c>
      <c r="N33" s="77" t="s">
        <v>403</v>
      </c>
      <c r="O33" s="156">
        <v>3.96</v>
      </c>
      <c r="Q33" s="77" t="s">
        <v>414</v>
      </c>
      <c r="R33" s="118">
        <v>4.17</v>
      </c>
      <c r="T33" s="77" t="s">
        <v>422</v>
      </c>
      <c r="U33" s="118">
        <v>3.4</v>
      </c>
      <c r="W33" s="77" t="s">
        <v>337</v>
      </c>
      <c r="X33" s="118">
        <v>3.92</v>
      </c>
      <c r="Z33" s="77" t="s">
        <v>341</v>
      </c>
      <c r="AA33" s="118">
        <v>3.56</v>
      </c>
      <c r="AC33" s="77" t="s">
        <v>351</v>
      </c>
      <c r="AD33" s="118">
        <v>3.74</v>
      </c>
      <c r="AF33" s="77" t="s">
        <v>332</v>
      </c>
      <c r="AG33" s="118">
        <v>3.41</v>
      </c>
      <c r="AI33" s="77" t="s">
        <v>365</v>
      </c>
      <c r="AJ33" s="118">
        <v>3.72</v>
      </c>
      <c r="AL33" s="77" t="s">
        <v>360</v>
      </c>
      <c r="AM33" s="118">
        <v>3.32</v>
      </c>
    </row>
    <row r="34" spans="2:39">
      <c r="B34" s="112" t="s">
        <v>45</v>
      </c>
      <c r="C34" s="157">
        <v>4.7</v>
      </c>
      <c r="E34" s="112" t="s">
        <v>50</v>
      </c>
      <c r="F34" s="157">
        <v>4.2</v>
      </c>
      <c r="G34" s="117"/>
      <c r="H34" s="113" t="s">
        <v>363</v>
      </c>
      <c r="I34" s="158">
        <v>4.3</v>
      </c>
      <c r="J34" s="117"/>
      <c r="K34" s="113" t="s">
        <v>331</v>
      </c>
      <c r="L34" s="118">
        <v>4.3499999999999996</v>
      </c>
      <c r="N34" s="77" t="s">
        <v>414</v>
      </c>
      <c r="O34" s="156">
        <v>3.91</v>
      </c>
      <c r="Q34" s="77" t="s">
        <v>396</v>
      </c>
      <c r="R34" s="118">
        <v>4.12</v>
      </c>
      <c r="T34" s="77" t="s">
        <v>404</v>
      </c>
      <c r="U34" s="118">
        <v>3.72</v>
      </c>
      <c r="W34" s="77" t="s">
        <v>355</v>
      </c>
      <c r="X34" s="118">
        <v>3.91</v>
      </c>
      <c r="Z34" s="320" t="s">
        <v>329</v>
      </c>
      <c r="AA34" s="321">
        <v>3.55</v>
      </c>
      <c r="AC34" s="77" t="s">
        <v>355</v>
      </c>
      <c r="AD34" s="118">
        <v>3.73</v>
      </c>
      <c r="AF34" s="77" t="s">
        <v>341</v>
      </c>
      <c r="AG34" s="118">
        <v>3.37</v>
      </c>
      <c r="AI34" s="77" t="s">
        <v>338</v>
      </c>
      <c r="AJ34" s="118">
        <v>3.68</v>
      </c>
      <c r="AL34" s="77" t="s">
        <v>333</v>
      </c>
      <c r="AM34" s="118">
        <v>3.32</v>
      </c>
    </row>
    <row r="35" spans="2:39">
      <c r="B35" s="112" t="s">
        <v>48</v>
      </c>
      <c r="C35" s="157">
        <v>4.7</v>
      </c>
      <c r="E35" s="112" t="s">
        <v>55</v>
      </c>
      <c r="F35" s="157">
        <v>4.2</v>
      </c>
      <c r="G35" s="117"/>
      <c r="H35" s="113" t="s">
        <v>335</v>
      </c>
      <c r="I35" s="158">
        <v>4.3</v>
      </c>
      <c r="J35" s="117"/>
      <c r="K35" s="113" t="s">
        <v>341</v>
      </c>
      <c r="L35" s="118">
        <v>4.34</v>
      </c>
      <c r="N35" s="77" t="s">
        <v>419</v>
      </c>
      <c r="O35" s="156">
        <v>3.9</v>
      </c>
      <c r="Q35" s="77" t="s">
        <v>397</v>
      </c>
      <c r="R35" s="118">
        <v>4.0999999999999996</v>
      </c>
      <c r="T35" s="77" t="s">
        <v>430</v>
      </c>
      <c r="U35" s="118">
        <v>3.94</v>
      </c>
      <c r="W35" s="77" t="s">
        <v>335</v>
      </c>
      <c r="X35" s="118">
        <v>3.89</v>
      </c>
      <c r="Z35" s="77" t="s">
        <v>335</v>
      </c>
      <c r="AA35" s="118">
        <v>3.51</v>
      </c>
      <c r="AC35" s="77" t="s">
        <v>367</v>
      </c>
      <c r="AD35" s="118">
        <v>3.7</v>
      </c>
      <c r="AF35" s="77" t="s">
        <v>335</v>
      </c>
      <c r="AG35" s="118">
        <v>3.32</v>
      </c>
      <c r="AI35" s="77" t="s">
        <v>356</v>
      </c>
      <c r="AJ35" s="118">
        <v>3.66</v>
      </c>
      <c r="AL35" s="77" t="s">
        <v>363</v>
      </c>
      <c r="AM35" s="118">
        <v>3.3</v>
      </c>
    </row>
    <row r="36" spans="2:39">
      <c r="B36" s="112" t="s">
        <v>43</v>
      </c>
      <c r="C36" s="157">
        <v>4.5999999999999996</v>
      </c>
      <c r="E36" s="112" t="s">
        <v>43</v>
      </c>
      <c r="F36" s="157">
        <v>4.0999999999999996</v>
      </c>
      <c r="G36" s="117"/>
      <c r="H36" s="113" t="s">
        <v>362</v>
      </c>
      <c r="I36" s="158">
        <v>4.2</v>
      </c>
      <c r="J36" s="117"/>
      <c r="K36" s="113" t="s">
        <v>329</v>
      </c>
      <c r="L36" s="118">
        <v>4.12</v>
      </c>
      <c r="N36" s="77" t="s">
        <v>430</v>
      </c>
      <c r="O36" s="156">
        <v>3.89</v>
      </c>
      <c r="Q36" s="77" t="s">
        <v>398</v>
      </c>
      <c r="R36" s="118">
        <v>4.09</v>
      </c>
      <c r="T36" s="77" t="s">
        <v>419</v>
      </c>
      <c r="U36" s="118">
        <v>3.55</v>
      </c>
      <c r="W36" s="77" t="s">
        <v>373</v>
      </c>
      <c r="X36" s="118">
        <v>3.83</v>
      </c>
      <c r="Z36" s="77" t="s">
        <v>360</v>
      </c>
      <c r="AA36" s="118">
        <v>3.5</v>
      </c>
      <c r="AC36" s="77" t="s">
        <v>335</v>
      </c>
      <c r="AD36" s="118">
        <v>3.63</v>
      </c>
      <c r="AF36" s="77" t="s">
        <v>366</v>
      </c>
      <c r="AG36" s="118">
        <v>3.28</v>
      </c>
      <c r="AI36" s="77" t="s">
        <v>348</v>
      </c>
      <c r="AJ36" s="118">
        <v>3.58</v>
      </c>
      <c r="AL36" s="77" t="s">
        <v>348</v>
      </c>
      <c r="AM36" s="118">
        <v>3.27</v>
      </c>
    </row>
    <row r="37" spans="2:39">
      <c r="B37" s="112" t="s">
        <v>49</v>
      </c>
      <c r="C37" s="157">
        <v>4.5999999999999996</v>
      </c>
      <c r="E37" s="112" t="s">
        <v>27</v>
      </c>
      <c r="F37" s="157">
        <v>4.0999999999999996</v>
      </c>
      <c r="G37" s="117"/>
      <c r="H37" s="113" t="s">
        <v>373</v>
      </c>
      <c r="I37" s="158">
        <v>4.2</v>
      </c>
      <c r="J37" s="117"/>
      <c r="K37" s="113" t="s">
        <v>370</v>
      </c>
      <c r="L37" s="118">
        <v>4.08</v>
      </c>
      <c r="N37" s="77" t="s">
        <v>404</v>
      </c>
      <c r="O37" s="156">
        <v>3.83</v>
      </c>
      <c r="Q37" s="77" t="s">
        <v>417</v>
      </c>
      <c r="R37" s="118">
        <v>4.08</v>
      </c>
      <c r="T37" s="77" t="s">
        <v>432</v>
      </c>
      <c r="U37" s="118">
        <v>3.51</v>
      </c>
      <c r="W37" s="77" t="s">
        <v>348</v>
      </c>
      <c r="X37" s="118">
        <v>3.8</v>
      </c>
      <c r="Z37" s="77" t="s">
        <v>361</v>
      </c>
      <c r="AA37" s="118">
        <v>3.4</v>
      </c>
      <c r="AC37" s="77" t="s">
        <v>360</v>
      </c>
      <c r="AD37" s="118">
        <v>3.62</v>
      </c>
      <c r="AF37" s="77" t="s">
        <v>367</v>
      </c>
      <c r="AG37" s="118">
        <v>3.27</v>
      </c>
      <c r="AI37" s="77" t="s">
        <v>334</v>
      </c>
      <c r="AJ37" s="118">
        <v>3.46</v>
      </c>
      <c r="AL37" s="77" t="s">
        <v>355</v>
      </c>
      <c r="AM37" s="118">
        <v>3.27</v>
      </c>
    </row>
    <row r="38" spans="2:39">
      <c r="B38" s="112" t="s">
        <v>25</v>
      </c>
      <c r="C38" s="157">
        <v>4.5</v>
      </c>
      <c r="E38" s="112" t="s">
        <v>57</v>
      </c>
      <c r="F38" s="157">
        <v>4</v>
      </c>
      <c r="G38" s="117"/>
      <c r="H38" s="113" t="s">
        <v>355</v>
      </c>
      <c r="I38" s="158">
        <v>4.2</v>
      </c>
      <c r="J38" s="117"/>
      <c r="K38" s="113" t="s">
        <v>360</v>
      </c>
      <c r="L38" s="118">
        <v>4.05</v>
      </c>
      <c r="N38" s="77" t="s">
        <v>417</v>
      </c>
      <c r="O38" s="156">
        <v>3.76</v>
      </c>
      <c r="Q38" s="77" t="s">
        <v>435</v>
      </c>
      <c r="R38" s="118">
        <v>4.03</v>
      </c>
      <c r="T38" s="77" t="s">
        <v>428</v>
      </c>
      <c r="U38" s="118">
        <v>3.73</v>
      </c>
      <c r="W38" s="320" t="s">
        <v>329</v>
      </c>
      <c r="X38" s="321">
        <v>3.79</v>
      </c>
      <c r="Y38" s="321"/>
      <c r="Z38" s="77" t="s">
        <v>348</v>
      </c>
      <c r="AA38" s="118">
        <v>3.36</v>
      </c>
      <c r="AC38" s="77" t="s">
        <v>370</v>
      </c>
      <c r="AD38" s="118">
        <v>3.59</v>
      </c>
      <c r="AF38" s="77" t="s">
        <v>337</v>
      </c>
      <c r="AG38" s="118">
        <v>3.24</v>
      </c>
      <c r="AI38" s="77" t="s">
        <v>335</v>
      </c>
      <c r="AJ38" s="118">
        <v>3.41</v>
      </c>
      <c r="AL38" s="77" t="s">
        <v>350</v>
      </c>
      <c r="AM38" s="118">
        <v>3.24</v>
      </c>
    </row>
    <row r="39" spans="2:39">
      <c r="B39" s="112" t="s">
        <v>63</v>
      </c>
      <c r="C39" s="157">
        <v>4.5</v>
      </c>
      <c r="D39" s="117"/>
      <c r="E39" s="112" t="s">
        <v>46</v>
      </c>
      <c r="F39" s="157">
        <v>4</v>
      </c>
      <c r="G39" s="117"/>
      <c r="H39" s="113" t="s">
        <v>334</v>
      </c>
      <c r="I39" s="158">
        <v>4.0999999999999996</v>
      </c>
      <c r="J39" s="117"/>
      <c r="K39" s="113" t="s">
        <v>334</v>
      </c>
      <c r="L39" s="118">
        <v>3.8</v>
      </c>
      <c r="N39" s="77" t="s">
        <v>398</v>
      </c>
      <c r="O39" s="156">
        <v>3.65</v>
      </c>
      <c r="Q39" s="77" t="s">
        <v>404</v>
      </c>
      <c r="R39" s="118">
        <v>3.96</v>
      </c>
      <c r="T39" s="77" t="s">
        <v>403</v>
      </c>
      <c r="U39" s="118">
        <v>3.58</v>
      </c>
      <c r="W39" s="77" t="s">
        <v>363</v>
      </c>
      <c r="X39" s="118">
        <v>3.78</v>
      </c>
      <c r="Z39" s="77" t="s">
        <v>356</v>
      </c>
      <c r="AA39" s="118">
        <v>3.34</v>
      </c>
      <c r="AC39" s="77" t="s">
        <v>365</v>
      </c>
      <c r="AD39" s="118">
        <v>3.57</v>
      </c>
      <c r="AF39" s="320" t="s">
        <v>329</v>
      </c>
      <c r="AG39" s="321">
        <v>3.24</v>
      </c>
      <c r="AI39" s="77" t="s">
        <v>331</v>
      </c>
      <c r="AJ39" s="118">
        <v>3.31</v>
      </c>
      <c r="AL39" s="77" t="s">
        <v>331</v>
      </c>
      <c r="AM39" s="118">
        <v>3.24</v>
      </c>
    </row>
    <row r="40" spans="2:39">
      <c r="B40" s="112" t="s">
        <v>50</v>
      </c>
      <c r="C40" s="157">
        <v>4.3</v>
      </c>
      <c r="E40" s="112" t="s">
        <v>63</v>
      </c>
      <c r="F40" s="157">
        <v>3.7</v>
      </c>
      <c r="G40" s="117"/>
      <c r="H40" s="113" t="s">
        <v>356</v>
      </c>
      <c r="I40" s="158">
        <v>4.0999999999999996</v>
      </c>
      <c r="J40" s="117"/>
      <c r="K40" s="113" t="s">
        <v>362</v>
      </c>
      <c r="L40" s="118">
        <v>3.7</v>
      </c>
      <c r="N40" s="77" t="s">
        <v>439</v>
      </c>
      <c r="O40" s="156">
        <v>3.41</v>
      </c>
      <c r="Q40" s="77" t="s">
        <v>403</v>
      </c>
      <c r="R40" s="118">
        <v>3.88</v>
      </c>
      <c r="T40" s="77" t="s">
        <v>398</v>
      </c>
      <c r="U40" s="118">
        <v>3.08</v>
      </c>
      <c r="W40" s="77" t="s">
        <v>331</v>
      </c>
      <c r="X40" s="118">
        <v>3.75</v>
      </c>
      <c r="Z40" s="77" t="s">
        <v>337</v>
      </c>
      <c r="AA40" s="118">
        <v>3.24</v>
      </c>
      <c r="AC40" s="77" t="s">
        <v>348</v>
      </c>
      <c r="AD40" s="118">
        <v>3.49</v>
      </c>
      <c r="AF40" s="77" t="s">
        <v>349</v>
      </c>
      <c r="AG40" s="118">
        <v>2.95</v>
      </c>
      <c r="AI40" s="77" t="s">
        <v>337</v>
      </c>
      <c r="AJ40" s="118">
        <v>3.27</v>
      </c>
      <c r="AL40" s="77" t="s">
        <v>337</v>
      </c>
      <c r="AM40" s="118">
        <v>3.18</v>
      </c>
    </row>
    <row r="41" spans="2:39">
      <c r="B41" s="112" t="s">
        <v>54</v>
      </c>
      <c r="C41" s="157">
        <v>4.3</v>
      </c>
      <c r="E41" s="112" t="s">
        <v>54</v>
      </c>
      <c r="F41" s="157">
        <v>3.7</v>
      </c>
      <c r="G41" s="117"/>
      <c r="H41" s="113" t="s">
        <v>360</v>
      </c>
      <c r="I41" s="158">
        <v>4</v>
      </c>
      <c r="J41" s="117"/>
      <c r="K41" s="113" t="s">
        <v>372</v>
      </c>
      <c r="L41" s="118">
        <v>3.64</v>
      </c>
      <c r="N41" s="77" t="s">
        <v>421</v>
      </c>
      <c r="O41" s="156">
        <v>3.38</v>
      </c>
      <c r="Q41" s="77" t="s">
        <v>395</v>
      </c>
      <c r="R41" s="118">
        <v>3.85</v>
      </c>
      <c r="T41" s="77" t="s">
        <v>435</v>
      </c>
      <c r="U41" s="118">
        <v>3.36</v>
      </c>
      <c r="W41" s="77" t="s">
        <v>332</v>
      </c>
      <c r="X41" s="118">
        <v>3.67</v>
      </c>
      <c r="Z41" s="77" t="s">
        <v>365</v>
      </c>
      <c r="AA41" s="118">
        <v>3.15</v>
      </c>
      <c r="AC41" s="320" t="s">
        <v>329</v>
      </c>
      <c r="AD41" s="321">
        <v>3.43</v>
      </c>
      <c r="AF41" s="77" t="s">
        <v>360</v>
      </c>
      <c r="AG41" s="118">
        <v>2.92</v>
      </c>
      <c r="AI41" s="77" t="s">
        <v>362</v>
      </c>
      <c r="AJ41" s="118">
        <v>3.25</v>
      </c>
      <c r="AL41" s="77" t="s">
        <v>338</v>
      </c>
      <c r="AM41" s="118">
        <v>3.04</v>
      </c>
    </row>
    <row r="42" spans="2:39">
      <c r="B42" s="112" t="s">
        <v>55</v>
      </c>
      <c r="C42" s="157">
        <v>4</v>
      </c>
      <c r="E42" s="112" t="s">
        <v>49</v>
      </c>
      <c r="F42" s="157">
        <v>3.5</v>
      </c>
      <c r="G42" s="117"/>
      <c r="H42" s="113" t="s">
        <v>330</v>
      </c>
      <c r="I42" s="158">
        <v>3.9</v>
      </c>
      <c r="J42" s="117"/>
      <c r="K42" s="113" t="s">
        <v>363</v>
      </c>
      <c r="L42" s="118">
        <v>3.56</v>
      </c>
      <c r="N42" s="77" t="s">
        <v>440</v>
      </c>
      <c r="O42" s="156">
        <v>3.34</v>
      </c>
      <c r="Q42" s="77" t="s">
        <v>428</v>
      </c>
      <c r="R42" s="118">
        <v>3.78</v>
      </c>
      <c r="T42" s="77" t="s">
        <v>417</v>
      </c>
      <c r="U42" s="118">
        <v>3.5</v>
      </c>
      <c r="W42" s="77" t="s">
        <v>370</v>
      </c>
      <c r="X42" s="118">
        <v>3.35</v>
      </c>
      <c r="Z42" s="77" t="s">
        <v>362</v>
      </c>
      <c r="AA42" s="118">
        <v>3.08</v>
      </c>
      <c r="AC42" s="77" t="s">
        <v>362</v>
      </c>
      <c r="AD42" s="118">
        <v>3.25</v>
      </c>
      <c r="AF42" s="77" t="s">
        <v>365</v>
      </c>
      <c r="AG42" s="118">
        <v>2.9</v>
      </c>
      <c r="AI42" s="77" t="s">
        <v>363</v>
      </c>
      <c r="AJ42" s="118">
        <v>3.24</v>
      </c>
      <c r="AL42" s="77" t="s">
        <v>370</v>
      </c>
      <c r="AM42" s="118">
        <v>2.97</v>
      </c>
    </row>
    <row r="43" spans="2:39">
      <c r="B43" s="112" t="s">
        <v>27</v>
      </c>
      <c r="C43" s="157">
        <v>4</v>
      </c>
      <c r="E43" s="112" t="s">
        <v>23</v>
      </c>
      <c r="F43" s="157">
        <v>3.5</v>
      </c>
      <c r="G43" s="117"/>
      <c r="H43" s="113" t="s">
        <v>359</v>
      </c>
      <c r="I43" s="158">
        <v>3.8</v>
      </c>
      <c r="J43" s="117"/>
      <c r="K43" s="113" t="s">
        <v>330</v>
      </c>
      <c r="L43" s="118">
        <v>3.43</v>
      </c>
      <c r="N43" s="77" t="s">
        <v>397</v>
      </c>
      <c r="O43" s="156">
        <v>3.34</v>
      </c>
      <c r="Q43" s="77" t="s">
        <v>439</v>
      </c>
      <c r="R43" s="118">
        <v>3.36</v>
      </c>
      <c r="T43" s="77" t="s">
        <v>439</v>
      </c>
      <c r="U43" s="118">
        <v>3.15</v>
      </c>
      <c r="W43" s="77" t="s">
        <v>360</v>
      </c>
      <c r="X43" s="118">
        <v>3.29</v>
      </c>
      <c r="Z43" s="77" t="s">
        <v>359</v>
      </c>
      <c r="AA43" s="118">
        <v>3.08</v>
      </c>
      <c r="AC43" s="77" t="s">
        <v>359</v>
      </c>
      <c r="AD43" s="118">
        <v>3.09</v>
      </c>
      <c r="AF43" s="77" t="s">
        <v>369</v>
      </c>
      <c r="AG43" s="118">
        <v>2.88</v>
      </c>
      <c r="AI43" s="77" t="s">
        <v>359</v>
      </c>
      <c r="AJ43" s="118">
        <v>3.22</v>
      </c>
      <c r="AL43" s="77" t="s">
        <v>335</v>
      </c>
      <c r="AM43" s="118">
        <v>2.95</v>
      </c>
    </row>
    <row r="44" spans="2:39">
      <c r="B44" s="112" t="s">
        <v>59</v>
      </c>
      <c r="C44" s="157">
        <v>4</v>
      </c>
      <c r="D44" s="117"/>
      <c r="E44" s="112" t="s">
        <v>41</v>
      </c>
      <c r="F44" s="157">
        <v>3.4</v>
      </c>
      <c r="G44" s="117"/>
      <c r="H44" s="113" t="s">
        <v>370</v>
      </c>
      <c r="I44" s="158">
        <v>3.8</v>
      </c>
      <c r="J44" s="117"/>
      <c r="K44" s="113" t="s">
        <v>359</v>
      </c>
      <c r="L44" s="118">
        <v>3.38</v>
      </c>
      <c r="N44" s="77" t="s">
        <v>406</v>
      </c>
      <c r="O44" s="156">
        <v>3.25</v>
      </c>
      <c r="Q44" s="77" t="s">
        <v>410</v>
      </c>
      <c r="R44" s="118">
        <v>3.32</v>
      </c>
      <c r="T44" s="77" t="s">
        <v>421</v>
      </c>
      <c r="U44" s="118">
        <v>3.08</v>
      </c>
      <c r="W44" s="77" t="s">
        <v>359</v>
      </c>
      <c r="X44" s="118">
        <v>3.14</v>
      </c>
      <c r="Z44" s="77" t="s">
        <v>363</v>
      </c>
      <c r="AA44" s="118">
        <v>3</v>
      </c>
      <c r="AC44" s="77" t="s">
        <v>330</v>
      </c>
      <c r="AD44" s="118">
        <v>3.09</v>
      </c>
      <c r="AF44" s="77" t="s">
        <v>359</v>
      </c>
      <c r="AG44" s="118">
        <v>2.83</v>
      </c>
      <c r="AI44" s="320" t="s">
        <v>329</v>
      </c>
      <c r="AJ44" s="321">
        <v>3.2</v>
      </c>
      <c r="AL44" s="320" t="s">
        <v>329</v>
      </c>
      <c r="AM44" s="321">
        <v>2.79</v>
      </c>
    </row>
    <row r="45" spans="2:39">
      <c r="B45" s="112" t="s">
        <v>23</v>
      </c>
      <c r="C45" s="157">
        <v>3.8</v>
      </c>
      <c r="D45" s="117"/>
      <c r="E45" s="112" t="s">
        <v>59</v>
      </c>
      <c r="F45" s="157">
        <v>3.3</v>
      </c>
      <c r="G45" s="117"/>
      <c r="H45" s="113" t="s">
        <v>365</v>
      </c>
      <c r="I45" s="158">
        <v>3.7</v>
      </c>
      <c r="J45" s="117"/>
      <c r="K45" s="113" t="s">
        <v>356</v>
      </c>
      <c r="L45" s="118">
        <v>3.29</v>
      </c>
      <c r="N45" s="77" t="s">
        <v>428</v>
      </c>
      <c r="O45" s="156">
        <v>3.16</v>
      </c>
      <c r="Q45" s="77" t="s">
        <v>406</v>
      </c>
      <c r="R45" s="118">
        <v>3.29</v>
      </c>
      <c r="T45" s="77" t="s">
        <v>407</v>
      </c>
      <c r="U45" s="118">
        <v>2.67</v>
      </c>
      <c r="W45" s="77" t="s">
        <v>369</v>
      </c>
      <c r="X45" s="118">
        <v>3.12</v>
      </c>
      <c r="Z45" s="77" t="s">
        <v>330</v>
      </c>
      <c r="AA45" s="118">
        <v>2.88</v>
      </c>
      <c r="AC45" s="77" t="s">
        <v>363</v>
      </c>
      <c r="AD45" s="118">
        <v>3.06</v>
      </c>
      <c r="AF45" s="77" t="s">
        <v>348</v>
      </c>
      <c r="AG45" s="118">
        <v>2.74</v>
      </c>
      <c r="AI45" s="77" t="s">
        <v>372</v>
      </c>
      <c r="AJ45" s="118">
        <v>2.79</v>
      </c>
      <c r="AL45" s="77" t="s">
        <v>349</v>
      </c>
      <c r="AM45" s="118">
        <v>2.7</v>
      </c>
    </row>
    <row r="46" spans="2:39">
      <c r="B46" s="112" t="s">
        <v>41</v>
      </c>
      <c r="C46" s="157">
        <v>3.5</v>
      </c>
      <c r="D46" s="117"/>
      <c r="E46" s="112" t="s">
        <v>48</v>
      </c>
      <c r="F46" s="157">
        <v>3.2</v>
      </c>
      <c r="G46" s="117"/>
      <c r="H46" s="113" t="s">
        <v>349</v>
      </c>
      <c r="I46" s="158">
        <v>3.5</v>
      </c>
      <c r="J46" s="117"/>
      <c r="K46" s="113" t="s">
        <v>365</v>
      </c>
      <c r="L46" s="118">
        <v>3.12</v>
      </c>
      <c r="N46" s="77" t="s">
        <v>410</v>
      </c>
      <c r="O46" s="156">
        <v>3.09</v>
      </c>
      <c r="Q46" s="77" t="s">
        <v>421</v>
      </c>
      <c r="R46" s="118">
        <v>3.24</v>
      </c>
      <c r="T46" s="77" t="s">
        <v>406</v>
      </c>
      <c r="U46" s="118">
        <v>2.88</v>
      </c>
      <c r="W46" s="77" t="s">
        <v>349</v>
      </c>
      <c r="X46" s="118">
        <v>3.1</v>
      </c>
      <c r="Z46" s="77" t="s">
        <v>372</v>
      </c>
      <c r="AA46" s="118">
        <v>2.77</v>
      </c>
      <c r="AC46" s="77" t="s">
        <v>369</v>
      </c>
      <c r="AD46" s="118">
        <v>2.78</v>
      </c>
      <c r="AF46" s="77" t="s">
        <v>330</v>
      </c>
      <c r="AG46" s="118">
        <v>2.57</v>
      </c>
      <c r="AI46" s="77" t="s">
        <v>369</v>
      </c>
      <c r="AJ46" s="118">
        <v>2.77</v>
      </c>
      <c r="AL46" s="77" t="s">
        <v>372</v>
      </c>
      <c r="AM46" s="118">
        <v>2.64</v>
      </c>
    </row>
    <row r="47" spans="2:39">
      <c r="B47" s="112" t="s">
        <v>62</v>
      </c>
      <c r="C47" s="157">
        <v>3.5</v>
      </c>
      <c r="D47" s="117"/>
      <c r="E47" s="112" t="s">
        <v>65</v>
      </c>
      <c r="F47" s="157">
        <v>3.1</v>
      </c>
      <c r="G47" s="117"/>
      <c r="H47" s="113" t="s">
        <v>372</v>
      </c>
      <c r="I47" s="158">
        <v>3.5</v>
      </c>
      <c r="J47" s="117"/>
      <c r="K47" s="113" t="s">
        <v>369</v>
      </c>
      <c r="L47" s="118">
        <v>3.05</v>
      </c>
      <c r="N47" s="77" t="s">
        <v>407</v>
      </c>
      <c r="O47" s="156">
        <v>3.04</v>
      </c>
      <c r="Q47" s="77" t="s">
        <v>409</v>
      </c>
      <c r="R47" s="118">
        <v>3.16</v>
      </c>
      <c r="T47" s="77" t="s">
        <v>409</v>
      </c>
      <c r="U47" s="118">
        <v>2.48</v>
      </c>
      <c r="W47" s="77" t="s">
        <v>330</v>
      </c>
      <c r="X47" s="118">
        <v>2.95</v>
      </c>
      <c r="Z47" s="77" t="s">
        <v>349</v>
      </c>
      <c r="AA47" s="118">
        <v>2.67</v>
      </c>
      <c r="AC47" s="77" t="s">
        <v>349</v>
      </c>
      <c r="AD47" s="118">
        <v>2.73</v>
      </c>
      <c r="AF47" s="77" t="s">
        <v>370</v>
      </c>
      <c r="AG47" s="118">
        <v>2.54</v>
      </c>
      <c r="AI47" s="77" t="s">
        <v>330</v>
      </c>
      <c r="AJ47" s="118">
        <v>2.69</v>
      </c>
      <c r="AL47" s="77" t="s">
        <v>330</v>
      </c>
      <c r="AM47" s="118">
        <v>2.62</v>
      </c>
    </row>
    <row r="48" spans="2:39">
      <c r="B48" s="112" t="s">
        <v>65</v>
      </c>
      <c r="C48" s="157">
        <v>3.4</v>
      </c>
      <c r="D48" s="117"/>
      <c r="E48" s="112" t="s">
        <v>62</v>
      </c>
      <c r="F48" s="157">
        <v>3</v>
      </c>
      <c r="G48" s="117"/>
      <c r="H48" s="113" t="s">
        <v>369</v>
      </c>
      <c r="I48" s="158">
        <v>3</v>
      </c>
      <c r="J48" s="117"/>
      <c r="K48" s="113" t="s">
        <v>349</v>
      </c>
      <c r="L48" s="118">
        <v>2.98</v>
      </c>
      <c r="N48" s="77" t="s">
        <v>409</v>
      </c>
      <c r="O48" s="156">
        <v>2.75</v>
      </c>
      <c r="Q48" s="77" t="s">
        <v>407</v>
      </c>
      <c r="R48" s="118">
        <v>3.04</v>
      </c>
      <c r="T48" s="77" t="s">
        <v>410</v>
      </c>
      <c r="U48" s="118">
        <v>2.77</v>
      </c>
      <c r="W48" s="77" t="s">
        <v>372</v>
      </c>
      <c r="X48" s="118">
        <v>2.7</v>
      </c>
      <c r="Z48" s="77" t="s">
        <v>369</v>
      </c>
      <c r="AA48" s="118">
        <v>2.48</v>
      </c>
      <c r="AC48" s="77" t="s">
        <v>352</v>
      </c>
      <c r="AD48" s="118">
        <v>2.39</v>
      </c>
      <c r="AF48" s="77" t="s">
        <v>352</v>
      </c>
      <c r="AG48" s="118">
        <v>2.54</v>
      </c>
      <c r="AI48" s="77" t="s">
        <v>349</v>
      </c>
      <c r="AJ48" s="118">
        <v>2.61</v>
      </c>
      <c r="AL48" s="77" t="s">
        <v>369</v>
      </c>
      <c r="AM48" s="118">
        <v>2.21</v>
      </c>
    </row>
    <row r="49" spans="2:39">
      <c r="B49" s="112" t="s">
        <v>44</v>
      </c>
      <c r="C49" s="157">
        <v>3.3</v>
      </c>
      <c r="D49" s="117"/>
      <c r="E49" s="112" t="s">
        <v>44</v>
      </c>
      <c r="F49" s="157">
        <v>2.9</v>
      </c>
      <c r="G49" s="117"/>
      <c r="H49" s="113" t="s">
        <v>371</v>
      </c>
      <c r="I49" s="158">
        <v>2.7</v>
      </c>
      <c r="J49" s="117"/>
      <c r="K49" s="113" t="s">
        <v>352</v>
      </c>
      <c r="L49" s="118">
        <v>2.79</v>
      </c>
      <c r="N49" s="77" t="s">
        <v>418</v>
      </c>
      <c r="O49" s="156">
        <v>2.67</v>
      </c>
      <c r="Q49" s="77" t="s">
        <v>418</v>
      </c>
      <c r="R49" s="118">
        <v>2.64</v>
      </c>
      <c r="T49" s="77" t="s">
        <v>418</v>
      </c>
      <c r="U49" s="118">
        <v>2.17</v>
      </c>
      <c r="W49" s="77" t="s">
        <v>352</v>
      </c>
      <c r="X49" s="118">
        <v>2.14</v>
      </c>
      <c r="Z49" s="77" t="s">
        <v>352</v>
      </c>
      <c r="AA49" s="118">
        <v>2.17</v>
      </c>
      <c r="AC49" s="77" t="s">
        <v>372</v>
      </c>
      <c r="AD49" s="118">
        <v>2.36</v>
      </c>
      <c r="AF49" s="77" t="s">
        <v>372</v>
      </c>
      <c r="AG49" s="118">
        <v>2.5299999999999998</v>
      </c>
      <c r="AI49" s="77" t="s">
        <v>352</v>
      </c>
      <c r="AJ49" s="118">
        <v>2.41</v>
      </c>
      <c r="AL49" s="77" t="s">
        <v>352</v>
      </c>
      <c r="AM49" s="118">
        <v>2.08</v>
      </c>
    </row>
    <row r="50" spans="2:39">
      <c r="B50" s="112" t="s">
        <v>66</v>
      </c>
      <c r="C50" s="157">
        <v>2.8</v>
      </c>
      <c r="D50" s="117"/>
      <c r="E50" s="112" t="s">
        <v>66</v>
      </c>
      <c r="F50" s="157">
        <v>2.4</v>
      </c>
      <c r="G50" s="117"/>
      <c r="H50" s="113" t="s">
        <v>352</v>
      </c>
      <c r="I50" s="158">
        <v>2.7</v>
      </c>
      <c r="J50" s="117"/>
      <c r="K50" s="113" t="s">
        <v>371</v>
      </c>
      <c r="L50" s="118">
        <v>2.46</v>
      </c>
      <c r="N50" s="77" t="s">
        <v>408</v>
      </c>
      <c r="O50" s="156">
        <v>1.91</v>
      </c>
      <c r="Q50" s="77" t="s">
        <v>408</v>
      </c>
      <c r="R50" s="118">
        <v>2.2799999999999998</v>
      </c>
      <c r="T50" s="77" t="s">
        <v>408</v>
      </c>
      <c r="U50" s="118">
        <v>2.0099999999999998</v>
      </c>
      <c r="W50" s="77" t="s">
        <v>371</v>
      </c>
      <c r="X50" s="118">
        <v>2.02</v>
      </c>
      <c r="Z50" s="77" t="s">
        <v>371</v>
      </c>
      <c r="AA50" s="118">
        <v>2.0099999999999998</v>
      </c>
      <c r="AC50" s="77" t="s">
        <v>371</v>
      </c>
      <c r="AD50" s="118">
        <v>1.92</v>
      </c>
      <c r="AF50" s="77" t="s">
        <v>371</v>
      </c>
      <c r="AG50" s="118">
        <v>2</v>
      </c>
      <c r="AI50" s="77" t="s">
        <v>371</v>
      </c>
      <c r="AJ50" s="118">
        <v>2.19</v>
      </c>
      <c r="AL50" s="77" t="s">
        <v>371</v>
      </c>
      <c r="AM50" s="118">
        <v>2.0099999999999998</v>
      </c>
    </row>
    <row r="51" spans="2:39">
      <c r="D51" s="112"/>
      <c r="E51" s="119"/>
      <c r="G51" s="77"/>
      <c r="U51" s="299">
        <f>AVERAGE(U4:U50)</f>
        <v>3.6710638297872338</v>
      </c>
      <c r="V51" s="299"/>
      <c r="W51" s="77"/>
      <c r="X51" s="299">
        <v>4.0199999999999996</v>
      </c>
      <c r="Y51" s="299"/>
      <c r="Z51" s="77"/>
      <c r="AA51" s="77"/>
    </row>
    <row r="52" spans="2:39">
      <c r="D52" s="112"/>
      <c r="E52" s="112"/>
      <c r="AD52" s="299"/>
      <c r="AG52" s="299"/>
    </row>
    <row r="64" spans="2:39" ht="22.5" customHeight="1"/>
    <row r="65" ht="30.75" customHeight="1"/>
    <row r="66" ht="18.75" customHeight="1"/>
  </sheetData>
  <autoFilter ref="AL3:AM3">
    <sortState ref="AL3:AM49">
      <sortCondition descending="1" ref="AM2"/>
    </sortState>
  </autoFilter>
  <phoneticPr fontId="4"/>
  <printOptions horizontalCentered="1" verticalCentered="1"/>
  <pageMargins left="0.70866141732283472" right="0.62992125984251968" top="0.59055118110236227" bottom="0.43307086614173229" header="0" footer="0"/>
  <pageSetup paperSize="9" scale="61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B13"/>
  <sheetViews>
    <sheetView workbookViewId="0">
      <selection activeCell="AN3" sqref="AN3"/>
    </sheetView>
  </sheetViews>
  <sheetFormatPr defaultRowHeight="13.5"/>
  <cols>
    <col min="1" max="16384" width="9" style="77"/>
  </cols>
  <sheetData>
    <row r="13" spans="2:2">
      <c r="B13" s="77" t="s">
        <v>282</v>
      </c>
    </row>
  </sheetData>
  <phoneticPr fontId="4"/>
  <printOptions horizontalCentered="1" verticalCentered="1"/>
  <pageMargins left="0.78740157480314965" right="0.78740157480314965" top="0.75" bottom="0.62" header="0.51181102362204722" footer="0.51181102362204722"/>
  <pageSetup paperSize="9" scale="96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B13"/>
  <sheetViews>
    <sheetView workbookViewId="0">
      <selection activeCell="Q5" sqref="Q5"/>
    </sheetView>
  </sheetViews>
  <sheetFormatPr defaultRowHeight="13.5"/>
  <cols>
    <col min="1" max="16384" width="9" style="77"/>
  </cols>
  <sheetData>
    <row r="13" spans="2:2">
      <c r="B13" s="77" t="s">
        <v>282</v>
      </c>
    </row>
  </sheetData>
  <phoneticPr fontId="4"/>
  <printOptions horizontalCentered="1" verticalCentered="1"/>
  <pageMargins left="0.98425196850393704" right="0.59055118110236227" top="0.59055118110236227" bottom="0.78740157480314965" header="0.51181102362204722" footer="0.51181102362204722"/>
  <pageSetup paperSize="9" scale="96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B13"/>
  <sheetViews>
    <sheetView workbookViewId="0">
      <selection activeCell="M42" sqref="M42"/>
    </sheetView>
  </sheetViews>
  <sheetFormatPr defaultRowHeight="13.5"/>
  <cols>
    <col min="1" max="16384" width="9" style="77"/>
  </cols>
  <sheetData>
    <row r="13" spans="2:2">
      <c r="B13" s="77" t="s">
        <v>282</v>
      </c>
    </row>
  </sheetData>
  <phoneticPr fontId="4"/>
  <printOptions horizontalCentered="1" verticalCentered="1"/>
  <pageMargins left="0.74803149606299213" right="0.23622047244094491" top="0.55118110236220474" bottom="0.55118110236220474" header="0.31496062992125984" footer="0.31496062992125984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L62"/>
  <sheetViews>
    <sheetView view="pageBreakPreview" zoomScale="60" zoomScaleNormal="70" workbookViewId="0">
      <selection activeCell="AN24" sqref="AN24"/>
    </sheetView>
  </sheetViews>
  <sheetFormatPr defaultRowHeight="13.5"/>
  <cols>
    <col min="1" max="1" width="3.5" style="77" customWidth="1"/>
    <col min="2" max="2" width="4.375" style="77" customWidth="1"/>
    <col min="3" max="3" width="6.25" style="77" customWidth="1"/>
    <col min="4" max="4" width="9" style="112"/>
    <col min="5" max="6" width="9" style="77"/>
    <col min="7" max="7" width="9" style="112"/>
    <col min="8" max="24" width="9" style="77"/>
    <col min="25" max="32" width="0" style="77" hidden="1" customWidth="1"/>
    <col min="33" max="33" width="11.875" style="77" customWidth="1"/>
    <col min="34" max="35" width="0" style="77" hidden="1" customWidth="1"/>
    <col min="36" max="16384" width="9" style="77"/>
  </cols>
  <sheetData>
    <row r="1" spans="1:38">
      <c r="B1" s="77" t="s">
        <v>69</v>
      </c>
      <c r="D1" s="77"/>
      <c r="E1" s="77" t="s">
        <v>69</v>
      </c>
      <c r="G1" s="77"/>
      <c r="H1" s="77" t="s">
        <v>69</v>
      </c>
      <c r="K1" s="77" t="s">
        <v>69</v>
      </c>
      <c r="N1" s="77" t="s">
        <v>69</v>
      </c>
      <c r="Q1" s="77" t="s">
        <v>69</v>
      </c>
      <c r="T1" s="77" t="s">
        <v>69</v>
      </c>
      <c r="W1" s="77" t="s">
        <v>505</v>
      </c>
      <c r="Z1" s="77" t="s">
        <v>562</v>
      </c>
      <c r="AC1" s="77" t="s">
        <v>580</v>
      </c>
      <c r="AF1" s="77" t="s">
        <v>584</v>
      </c>
      <c r="AI1" s="77" t="s">
        <v>600</v>
      </c>
      <c r="AL1" s="77" t="s">
        <v>610</v>
      </c>
    </row>
    <row r="2" spans="1:38">
      <c r="B2" s="77" t="s">
        <v>18</v>
      </c>
      <c r="D2" s="77"/>
      <c r="E2" s="77" t="s">
        <v>277</v>
      </c>
      <c r="G2" s="77"/>
      <c r="H2" s="77" t="s">
        <v>326</v>
      </c>
      <c r="K2" s="77" t="s">
        <v>388</v>
      </c>
      <c r="N2" s="77" t="s">
        <v>391</v>
      </c>
      <c r="Q2" s="77" t="s">
        <v>451</v>
      </c>
      <c r="T2" s="77" t="s">
        <v>461</v>
      </c>
      <c r="W2" s="77" t="s">
        <v>507</v>
      </c>
      <c r="Z2" s="77" t="s">
        <v>507</v>
      </c>
      <c r="AC2" s="77" t="s">
        <v>507</v>
      </c>
      <c r="AF2" s="77" t="s">
        <v>507</v>
      </c>
      <c r="AI2" s="77" t="s">
        <v>507</v>
      </c>
      <c r="AL2" s="77" t="s">
        <v>507</v>
      </c>
    </row>
    <row r="3" spans="1:38">
      <c r="A3" s="112" t="s">
        <v>20</v>
      </c>
      <c r="B3" s="77">
        <v>130</v>
      </c>
      <c r="D3" s="112" t="s">
        <v>20</v>
      </c>
      <c r="E3" s="77">
        <v>151</v>
      </c>
      <c r="G3" s="120" t="s">
        <v>327</v>
      </c>
      <c r="H3" s="121">
        <v>123</v>
      </c>
      <c r="J3" s="120" t="s">
        <v>327</v>
      </c>
      <c r="K3" s="121">
        <v>141</v>
      </c>
      <c r="M3" s="77" t="s">
        <v>405</v>
      </c>
      <c r="N3" s="77">
        <v>122</v>
      </c>
      <c r="P3" s="77" t="s">
        <v>405</v>
      </c>
      <c r="Q3" s="77">
        <v>150</v>
      </c>
      <c r="S3" s="77" t="s">
        <v>405</v>
      </c>
      <c r="T3" s="77">
        <v>129</v>
      </c>
      <c r="V3" s="77" t="s">
        <v>327</v>
      </c>
      <c r="W3" s="77">
        <v>134</v>
      </c>
      <c r="Z3" s="324">
        <v>1877</v>
      </c>
      <c r="AC3" s="324">
        <f>SUM(AC4:AC50)</f>
        <v>1766</v>
      </c>
      <c r="AF3" s="324">
        <f>SUM(AF4:AF50)</f>
        <v>1721</v>
      </c>
      <c r="AI3" s="324">
        <f>SUM(AI4:AI50)</f>
        <v>1625</v>
      </c>
      <c r="AL3" s="324">
        <f>SUM(AL4:AL50)</f>
        <v>1678</v>
      </c>
    </row>
    <row r="4" spans="1:38">
      <c r="A4" s="112" t="s">
        <v>24</v>
      </c>
      <c r="B4" s="77">
        <v>122</v>
      </c>
      <c r="D4" s="112" t="s">
        <v>22</v>
      </c>
      <c r="E4" s="77">
        <v>137</v>
      </c>
      <c r="G4" s="120" t="s">
        <v>334</v>
      </c>
      <c r="H4" s="121">
        <v>107</v>
      </c>
      <c r="J4" s="113" t="s">
        <v>331</v>
      </c>
      <c r="K4" s="122">
        <v>110</v>
      </c>
      <c r="M4" s="77" t="s">
        <v>419</v>
      </c>
      <c r="N4" s="77">
        <v>116</v>
      </c>
      <c r="P4" s="77" t="s">
        <v>415</v>
      </c>
      <c r="Q4" s="77">
        <v>111</v>
      </c>
      <c r="S4" s="77" t="s">
        <v>27</v>
      </c>
      <c r="T4" s="77">
        <v>105</v>
      </c>
      <c r="V4" s="77" t="s">
        <v>329</v>
      </c>
      <c r="W4" s="77">
        <v>107</v>
      </c>
      <c r="Y4" s="77" t="s">
        <v>327</v>
      </c>
      <c r="Z4" s="77">
        <v>105</v>
      </c>
      <c r="AB4" s="77" t="s">
        <v>330</v>
      </c>
      <c r="AC4" s="77">
        <v>103</v>
      </c>
      <c r="AE4" s="77" t="s">
        <v>327</v>
      </c>
      <c r="AF4" s="77">
        <v>116</v>
      </c>
      <c r="AH4" s="77" t="s">
        <v>330</v>
      </c>
      <c r="AI4" s="77">
        <v>94</v>
      </c>
      <c r="AK4" s="77" t="s">
        <v>327</v>
      </c>
      <c r="AL4" s="77">
        <v>97</v>
      </c>
    </row>
    <row r="5" spans="1:38">
      <c r="A5" s="112" t="s">
        <v>22</v>
      </c>
      <c r="B5" s="77">
        <v>120</v>
      </c>
      <c r="D5" s="112" t="s">
        <v>21</v>
      </c>
      <c r="E5" s="77">
        <v>122</v>
      </c>
      <c r="G5" s="113" t="s">
        <v>329</v>
      </c>
      <c r="H5" s="122">
        <v>106</v>
      </c>
      <c r="J5" s="113" t="s">
        <v>332</v>
      </c>
      <c r="K5" s="122">
        <v>109</v>
      </c>
      <c r="M5" s="77" t="s">
        <v>415</v>
      </c>
      <c r="N5" s="77">
        <v>104</v>
      </c>
      <c r="P5" s="77" t="s">
        <v>419</v>
      </c>
      <c r="Q5" s="77">
        <v>106</v>
      </c>
      <c r="S5" s="77" t="s">
        <v>419</v>
      </c>
      <c r="T5" s="77">
        <v>103</v>
      </c>
      <c r="V5" s="77" t="s">
        <v>328</v>
      </c>
      <c r="W5" s="77">
        <v>104</v>
      </c>
      <c r="Y5" s="77" t="s">
        <v>332</v>
      </c>
      <c r="Z5" s="77">
        <v>97</v>
      </c>
      <c r="AB5" s="77" t="s">
        <v>329</v>
      </c>
      <c r="AC5" s="77">
        <v>100</v>
      </c>
      <c r="AE5" s="77" t="s">
        <v>329</v>
      </c>
      <c r="AF5" s="77">
        <v>106</v>
      </c>
      <c r="AH5" s="77" t="s">
        <v>332</v>
      </c>
      <c r="AI5" s="77">
        <v>90</v>
      </c>
      <c r="AK5" s="77" t="s">
        <v>331</v>
      </c>
      <c r="AL5" s="77">
        <v>92</v>
      </c>
    </row>
    <row r="6" spans="1:38">
      <c r="A6" s="112" t="s">
        <v>27</v>
      </c>
      <c r="B6" s="77">
        <v>115</v>
      </c>
      <c r="D6" s="112" t="s">
        <v>27</v>
      </c>
      <c r="E6" s="77">
        <v>115</v>
      </c>
      <c r="G6" s="113" t="s">
        <v>331</v>
      </c>
      <c r="H6" s="122">
        <v>101</v>
      </c>
      <c r="J6" s="113" t="s">
        <v>329</v>
      </c>
      <c r="K6" s="122">
        <v>108</v>
      </c>
      <c r="M6" s="77" t="s">
        <v>406</v>
      </c>
      <c r="N6" s="77">
        <v>97</v>
      </c>
      <c r="P6" s="77" t="s">
        <v>406</v>
      </c>
      <c r="Q6" s="77">
        <v>103</v>
      </c>
      <c r="S6" s="77" t="s">
        <v>406</v>
      </c>
      <c r="T6" s="77">
        <v>98</v>
      </c>
      <c r="V6" s="77" t="s">
        <v>331</v>
      </c>
      <c r="W6" s="77">
        <v>98</v>
      </c>
      <c r="Y6" s="77" t="s">
        <v>328</v>
      </c>
      <c r="Z6" s="77">
        <v>95</v>
      </c>
      <c r="AB6" s="77" t="s">
        <v>328</v>
      </c>
      <c r="AC6" s="77">
        <v>92</v>
      </c>
      <c r="AE6" s="77" t="s">
        <v>332</v>
      </c>
      <c r="AF6" s="77">
        <v>91</v>
      </c>
      <c r="AH6" s="77" t="s">
        <v>327</v>
      </c>
      <c r="AI6" s="77">
        <v>87</v>
      </c>
      <c r="AK6" s="77" t="s">
        <v>329</v>
      </c>
      <c r="AL6" s="77">
        <v>84</v>
      </c>
    </row>
    <row r="7" spans="1:38">
      <c r="A7" s="112" t="s">
        <v>25</v>
      </c>
      <c r="B7" s="77">
        <v>105</v>
      </c>
      <c r="D7" s="112" t="s">
        <v>25</v>
      </c>
      <c r="E7" s="77">
        <v>104</v>
      </c>
      <c r="G7" s="113" t="s">
        <v>330</v>
      </c>
      <c r="H7" s="122">
        <v>97</v>
      </c>
      <c r="J7" s="113" t="s">
        <v>333</v>
      </c>
      <c r="K7" s="122">
        <v>97</v>
      </c>
      <c r="M7" s="77" t="s">
        <v>27</v>
      </c>
      <c r="N7" s="77">
        <v>93</v>
      </c>
      <c r="P7" s="77" t="s">
        <v>403</v>
      </c>
      <c r="Q7" s="77">
        <v>93</v>
      </c>
      <c r="S7" s="77" t="s">
        <v>403</v>
      </c>
      <c r="T7" s="77">
        <v>96</v>
      </c>
      <c r="V7" s="77" t="s">
        <v>332</v>
      </c>
      <c r="W7" s="77">
        <v>88</v>
      </c>
      <c r="Y7" s="77" t="s">
        <v>334</v>
      </c>
      <c r="Z7" s="77">
        <v>92</v>
      </c>
      <c r="AB7" s="77" t="s">
        <v>327</v>
      </c>
      <c r="AC7" s="77">
        <v>86</v>
      </c>
      <c r="AE7" s="77" t="s">
        <v>331</v>
      </c>
      <c r="AF7" s="77">
        <v>81</v>
      </c>
      <c r="AH7" s="77" t="s">
        <v>329</v>
      </c>
      <c r="AI7" s="77">
        <v>80</v>
      </c>
      <c r="AK7" s="77" t="s">
        <v>334</v>
      </c>
      <c r="AL7" s="77">
        <v>81</v>
      </c>
    </row>
    <row r="8" spans="1:38">
      <c r="A8" s="112" t="s">
        <v>21</v>
      </c>
      <c r="B8" s="77">
        <v>100</v>
      </c>
      <c r="D8" s="112" t="s">
        <v>23</v>
      </c>
      <c r="E8" s="77">
        <v>100</v>
      </c>
      <c r="G8" s="113" t="s">
        <v>328</v>
      </c>
      <c r="H8" s="122">
        <v>92</v>
      </c>
      <c r="J8" s="113" t="s">
        <v>330</v>
      </c>
      <c r="K8" s="122">
        <v>91</v>
      </c>
      <c r="M8" s="77" t="s">
        <v>420</v>
      </c>
      <c r="N8" s="77">
        <v>92</v>
      </c>
      <c r="P8" s="77" t="s">
        <v>27</v>
      </c>
      <c r="Q8" s="77">
        <v>89</v>
      </c>
      <c r="S8" s="77" t="s">
        <v>415</v>
      </c>
      <c r="T8" s="77">
        <v>84</v>
      </c>
      <c r="V8" s="77" t="s">
        <v>330</v>
      </c>
      <c r="W8" s="77">
        <v>86</v>
      </c>
      <c r="Y8" s="77" t="s">
        <v>329</v>
      </c>
      <c r="Z8" s="77">
        <v>87</v>
      </c>
      <c r="AB8" s="77" t="s">
        <v>332</v>
      </c>
      <c r="AC8" s="77">
        <v>74</v>
      </c>
      <c r="AE8" s="77" t="s">
        <v>328</v>
      </c>
      <c r="AF8" s="77">
        <v>72</v>
      </c>
      <c r="AH8" s="77" t="s">
        <v>335</v>
      </c>
      <c r="AI8" s="77">
        <v>77</v>
      </c>
      <c r="AK8" s="77" t="s">
        <v>332</v>
      </c>
      <c r="AL8" s="77">
        <v>71</v>
      </c>
    </row>
    <row r="9" spans="1:38">
      <c r="A9" s="112" t="s">
        <v>23</v>
      </c>
      <c r="B9" s="77">
        <v>93</v>
      </c>
      <c r="D9" s="112" t="s">
        <v>24</v>
      </c>
      <c r="E9" s="77">
        <v>96</v>
      </c>
      <c r="G9" s="113" t="s">
        <v>332</v>
      </c>
      <c r="H9" s="122">
        <v>87</v>
      </c>
      <c r="J9" s="120" t="s">
        <v>334</v>
      </c>
      <c r="K9" s="121">
        <v>88</v>
      </c>
      <c r="M9" s="77" t="s">
        <v>432</v>
      </c>
      <c r="N9" s="77">
        <v>78</v>
      </c>
      <c r="P9" s="77" t="s">
        <v>432</v>
      </c>
      <c r="Q9" s="77">
        <v>82</v>
      </c>
      <c r="S9" s="77" t="s">
        <v>404</v>
      </c>
      <c r="T9" s="77">
        <v>84</v>
      </c>
      <c r="V9" s="77" t="s">
        <v>334</v>
      </c>
      <c r="W9" s="77">
        <v>67</v>
      </c>
      <c r="Y9" s="77" t="s">
        <v>331</v>
      </c>
      <c r="Z9" s="77">
        <v>82</v>
      </c>
      <c r="AB9" s="77" t="s">
        <v>331</v>
      </c>
      <c r="AC9" s="77">
        <v>72</v>
      </c>
      <c r="AE9" s="77" t="s">
        <v>330</v>
      </c>
      <c r="AF9" s="77">
        <v>70</v>
      </c>
      <c r="AH9" s="77" t="s">
        <v>328</v>
      </c>
      <c r="AI9" s="77">
        <v>72</v>
      </c>
      <c r="AK9" s="77" t="s">
        <v>333</v>
      </c>
      <c r="AL9" s="77">
        <v>70</v>
      </c>
    </row>
    <row r="10" spans="1:38">
      <c r="A10" s="112" t="s">
        <v>26</v>
      </c>
      <c r="B10" s="77">
        <v>76</v>
      </c>
      <c r="D10" s="112" t="s">
        <v>26</v>
      </c>
      <c r="E10" s="77">
        <v>86</v>
      </c>
      <c r="G10" s="113" t="s">
        <v>335</v>
      </c>
      <c r="H10" s="122">
        <v>78</v>
      </c>
      <c r="J10" s="113" t="s">
        <v>335</v>
      </c>
      <c r="K10" s="122">
        <v>80</v>
      </c>
      <c r="M10" s="77" t="s">
        <v>404</v>
      </c>
      <c r="N10" s="77">
        <v>77</v>
      </c>
      <c r="P10" s="77" t="s">
        <v>420</v>
      </c>
      <c r="Q10" s="77">
        <v>79</v>
      </c>
      <c r="S10" s="77" t="s">
        <v>420</v>
      </c>
      <c r="T10" s="77">
        <v>73</v>
      </c>
      <c r="V10" s="77" t="s">
        <v>335</v>
      </c>
      <c r="W10" s="77">
        <v>60</v>
      </c>
      <c r="Y10" s="77" t="s">
        <v>330</v>
      </c>
      <c r="Z10" s="77">
        <v>75</v>
      </c>
      <c r="AB10" s="77" t="s">
        <v>334</v>
      </c>
      <c r="AC10" s="77">
        <v>68</v>
      </c>
      <c r="AE10" s="77" t="s">
        <v>333</v>
      </c>
      <c r="AF10" s="77">
        <v>70</v>
      </c>
      <c r="AH10" s="77" t="s">
        <v>334</v>
      </c>
      <c r="AI10" s="77">
        <v>71</v>
      </c>
      <c r="AK10" s="77" t="s">
        <v>611</v>
      </c>
      <c r="AL10" s="77">
        <v>63</v>
      </c>
    </row>
    <row r="11" spans="1:38">
      <c r="A11" s="112" t="s">
        <v>28</v>
      </c>
      <c r="B11" s="77">
        <v>73</v>
      </c>
      <c r="D11" s="112" t="s">
        <v>30</v>
      </c>
      <c r="E11" s="77">
        <v>74</v>
      </c>
      <c r="G11" s="113" t="s">
        <v>333</v>
      </c>
      <c r="H11" s="122">
        <v>69</v>
      </c>
      <c r="J11" s="113" t="s">
        <v>328</v>
      </c>
      <c r="K11" s="122">
        <v>77</v>
      </c>
      <c r="M11" s="77" t="s">
        <v>400</v>
      </c>
      <c r="N11" s="77">
        <v>74</v>
      </c>
      <c r="P11" s="77" t="s">
        <v>404</v>
      </c>
      <c r="Q11" s="77">
        <v>78</v>
      </c>
      <c r="S11" s="77" t="s">
        <v>400</v>
      </c>
      <c r="T11" s="77">
        <v>73</v>
      </c>
      <c r="V11" s="77" t="s">
        <v>336</v>
      </c>
      <c r="W11" s="77">
        <v>57</v>
      </c>
      <c r="Y11" s="77" t="s">
        <v>333</v>
      </c>
      <c r="Z11" s="77">
        <v>65</v>
      </c>
      <c r="AB11" s="77" t="s">
        <v>335</v>
      </c>
      <c r="AC11" s="77">
        <v>61</v>
      </c>
      <c r="AE11" s="77" t="s">
        <v>334</v>
      </c>
      <c r="AF11" s="77">
        <v>61</v>
      </c>
      <c r="AH11" s="77" t="s">
        <v>331</v>
      </c>
      <c r="AI11" s="77">
        <v>63</v>
      </c>
      <c r="AK11" s="77" t="s">
        <v>330</v>
      </c>
      <c r="AL11" s="77">
        <v>63</v>
      </c>
    </row>
    <row r="12" spans="1:38">
      <c r="A12" s="112" t="s">
        <v>30</v>
      </c>
      <c r="B12" s="77">
        <v>68</v>
      </c>
      <c r="D12" s="112" t="s">
        <v>41</v>
      </c>
      <c r="E12" s="77">
        <v>69</v>
      </c>
      <c r="G12" s="113" t="s">
        <v>336</v>
      </c>
      <c r="H12" s="122">
        <v>66</v>
      </c>
      <c r="J12" s="113" t="s">
        <v>336</v>
      </c>
      <c r="K12" s="122">
        <v>74</v>
      </c>
      <c r="M12" s="77" t="s">
        <v>403</v>
      </c>
      <c r="N12" s="77">
        <v>72</v>
      </c>
      <c r="P12" s="77" t="s">
        <v>426</v>
      </c>
      <c r="Q12" s="77">
        <v>53</v>
      </c>
      <c r="S12" s="77" t="s">
        <v>432</v>
      </c>
      <c r="T12" s="77">
        <v>72</v>
      </c>
      <c r="V12" s="77" t="s">
        <v>333</v>
      </c>
      <c r="W12" s="77">
        <v>57</v>
      </c>
      <c r="Y12" s="77" t="s">
        <v>335</v>
      </c>
      <c r="Z12" s="77">
        <v>58</v>
      </c>
      <c r="AB12" s="77" t="s">
        <v>333</v>
      </c>
      <c r="AC12" s="77">
        <v>54</v>
      </c>
      <c r="AE12" s="77" t="s">
        <v>335</v>
      </c>
      <c r="AF12" s="77">
        <v>61</v>
      </c>
      <c r="AH12" s="77" t="s">
        <v>333</v>
      </c>
      <c r="AI12" s="77">
        <v>60</v>
      </c>
      <c r="AK12" s="77" t="s">
        <v>338</v>
      </c>
      <c r="AL12" s="77">
        <v>52</v>
      </c>
    </row>
    <row r="13" spans="1:38">
      <c r="A13" s="112" t="s">
        <v>29</v>
      </c>
      <c r="B13" s="77">
        <v>67</v>
      </c>
      <c r="D13" s="112" t="s">
        <v>28</v>
      </c>
      <c r="E13" s="77">
        <v>68</v>
      </c>
      <c r="G13" s="113" t="s">
        <v>349</v>
      </c>
      <c r="H13" s="122">
        <v>55</v>
      </c>
      <c r="J13" s="113" t="s">
        <v>342</v>
      </c>
      <c r="K13" s="122">
        <v>65</v>
      </c>
      <c r="M13" s="77" t="s">
        <v>399</v>
      </c>
      <c r="N13" s="77">
        <v>56</v>
      </c>
      <c r="P13" s="77" t="s">
        <v>399</v>
      </c>
      <c r="Q13" s="77">
        <v>52</v>
      </c>
      <c r="S13" s="77" t="s">
        <v>407</v>
      </c>
      <c r="T13" s="77">
        <v>53</v>
      </c>
      <c r="V13" s="77" t="s">
        <v>356</v>
      </c>
      <c r="W13" s="77">
        <v>51</v>
      </c>
      <c r="Y13" s="77" t="s">
        <v>337</v>
      </c>
      <c r="Z13" s="77">
        <v>55</v>
      </c>
      <c r="AB13" s="77" t="s">
        <v>336</v>
      </c>
      <c r="AC13" s="77">
        <v>53</v>
      </c>
      <c r="AE13" s="77" t="s">
        <v>336</v>
      </c>
      <c r="AF13" s="77">
        <v>55</v>
      </c>
      <c r="AH13" s="77" t="s">
        <v>336</v>
      </c>
      <c r="AI13" s="77">
        <v>53</v>
      </c>
      <c r="AK13" s="77" t="s">
        <v>337</v>
      </c>
      <c r="AL13" s="77">
        <v>49</v>
      </c>
    </row>
    <row r="14" spans="1:38">
      <c r="A14" s="112" t="s">
        <v>34</v>
      </c>
      <c r="B14" s="77">
        <v>63</v>
      </c>
      <c r="D14" s="112" t="s">
        <v>34</v>
      </c>
      <c r="E14" s="77">
        <v>67</v>
      </c>
      <c r="G14" s="113" t="s">
        <v>344</v>
      </c>
      <c r="H14" s="122">
        <v>55</v>
      </c>
      <c r="J14" s="113" t="s">
        <v>338</v>
      </c>
      <c r="K14" s="122">
        <v>63</v>
      </c>
      <c r="M14" s="77" t="s">
        <v>396</v>
      </c>
      <c r="N14" s="77">
        <v>55</v>
      </c>
      <c r="P14" s="77" t="s">
        <v>400</v>
      </c>
      <c r="Q14" s="77">
        <v>52</v>
      </c>
      <c r="S14" s="77" t="s">
        <v>401</v>
      </c>
      <c r="T14" s="77">
        <v>53</v>
      </c>
      <c r="V14" s="77" t="s">
        <v>346</v>
      </c>
      <c r="W14" s="77">
        <v>50</v>
      </c>
      <c r="Y14" s="77" t="s">
        <v>336</v>
      </c>
      <c r="Z14" s="77">
        <v>47</v>
      </c>
      <c r="AB14" s="77" t="s">
        <v>347</v>
      </c>
      <c r="AC14" s="77">
        <v>48</v>
      </c>
      <c r="AE14" s="77" t="s">
        <v>349</v>
      </c>
      <c r="AF14" s="77">
        <v>51</v>
      </c>
      <c r="AH14" s="77" t="s">
        <v>349</v>
      </c>
      <c r="AI14" s="77">
        <v>46</v>
      </c>
      <c r="AK14" s="77" t="s">
        <v>349</v>
      </c>
      <c r="AL14" s="77">
        <v>48</v>
      </c>
    </row>
    <row r="15" spans="1:38">
      <c r="A15" s="112" t="s">
        <v>31</v>
      </c>
      <c r="B15" s="77">
        <v>55</v>
      </c>
      <c r="D15" s="112" t="s">
        <v>29</v>
      </c>
      <c r="E15" s="77">
        <v>61</v>
      </c>
      <c r="G15" s="113" t="s">
        <v>339</v>
      </c>
      <c r="H15" s="122">
        <v>50</v>
      </c>
      <c r="J15" s="113" t="s">
        <v>341</v>
      </c>
      <c r="K15" s="122">
        <v>57</v>
      </c>
      <c r="M15" s="77" t="s">
        <v>426</v>
      </c>
      <c r="N15" s="77">
        <v>53</v>
      </c>
      <c r="P15" s="77" t="s">
        <v>425</v>
      </c>
      <c r="Q15" s="77">
        <v>50</v>
      </c>
      <c r="S15" s="77" t="s">
        <v>426</v>
      </c>
      <c r="T15" s="77">
        <v>50</v>
      </c>
      <c r="V15" s="77" t="s">
        <v>342</v>
      </c>
      <c r="W15" s="77">
        <v>48</v>
      </c>
      <c r="Y15" s="77" t="s">
        <v>341</v>
      </c>
      <c r="Z15" s="77">
        <v>43</v>
      </c>
      <c r="AB15" s="77" t="s">
        <v>342</v>
      </c>
      <c r="AC15" s="77">
        <v>47</v>
      </c>
      <c r="AE15" s="77" t="s">
        <v>339</v>
      </c>
      <c r="AF15" s="77">
        <v>48</v>
      </c>
      <c r="AH15" s="77" t="s">
        <v>337</v>
      </c>
      <c r="AI15" s="77">
        <v>43</v>
      </c>
      <c r="AK15" s="77" t="s">
        <v>340</v>
      </c>
      <c r="AL15" s="77">
        <v>47</v>
      </c>
    </row>
    <row r="16" spans="1:38">
      <c r="A16" s="112" t="s">
        <v>41</v>
      </c>
      <c r="B16" s="77">
        <v>54</v>
      </c>
      <c r="D16" s="112" t="s">
        <v>31</v>
      </c>
      <c r="E16" s="77">
        <v>51</v>
      </c>
      <c r="G16" s="113" t="s">
        <v>342</v>
      </c>
      <c r="H16" s="122">
        <v>47</v>
      </c>
      <c r="J16" s="113" t="s">
        <v>340</v>
      </c>
      <c r="K16" s="122">
        <v>54</v>
      </c>
      <c r="M16" s="77" t="s">
        <v>407</v>
      </c>
      <c r="N16" s="77">
        <v>52</v>
      </c>
      <c r="P16" s="77" t="s">
        <v>412</v>
      </c>
      <c r="Q16" s="77">
        <v>46</v>
      </c>
      <c r="S16" s="77" t="s">
        <v>414</v>
      </c>
      <c r="T16" s="77">
        <v>48</v>
      </c>
      <c r="V16" s="77" t="s">
        <v>349</v>
      </c>
      <c r="W16" s="77">
        <v>48</v>
      </c>
      <c r="Y16" s="77" t="s">
        <v>342</v>
      </c>
      <c r="Z16" s="77">
        <v>42</v>
      </c>
      <c r="AB16" s="77" t="s">
        <v>349</v>
      </c>
      <c r="AC16" s="77">
        <v>47</v>
      </c>
      <c r="AE16" s="77" t="s">
        <v>341</v>
      </c>
      <c r="AF16" s="77">
        <v>45</v>
      </c>
      <c r="AH16" s="77" t="s">
        <v>346</v>
      </c>
      <c r="AI16" s="77">
        <v>42</v>
      </c>
      <c r="AK16" s="77" t="s">
        <v>335</v>
      </c>
      <c r="AL16" s="77">
        <v>46</v>
      </c>
    </row>
    <row r="17" spans="1:38">
      <c r="A17" s="112" t="s">
        <v>36</v>
      </c>
      <c r="B17" s="77">
        <v>52</v>
      </c>
      <c r="D17" s="112" t="s">
        <v>33</v>
      </c>
      <c r="E17" s="77">
        <v>49</v>
      </c>
      <c r="G17" s="113" t="s">
        <v>338</v>
      </c>
      <c r="H17" s="122">
        <v>47</v>
      </c>
      <c r="J17" s="113" t="s">
        <v>337</v>
      </c>
      <c r="K17" s="122">
        <v>54</v>
      </c>
      <c r="M17" s="77" t="s">
        <v>425</v>
      </c>
      <c r="N17" s="77">
        <v>51</v>
      </c>
      <c r="P17" s="77" t="s">
        <v>414</v>
      </c>
      <c r="Q17" s="77">
        <v>46</v>
      </c>
      <c r="S17" s="77" t="s">
        <v>396</v>
      </c>
      <c r="T17" s="77">
        <v>47</v>
      </c>
      <c r="V17" s="77" t="s">
        <v>341</v>
      </c>
      <c r="W17" s="77">
        <v>47</v>
      </c>
      <c r="Y17" s="77" t="s">
        <v>351</v>
      </c>
      <c r="Z17" s="77">
        <v>40</v>
      </c>
      <c r="AB17" s="77" t="s">
        <v>338</v>
      </c>
      <c r="AC17" s="77">
        <v>44</v>
      </c>
      <c r="AE17" s="77" t="s">
        <v>338</v>
      </c>
      <c r="AF17" s="77">
        <v>41</v>
      </c>
      <c r="AH17" s="77" t="s">
        <v>351</v>
      </c>
      <c r="AI17" s="77">
        <v>38</v>
      </c>
      <c r="AK17" s="77" t="s">
        <v>336</v>
      </c>
      <c r="AL17" s="77">
        <v>46</v>
      </c>
    </row>
    <row r="18" spans="1:38">
      <c r="A18" s="112" t="s">
        <v>35</v>
      </c>
      <c r="B18" s="77">
        <v>52</v>
      </c>
      <c r="D18" s="112" t="s">
        <v>36</v>
      </c>
      <c r="E18" s="77">
        <v>43</v>
      </c>
      <c r="G18" s="113" t="s">
        <v>356</v>
      </c>
      <c r="H18" s="122">
        <v>45</v>
      </c>
      <c r="J18" s="113" t="s">
        <v>346</v>
      </c>
      <c r="K18" s="122">
        <v>52</v>
      </c>
      <c r="M18" s="77" t="s">
        <v>413</v>
      </c>
      <c r="N18" s="77">
        <v>47</v>
      </c>
      <c r="P18" s="77" t="s">
        <v>440</v>
      </c>
      <c r="Q18" s="77">
        <v>44</v>
      </c>
      <c r="S18" s="77" t="s">
        <v>440</v>
      </c>
      <c r="T18" s="77">
        <v>45</v>
      </c>
      <c r="V18" s="77" t="s">
        <v>347</v>
      </c>
      <c r="W18" s="77">
        <v>46</v>
      </c>
      <c r="Y18" s="77" t="s">
        <v>347</v>
      </c>
      <c r="Z18" s="77">
        <v>39</v>
      </c>
      <c r="AB18" s="77" t="s">
        <v>339</v>
      </c>
      <c r="AC18" s="77">
        <v>43</v>
      </c>
      <c r="AE18" s="77" t="s">
        <v>342</v>
      </c>
      <c r="AF18" s="77">
        <v>40</v>
      </c>
      <c r="AH18" s="77" t="s">
        <v>347</v>
      </c>
      <c r="AI18" s="77">
        <v>36</v>
      </c>
      <c r="AK18" s="77" t="s">
        <v>342</v>
      </c>
      <c r="AL18" s="77">
        <v>45</v>
      </c>
    </row>
    <row r="19" spans="1:38">
      <c r="A19" s="112" t="s">
        <v>32</v>
      </c>
      <c r="B19" s="77">
        <v>51</v>
      </c>
      <c r="D19" s="112" t="s">
        <v>37</v>
      </c>
      <c r="E19" s="77">
        <v>43</v>
      </c>
      <c r="G19" s="113" t="s">
        <v>341</v>
      </c>
      <c r="H19" s="122">
        <v>45</v>
      </c>
      <c r="J19" s="113" t="s">
        <v>349</v>
      </c>
      <c r="K19" s="122">
        <v>48</v>
      </c>
      <c r="M19" s="77" t="s">
        <v>438</v>
      </c>
      <c r="N19" s="77">
        <v>44</v>
      </c>
      <c r="P19" s="77" t="s">
        <v>396</v>
      </c>
      <c r="Q19" s="77">
        <v>42</v>
      </c>
      <c r="S19" s="77" t="s">
        <v>399</v>
      </c>
      <c r="T19" s="77">
        <v>43</v>
      </c>
      <c r="V19" s="77" t="s">
        <v>343</v>
      </c>
      <c r="W19" s="77">
        <v>42</v>
      </c>
      <c r="Y19" s="77" t="s">
        <v>346</v>
      </c>
      <c r="Z19" s="77">
        <v>38</v>
      </c>
      <c r="AB19" s="77" t="s">
        <v>341</v>
      </c>
      <c r="AC19" s="77">
        <v>41</v>
      </c>
      <c r="AE19" s="77" t="s">
        <v>346</v>
      </c>
      <c r="AF19" s="77">
        <v>40</v>
      </c>
      <c r="AH19" s="77" t="s">
        <v>339</v>
      </c>
      <c r="AI19" s="77">
        <v>33</v>
      </c>
      <c r="AK19" s="77" t="s">
        <v>341</v>
      </c>
      <c r="AL19" s="77">
        <v>43</v>
      </c>
    </row>
    <row r="20" spans="1:38">
      <c r="A20" s="112" t="s">
        <v>37</v>
      </c>
      <c r="B20" s="77">
        <v>49</v>
      </c>
      <c r="D20" s="112" t="s">
        <v>44</v>
      </c>
      <c r="E20" s="77">
        <v>43</v>
      </c>
      <c r="G20" s="113" t="s">
        <v>340</v>
      </c>
      <c r="H20" s="122">
        <v>44</v>
      </c>
      <c r="J20" s="113" t="s">
        <v>347</v>
      </c>
      <c r="K20" s="122">
        <v>44</v>
      </c>
      <c r="M20" s="77" t="s">
        <v>412</v>
      </c>
      <c r="N20" s="77">
        <v>43</v>
      </c>
      <c r="P20" s="77" t="s">
        <v>435</v>
      </c>
      <c r="Q20" s="77">
        <v>41</v>
      </c>
      <c r="S20" s="77" t="s">
        <v>425</v>
      </c>
      <c r="T20" s="77">
        <v>43</v>
      </c>
      <c r="V20" s="77" t="s">
        <v>337</v>
      </c>
      <c r="W20" s="77">
        <v>40</v>
      </c>
      <c r="Y20" s="77" t="s">
        <v>338</v>
      </c>
      <c r="Z20" s="77">
        <v>37</v>
      </c>
      <c r="AB20" s="77" t="s">
        <v>344</v>
      </c>
      <c r="AC20" s="77">
        <v>41</v>
      </c>
      <c r="AE20" s="77" t="s">
        <v>343</v>
      </c>
      <c r="AF20" s="77">
        <v>38</v>
      </c>
      <c r="AH20" s="77" t="s">
        <v>341</v>
      </c>
      <c r="AI20" s="77">
        <v>32</v>
      </c>
      <c r="AK20" s="77" t="s">
        <v>343</v>
      </c>
      <c r="AL20" s="77">
        <v>42</v>
      </c>
    </row>
    <row r="21" spans="1:38">
      <c r="A21" s="112" t="s">
        <v>42</v>
      </c>
      <c r="B21" s="77">
        <v>49</v>
      </c>
      <c r="D21" s="112" t="s">
        <v>45</v>
      </c>
      <c r="E21" s="77">
        <v>43</v>
      </c>
      <c r="G21" s="113" t="s">
        <v>351</v>
      </c>
      <c r="H21" s="122">
        <v>43</v>
      </c>
      <c r="J21" s="113" t="s">
        <v>352</v>
      </c>
      <c r="K21" s="122">
        <v>43</v>
      </c>
      <c r="M21" s="77" t="s">
        <v>418</v>
      </c>
      <c r="N21" s="77">
        <v>43</v>
      </c>
      <c r="P21" s="77" t="s">
        <v>430</v>
      </c>
      <c r="Q21" s="77">
        <v>39</v>
      </c>
      <c r="S21" s="77" t="s">
        <v>397</v>
      </c>
      <c r="T21" s="77">
        <v>38</v>
      </c>
      <c r="V21" s="77" t="s">
        <v>338</v>
      </c>
      <c r="W21" s="77">
        <v>40</v>
      </c>
      <c r="Y21" s="77" t="s">
        <v>340</v>
      </c>
      <c r="Z21" s="77">
        <v>35</v>
      </c>
      <c r="AB21" s="77" t="s">
        <v>346</v>
      </c>
      <c r="AC21" s="77">
        <v>39</v>
      </c>
      <c r="AE21" s="77" t="s">
        <v>352</v>
      </c>
      <c r="AF21" s="77">
        <v>37</v>
      </c>
      <c r="AH21" s="77" t="s">
        <v>343</v>
      </c>
      <c r="AI21" s="77">
        <v>32</v>
      </c>
      <c r="AK21" s="77" t="s">
        <v>339</v>
      </c>
      <c r="AL21" s="77">
        <v>40</v>
      </c>
    </row>
    <row r="22" spans="1:38">
      <c r="A22" s="112" t="s">
        <v>33</v>
      </c>
      <c r="B22" s="77">
        <v>43</v>
      </c>
      <c r="D22" s="112" t="s">
        <v>43</v>
      </c>
      <c r="E22" s="77">
        <v>43</v>
      </c>
      <c r="G22" s="113" t="s">
        <v>346</v>
      </c>
      <c r="H22" s="122">
        <v>40</v>
      </c>
      <c r="J22" s="113" t="s">
        <v>339</v>
      </c>
      <c r="K22" s="122">
        <v>40</v>
      </c>
      <c r="M22" s="77" t="s">
        <v>397</v>
      </c>
      <c r="N22" s="77">
        <v>42</v>
      </c>
      <c r="P22" s="77" t="s">
        <v>397</v>
      </c>
      <c r="Q22" s="77">
        <v>38</v>
      </c>
      <c r="S22" s="77" t="s">
        <v>402</v>
      </c>
      <c r="T22" s="77">
        <v>36</v>
      </c>
      <c r="V22" s="77" t="s">
        <v>345</v>
      </c>
      <c r="W22" s="77">
        <v>39</v>
      </c>
      <c r="Y22" s="77" t="s">
        <v>356</v>
      </c>
      <c r="Z22" s="77">
        <v>34</v>
      </c>
      <c r="AB22" s="77" t="s">
        <v>343</v>
      </c>
      <c r="AC22" s="77">
        <v>39</v>
      </c>
      <c r="AE22" s="77" t="s">
        <v>344</v>
      </c>
      <c r="AF22" s="77">
        <v>36</v>
      </c>
      <c r="AH22" s="77" t="s">
        <v>345</v>
      </c>
      <c r="AI22" s="77">
        <v>31</v>
      </c>
      <c r="AK22" s="77" t="s">
        <v>355</v>
      </c>
      <c r="AL22" s="77">
        <v>35</v>
      </c>
    </row>
    <row r="23" spans="1:38">
      <c r="A23" s="112" t="s">
        <v>40</v>
      </c>
      <c r="B23" s="77">
        <v>43</v>
      </c>
      <c r="D23" s="112" t="s">
        <v>55</v>
      </c>
      <c r="E23" s="77">
        <v>39</v>
      </c>
      <c r="G23" s="113" t="s">
        <v>337</v>
      </c>
      <c r="H23" s="122">
        <v>40</v>
      </c>
      <c r="J23" s="113" t="s">
        <v>351</v>
      </c>
      <c r="K23" s="122">
        <v>40</v>
      </c>
      <c r="M23" s="77" t="s">
        <v>414</v>
      </c>
      <c r="N23" s="77">
        <v>42</v>
      </c>
      <c r="P23" s="77" t="s">
        <v>402</v>
      </c>
      <c r="Q23" s="77">
        <v>38</v>
      </c>
      <c r="S23" s="77" t="s">
        <v>438</v>
      </c>
      <c r="T23" s="77">
        <v>36</v>
      </c>
      <c r="V23" s="77" t="s">
        <v>363</v>
      </c>
      <c r="W23" s="77">
        <v>36</v>
      </c>
      <c r="Y23" s="322" t="s">
        <v>353</v>
      </c>
      <c r="Z23" s="322">
        <v>34</v>
      </c>
      <c r="AB23" s="77" t="s">
        <v>337</v>
      </c>
      <c r="AC23" s="77">
        <v>38</v>
      </c>
      <c r="AE23" s="77" t="s">
        <v>340</v>
      </c>
      <c r="AF23" s="77">
        <v>36</v>
      </c>
      <c r="AH23" s="77" t="s">
        <v>352</v>
      </c>
      <c r="AI23" s="77">
        <v>31</v>
      </c>
      <c r="AK23" s="77" t="s">
        <v>363</v>
      </c>
      <c r="AL23" s="77">
        <v>35</v>
      </c>
    </row>
    <row r="24" spans="1:38">
      <c r="A24" s="112" t="s">
        <v>44</v>
      </c>
      <c r="B24" s="77">
        <v>42</v>
      </c>
      <c r="D24" s="112" t="s">
        <v>35</v>
      </c>
      <c r="E24" s="77">
        <v>38</v>
      </c>
      <c r="G24" s="113" t="s">
        <v>343</v>
      </c>
      <c r="H24" s="122">
        <v>39</v>
      </c>
      <c r="J24" s="113" t="s">
        <v>355</v>
      </c>
      <c r="K24" s="122">
        <v>39</v>
      </c>
      <c r="M24" s="77" t="s">
        <v>402</v>
      </c>
      <c r="N24" s="77">
        <v>41</v>
      </c>
      <c r="P24" s="77" t="s">
        <v>407</v>
      </c>
      <c r="Q24" s="77">
        <v>38</v>
      </c>
      <c r="S24" s="77" t="s">
        <v>416</v>
      </c>
      <c r="T24" s="77">
        <v>34</v>
      </c>
      <c r="V24" s="77" t="s">
        <v>351</v>
      </c>
      <c r="W24" s="77">
        <v>34</v>
      </c>
      <c r="Y24" s="77" t="s">
        <v>349</v>
      </c>
      <c r="Z24" s="77">
        <v>33</v>
      </c>
      <c r="AB24" s="77" t="s">
        <v>356</v>
      </c>
      <c r="AC24" s="77">
        <v>35</v>
      </c>
      <c r="AE24" s="77" t="s">
        <v>351</v>
      </c>
      <c r="AF24" s="77">
        <v>36</v>
      </c>
      <c r="AH24" s="322" t="s">
        <v>607</v>
      </c>
      <c r="AI24" s="322">
        <v>30</v>
      </c>
      <c r="AK24" s="77" t="s">
        <v>346</v>
      </c>
      <c r="AL24" s="77">
        <v>33</v>
      </c>
    </row>
    <row r="25" spans="1:38">
      <c r="A25" s="112" t="s">
        <v>39</v>
      </c>
      <c r="B25" s="77">
        <v>41</v>
      </c>
      <c r="D25" s="112" t="s">
        <v>47</v>
      </c>
      <c r="E25" s="77">
        <v>38</v>
      </c>
      <c r="G25" s="113" t="s">
        <v>345</v>
      </c>
      <c r="H25" s="122">
        <v>38</v>
      </c>
      <c r="J25" s="113" t="s">
        <v>344</v>
      </c>
      <c r="K25" s="122">
        <v>38</v>
      </c>
      <c r="M25" s="77" t="s">
        <v>401</v>
      </c>
      <c r="N25" s="77">
        <v>38</v>
      </c>
      <c r="P25" s="77" t="s">
        <v>394</v>
      </c>
      <c r="Q25" s="77">
        <v>37</v>
      </c>
      <c r="S25" s="77" t="s">
        <v>412</v>
      </c>
      <c r="T25" s="77">
        <v>33</v>
      </c>
      <c r="V25" s="77" t="s">
        <v>352</v>
      </c>
      <c r="W25" s="77">
        <v>34</v>
      </c>
      <c r="Y25" s="77" t="s">
        <v>345</v>
      </c>
      <c r="Z25" s="77">
        <v>33</v>
      </c>
      <c r="AB25" s="77" t="s">
        <v>363</v>
      </c>
      <c r="AC25" s="77">
        <v>34</v>
      </c>
      <c r="AE25" s="77" t="s">
        <v>337</v>
      </c>
      <c r="AF25" s="77">
        <v>35</v>
      </c>
      <c r="AH25" s="77" t="s">
        <v>608</v>
      </c>
      <c r="AI25" s="77">
        <v>30</v>
      </c>
      <c r="AK25" s="77" t="s">
        <v>356</v>
      </c>
      <c r="AL25" s="77">
        <v>33</v>
      </c>
    </row>
    <row r="26" spans="1:38">
      <c r="A26" s="112" t="s">
        <v>55</v>
      </c>
      <c r="B26" s="77">
        <v>39</v>
      </c>
      <c r="D26" s="112" t="s">
        <v>32</v>
      </c>
      <c r="E26" s="77">
        <v>37</v>
      </c>
      <c r="G26" s="113" t="s">
        <v>363</v>
      </c>
      <c r="H26" s="122">
        <v>35</v>
      </c>
      <c r="J26" s="113" t="s">
        <v>343</v>
      </c>
      <c r="K26" s="122">
        <v>38</v>
      </c>
      <c r="M26" s="77" t="s">
        <v>416</v>
      </c>
      <c r="N26" s="77">
        <v>35</v>
      </c>
      <c r="P26" s="77" t="s">
        <v>401</v>
      </c>
      <c r="Q26" s="77">
        <v>36</v>
      </c>
      <c r="S26" s="77" t="s">
        <v>430</v>
      </c>
      <c r="T26" s="77">
        <v>32</v>
      </c>
      <c r="V26" s="77" t="s">
        <v>340</v>
      </c>
      <c r="W26" s="77">
        <v>33</v>
      </c>
      <c r="Y26" s="77" t="s">
        <v>339</v>
      </c>
      <c r="Z26" s="77">
        <v>33</v>
      </c>
      <c r="AB26" s="77" t="s">
        <v>345</v>
      </c>
      <c r="AC26" s="77">
        <v>33</v>
      </c>
      <c r="AE26" s="77" t="s">
        <v>356</v>
      </c>
      <c r="AF26" s="77">
        <v>34</v>
      </c>
      <c r="AH26" s="77" t="s">
        <v>355</v>
      </c>
      <c r="AI26" s="77">
        <v>30</v>
      </c>
      <c r="AK26" s="77" t="s">
        <v>352</v>
      </c>
      <c r="AL26" s="77">
        <v>30</v>
      </c>
    </row>
    <row r="27" spans="1:38">
      <c r="A27" s="112" t="s">
        <v>45</v>
      </c>
      <c r="B27" s="77">
        <v>36</v>
      </c>
      <c r="D27" s="112" t="s">
        <v>38</v>
      </c>
      <c r="E27" s="77">
        <v>36</v>
      </c>
      <c r="G27" s="113" t="s">
        <v>355</v>
      </c>
      <c r="H27" s="122">
        <v>33</v>
      </c>
      <c r="J27" s="133" t="s">
        <v>353</v>
      </c>
      <c r="K27" s="287">
        <v>36</v>
      </c>
      <c r="M27" s="77" t="s">
        <v>435</v>
      </c>
      <c r="N27" s="77">
        <v>34</v>
      </c>
      <c r="P27" s="77" t="s">
        <v>418</v>
      </c>
      <c r="Q27" s="77">
        <v>34</v>
      </c>
      <c r="S27" s="77" t="s">
        <v>418</v>
      </c>
      <c r="T27" s="77">
        <v>32</v>
      </c>
      <c r="V27" s="322" t="s">
        <v>353</v>
      </c>
      <c r="W27" s="322">
        <v>31</v>
      </c>
      <c r="X27" s="322"/>
      <c r="Y27" s="77" t="s">
        <v>344</v>
      </c>
      <c r="Z27" s="77">
        <v>30</v>
      </c>
      <c r="AB27" s="77" t="s">
        <v>340</v>
      </c>
      <c r="AC27" s="77">
        <v>31</v>
      </c>
      <c r="AE27" s="322" t="s">
        <v>353</v>
      </c>
      <c r="AF27" s="322">
        <v>34</v>
      </c>
      <c r="AH27" s="77" t="s">
        <v>342</v>
      </c>
      <c r="AI27" s="77">
        <v>28</v>
      </c>
      <c r="AK27" s="77" t="s">
        <v>347</v>
      </c>
      <c r="AL27" s="77">
        <v>29</v>
      </c>
    </row>
    <row r="28" spans="1:38">
      <c r="A28" s="112" t="s">
        <v>50</v>
      </c>
      <c r="B28" s="77">
        <v>35</v>
      </c>
      <c r="D28" s="112" t="s">
        <v>40</v>
      </c>
      <c r="E28" s="77">
        <v>34</v>
      </c>
      <c r="G28" s="113" t="s">
        <v>347</v>
      </c>
      <c r="H28" s="122">
        <v>32</v>
      </c>
      <c r="J28" s="113" t="s">
        <v>348</v>
      </c>
      <c r="K28" s="122">
        <v>35</v>
      </c>
      <c r="M28" s="77" t="s">
        <v>440</v>
      </c>
      <c r="N28" s="77">
        <v>32</v>
      </c>
      <c r="P28" s="77" t="s">
        <v>416</v>
      </c>
      <c r="Q28" s="77">
        <v>33</v>
      </c>
      <c r="S28" s="77" t="s">
        <v>413</v>
      </c>
      <c r="T28" s="77">
        <v>30</v>
      </c>
      <c r="V28" s="77" t="s">
        <v>344</v>
      </c>
      <c r="W28" s="77">
        <v>30</v>
      </c>
      <c r="Y28" s="77" t="s">
        <v>352</v>
      </c>
      <c r="Z28" s="77">
        <v>29</v>
      </c>
      <c r="AB28" s="77" t="s">
        <v>352</v>
      </c>
      <c r="AC28" s="77">
        <v>29</v>
      </c>
      <c r="AE28" s="77" t="s">
        <v>355</v>
      </c>
      <c r="AF28" s="77">
        <v>32</v>
      </c>
      <c r="AH28" s="77" t="s">
        <v>356</v>
      </c>
      <c r="AI28" s="77">
        <v>28</v>
      </c>
      <c r="AK28" s="77" t="s">
        <v>345</v>
      </c>
      <c r="AL28" s="77">
        <v>29</v>
      </c>
    </row>
    <row r="29" spans="1:38">
      <c r="A29" s="112" t="s">
        <v>38</v>
      </c>
      <c r="B29" s="77">
        <v>35</v>
      </c>
      <c r="D29" s="112" t="s">
        <v>54</v>
      </c>
      <c r="E29" s="77">
        <v>34</v>
      </c>
      <c r="G29" s="113" t="s">
        <v>353</v>
      </c>
      <c r="H29" s="122">
        <v>31</v>
      </c>
      <c r="J29" s="113" t="s">
        <v>363</v>
      </c>
      <c r="K29" s="122">
        <v>34</v>
      </c>
      <c r="M29" s="77" t="s">
        <v>434</v>
      </c>
      <c r="N29" s="77">
        <v>32</v>
      </c>
      <c r="P29" s="77" t="s">
        <v>398</v>
      </c>
      <c r="Q29" s="77">
        <v>32</v>
      </c>
      <c r="S29" s="77" t="s">
        <v>394</v>
      </c>
      <c r="T29" s="77">
        <v>29</v>
      </c>
      <c r="V29" s="77" t="s">
        <v>371</v>
      </c>
      <c r="W29" s="77">
        <v>29</v>
      </c>
      <c r="Y29" s="77" t="s">
        <v>357</v>
      </c>
      <c r="Z29" s="77">
        <v>27</v>
      </c>
      <c r="AB29" s="77" t="s">
        <v>348</v>
      </c>
      <c r="AC29" s="77">
        <v>29</v>
      </c>
      <c r="AE29" s="77" t="s">
        <v>358</v>
      </c>
      <c r="AF29" s="77">
        <v>31</v>
      </c>
      <c r="AH29" s="77" t="s">
        <v>338</v>
      </c>
      <c r="AI29" s="77">
        <v>26</v>
      </c>
      <c r="AK29" s="77" t="s">
        <v>348</v>
      </c>
      <c r="AL29" s="77">
        <v>28</v>
      </c>
    </row>
    <row r="30" spans="1:38">
      <c r="A30" s="112" t="s">
        <v>47</v>
      </c>
      <c r="B30" s="77">
        <v>34</v>
      </c>
      <c r="D30" s="112" t="s">
        <v>39</v>
      </c>
      <c r="E30" s="77">
        <v>33</v>
      </c>
      <c r="G30" s="113" t="s">
        <v>348</v>
      </c>
      <c r="H30" s="122">
        <v>31</v>
      </c>
      <c r="J30" s="113" t="s">
        <v>345</v>
      </c>
      <c r="K30" s="122">
        <v>32</v>
      </c>
      <c r="M30" s="77" t="s">
        <v>394</v>
      </c>
      <c r="N30" s="77">
        <v>31</v>
      </c>
      <c r="P30" s="161" t="s">
        <v>427</v>
      </c>
      <c r="Q30" s="161">
        <v>32</v>
      </c>
      <c r="S30" s="77" t="s">
        <v>408</v>
      </c>
      <c r="T30" s="77">
        <v>29</v>
      </c>
      <c r="V30" s="77" t="s">
        <v>339</v>
      </c>
      <c r="W30" s="77">
        <v>27</v>
      </c>
      <c r="Y30" s="77" t="s">
        <v>343</v>
      </c>
      <c r="Z30" s="77">
        <v>24</v>
      </c>
      <c r="AB30" s="322" t="s">
        <v>353</v>
      </c>
      <c r="AC30" s="322">
        <v>27</v>
      </c>
      <c r="AE30" s="77" t="s">
        <v>348</v>
      </c>
      <c r="AF30" s="77">
        <v>29</v>
      </c>
      <c r="AH30" s="77" t="s">
        <v>362</v>
      </c>
      <c r="AI30" s="77">
        <v>26</v>
      </c>
      <c r="AK30" s="77" t="s">
        <v>351</v>
      </c>
      <c r="AL30" s="77">
        <v>26</v>
      </c>
    </row>
    <row r="31" spans="1:38">
      <c r="A31" s="112" t="s">
        <v>43</v>
      </c>
      <c r="B31" s="77">
        <v>33</v>
      </c>
      <c r="D31" s="112" t="s">
        <v>42</v>
      </c>
      <c r="E31" s="77">
        <v>31</v>
      </c>
      <c r="G31" s="113" t="s">
        <v>362</v>
      </c>
      <c r="H31" s="122">
        <v>30</v>
      </c>
      <c r="J31" s="113" t="s">
        <v>356</v>
      </c>
      <c r="K31" s="122">
        <v>31</v>
      </c>
      <c r="M31" s="77" t="s">
        <v>430</v>
      </c>
      <c r="N31" s="77">
        <v>30</v>
      </c>
      <c r="P31" s="77" t="s">
        <v>438</v>
      </c>
      <c r="Q31" s="77">
        <v>27</v>
      </c>
      <c r="S31" s="77" t="s">
        <v>434</v>
      </c>
      <c r="T31" s="77">
        <v>27</v>
      </c>
      <c r="V31" s="77" t="s">
        <v>348</v>
      </c>
      <c r="W31" s="77">
        <v>26</v>
      </c>
      <c r="Y31" s="77" t="s">
        <v>355</v>
      </c>
      <c r="Z31" s="77">
        <v>23</v>
      </c>
      <c r="AB31" s="77" t="s">
        <v>359</v>
      </c>
      <c r="AC31" s="77">
        <v>27</v>
      </c>
      <c r="AE31" s="77" t="s">
        <v>347</v>
      </c>
      <c r="AF31" s="77">
        <v>27</v>
      </c>
      <c r="AH31" s="77" t="s">
        <v>361</v>
      </c>
      <c r="AI31" s="77">
        <v>23</v>
      </c>
      <c r="AK31" s="322" t="s">
        <v>607</v>
      </c>
      <c r="AL31" s="322">
        <v>25</v>
      </c>
    </row>
    <row r="32" spans="1:38">
      <c r="A32" s="112" t="s">
        <v>51</v>
      </c>
      <c r="B32" s="77">
        <v>31</v>
      </c>
      <c r="D32" s="112" t="s">
        <v>50</v>
      </c>
      <c r="E32" s="77">
        <v>27</v>
      </c>
      <c r="G32" s="113" t="s">
        <v>350</v>
      </c>
      <c r="H32" s="122">
        <v>27</v>
      </c>
      <c r="J32" s="113" t="s">
        <v>362</v>
      </c>
      <c r="K32" s="122">
        <v>31</v>
      </c>
      <c r="M32" s="77" t="s">
        <v>436</v>
      </c>
      <c r="N32" s="77">
        <v>29</v>
      </c>
      <c r="P32" s="77" t="s">
        <v>413</v>
      </c>
      <c r="Q32" s="77">
        <v>25</v>
      </c>
      <c r="S32" s="77" t="s">
        <v>398</v>
      </c>
      <c r="T32" s="77">
        <v>25</v>
      </c>
      <c r="V32" s="77" t="s">
        <v>357</v>
      </c>
      <c r="W32" s="77">
        <v>26</v>
      </c>
      <c r="Y32" s="77" t="s">
        <v>359</v>
      </c>
      <c r="Z32" s="77">
        <v>22</v>
      </c>
      <c r="AB32" s="77" t="s">
        <v>350</v>
      </c>
      <c r="AC32" s="77">
        <v>27</v>
      </c>
      <c r="AE32" s="77" t="s">
        <v>350</v>
      </c>
      <c r="AF32" s="77">
        <v>22</v>
      </c>
      <c r="AH32" s="77" t="s">
        <v>350</v>
      </c>
      <c r="AI32" s="77">
        <v>22</v>
      </c>
      <c r="AK32" s="77" t="s">
        <v>608</v>
      </c>
      <c r="AL32" s="77">
        <v>22</v>
      </c>
    </row>
    <row r="33" spans="1:38">
      <c r="A33" s="112" t="s">
        <v>46</v>
      </c>
      <c r="B33" s="77">
        <v>30</v>
      </c>
      <c r="D33" s="112" t="s">
        <v>49</v>
      </c>
      <c r="E33" s="77">
        <v>27</v>
      </c>
      <c r="G33" s="113" t="s">
        <v>366</v>
      </c>
      <c r="H33" s="122">
        <v>24</v>
      </c>
      <c r="J33" s="113" t="s">
        <v>359</v>
      </c>
      <c r="K33" s="122">
        <v>28</v>
      </c>
      <c r="M33" s="77" t="s">
        <v>398</v>
      </c>
      <c r="N33" s="77">
        <v>28</v>
      </c>
      <c r="P33" s="77" t="s">
        <v>434</v>
      </c>
      <c r="Q33" s="77">
        <v>25</v>
      </c>
      <c r="S33" s="77" t="s">
        <v>435</v>
      </c>
      <c r="T33" s="77">
        <v>24</v>
      </c>
      <c r="V33" s="77" t="s">
        <v>369</v>
      </c>
      <c r="W33" s="77">
        <v>22</v>
      </c>
      <c r="Y33" s="77" t="s">
        <v>369</v>
      </c>
      <c r="Z33" s="77">
        <v>21</v>
      </c>
      <c r="AB33" s="77" t="s">
        <v>366</v>
      </c>
      <c r="AC33" s="77">
        <v>25</v>
      </c>
      <c r="AE33" s="77" t="s">
        <v>362</v>
      </c>
      <c r="AF33" s="77">
        <v>21</v>
      </c>
      <c r="AH33" s="77" t="s">
        <v>363</v>
      </c>
      <c r="AI33" s="77">
        <v>22</v>
      </c>
      <c r="AK33" s="77" t="s">
        <v>371</v>
      </c>
      <c r="AL33" s="77">
        <v>22</v>
      </c>
    </row>
    <row r="34" spans="1:38">
      <c r="A34" s="112" t="s">
        <v>54</v>
      </c>
      <c r="B34" s="77">
        <v>27</v>
      </c>
      <c r="D34" s="112" t="s">
        <v>48</v>
      </c>
      <c r="E34" s="77">
        <v>25</v>
      </c>
      <c r="G34" s="113" t="s">
        <v>354</v>
      </c>
      <c r="H34" s="122">
        <v>24</v>
      </c>
      <c r="J34" s="113" t="s">
        <v>364</v>
      </c>
      <c r="K34" s="122">
        <v>27</v>
      </c>
      <c r="M34" s="77" t="s">
        <v>409</v>
      </c>
      <c r="N34" s="77">
        <v>25</v>
      </c>
      <c r="P34" s="77" t="s">
        <v>437</v>
      </c>
      <c r="Q34" s="77">
        <v>23</v>
      </c>
      <c r="S34" s="161" t="s">
        <v>427</v>
      </c>
      <c r="T34" s="161">
        <v>23</v>
      </c>
      <c r="U34" s="320"/>
      <c r="V34" s="77" t="s">
        <v>358</v>
      </c>
      <c r="W34" s="77">
        <v>22</v>
      </c>
      <c r="Y34" s="77" t="s">
        <v>363</v>
      </c>
      <c r="Z34" s="77">
        <v>20</v>
      </c>
      <c r="AB34" s="77" t="s">
        <v>361</v>
      </c>
      <c r="AC34" s="77">
        <v>25</v>
      </c>
      <c r="AE34" s="77" t="s">
        <v>363</v>
      </c>
      <c r="AF34" s="77">
        <v>20</v>
      </c>
      <c r="AH34" s="77" t="s">
        <v>366</v>
      </c>
      <c r="AI34" s="77">
        <v>22</v>
      </c>
      <c r="AK34" s="77" t="s">
        <v>357</v>
      </c>
      <c r="AL34" s="77">
        <v>20</v>
      </c>
    </row>
    <row r="35" spans="1:38">
      <c r="A35" s="112" t="s">
        <v>49</v>
      </c>
      <c r="B35" s="77">
        <v>26</v>
      </c>
      <c r="D35" s="112" t="s">
        <v>52</v>
      </c>
      <c r="E35" s="77">
        <v>24</v>
      </c>
      <c r="G35" s="113" t="s">
        <v>352</v>
      </c>
      <c r="H35" s="122">
        <v>22</v>
      </c>
      <c r="J35" s="113" t="s">
        <v>366</v>
      </c>
      <c r="K35" s="122">
        <v>26</v>
      </c>
      <c r="M35" s="77" t="s">
        <v>439</v>
      </c>
      <c r="N35" s="77">
        <v>25</v>
      </c>
      <c r="P35" s="77" t="s">
        <v>436</v>
      </c>
      <c r="Q35" s="77">
        <v>21</v>
      </c>
      <c r="S35" s="77" t="s">
        <v>436</v>
      </c>
      <c r="T35" s="77">
        <v>22</v>
      </c>
      <c r="V35" s="77" t="s">
        <v>361</v>
      </c>
      <c r="W35" s="77">
        <v>22</v>
      </c>
      <c r="Y35" s="77" t="s">
        <v>362</v>
      </c>
      <c r="Z35" s="77">
        <v>20</v>
      </c>
      <c r="AB35" s="77" t="s">
        <v>351</v>
      </c>
      <c r="AC35" s="77">
        <v>23</v>
      </c>
      <c r="AE35" s="77" t="s">
        <v>371</v>
      </c>
      <c r="AF35" s="77">
        <v>19</v>
      </c>
      <c r="AH35" s="77" t="s">
        <v>340</v>
      </c>
      <c r="AI35" s="77">
        <v>20</v>
      </c>
      <c r="AK35" s="77" t="s">
        <v>364</v>
      </c>
      <c r="AL35" s="77">
        <v>20</v>
      </c>
    </row>
    <row r="36" spans="1:38">
      <c r="A36" s="112" t="s">
        <v>56</v>
      </c>
      <c r="B36" s="77">
        <v>25</v>
      </c>
      <c r="D36" s="112" t="s">
        <v>51</v>
      </c>
      <c r="E36" s="77">
        <v>23</v>
      </c>
      <c r="G36" s="113" t="s">
        <v>371</v>
      </c>
      <c r="H36" s="122">
        <v>21</v>
      </c>
      <c r="J36" s="113" t="s">
        <v>357</v>
      </c>
      <c r="K36" s="122">
        <v>26</v>
      </c>
      <c r="M36" s="77" t="s">
        <v>421</v>
      </c>
      <c r="N36" s="77">
        <v>23</v>
      </c>
      <c r="P36" s="77" t="s">
        <v>410</v>
      </c>
      <c r="Q36" s="77">
        <v>20</v>
      </c>
      <c r="S36" s="77" t="s">
        <v>422</v>
      </c>
      <c r="T36" s="77">
        <v>22</v>
      </c>
      <c r="V36" s="77" t="s">
        <v>355</v>
      </c>
      <c r="W36" s="77">
        <v>22</v>
      </c>
      <c r="Y36" s="77" t="s">
        <v>348</v>
      </c>
      <c r="Z36" s="77">
        <v>19</v>
      </c>
      <c r="AB36" s="77" t="s">
        <v>357</v>
      </c>
      <c r="AC36" s="77">
        <v>23</v>
      </c>
      <c r="AE36" s="77" t="s">
        <v>345</v>
      </c>
      <c r="AF36" s="77">
        <v>18</v>
      </c>
      <c r="AH36" s="77" t="s">
        <v>348</v>
      </c>
      <c r="AI36" s="77">
        <v>19</v>
      </c>
      <c r="AK36" s="77" t="s">
        <v>361</v>
      </c>
      <c r="AL36" s="77">
        <v>19</v>
      </c>
    </row>
    <row r="37" spans="1:38">
      <c r="A37" s="112" t="s">
        <v>52</v>
      </c>
      <c r="B37" s="77">
        <v>24</v>
      </c>
      <c r="D37" s="112" t="s">
        <v>53</v>
      </c>
      <c r="E37" s="77">
        <v>23</v>
      </c>
      <c r="G37" s="113" t="s">
        <v>357</v>
      </c>
      <c r="H37" s="122">
        <v>21</v>
      </c>
      <c r="J37" s="113" t="s">
        <v>361</v>
      </c>
      <c r="K37" s="122">
        <v>26</v>
      </c>
      <c r="M37" s="77" t="s">
        <v>424</v>
      </c>
      <c r="N37" s="77">
        <v>23</v>
      </c>
      <c r="P37" s="77" t="s">
        <v>421</v>
      </c>
      <c r="Q37" s="77">
        <v>20</v>
      </c>
      <c r="S37" s="77" t="s">
        <v>417</v>
      </c>
      <c r="T37" s="77">
        <v>22</v>
      </c>
      <c r="V37" s="77" t="s">
        <v>350</v>
      </c>
      <c r="W37" s="77">
        <v>21</v>
      </c>
      <c r="Y37" s="77" t="s">
        <v>354</v>
      </c>
      <c r="Z37" s="77">
        <v>19</v>
      </c>
      <c r="AB37" s="77" t="s">
        <v>355</v>
      </c>
      <c r="AC37" s="77">
        <v>23</v>
      </c>
      <c r="AE37" s="77" t="s">
        <v>369</v>
      </c>
      <c r="AF37" s="77">
        <v>17</v>
      </c>
      <c r="AH37" s="77" t="s">
        <v>364</v>
      </c>
      <c r="AI37" s="77">
        <v>19</v>
      </c>
      <c r="AK37" s="77" t="s">
        <v>359</v>
      </c>
      <c r="AL37" s="77">
        <v>19</v>
      </c>
    </row>
    <row r="38" spans="1:38">
      <c r="A38" s="112" t="s">
        <v>66</v>
      </c>
      <c r="B38" s="77">
        <v>21</v>
      </c>
      <c r="D38" s="112" t="s">
        <v>57</v>
      </c>
      <c r="E38" s="77">
        <v>22</v>
      </c>
      <c r="G38" s="113" t="s">
        <v>358</v>
      </c>
      <c r="H38" s="122">
        <v>20</v>
      </c>
      <c r="J38" s="113" t="s">
        <v>350</v>
      </c>
      <c r="K38" s="122">
        <v>25</v>
      </c>
      <c r="M38" s="77" t="s">
        <v>437</v>
      </c>
      <c r="N38" s="77">
        <v>22</v>
      </c>
      <c r="P38" s="77" t="s">
        <v>411</v>
      </c>
      <c r="Q38" s="77">
        <v>18</v>
      </c>
      <c r="S38" s="77" t="s">
        <v>429</v>
      </c>
      <c r="T38" s="77">
        <v>22</v>
      </c>
      <c r="V38" s="77" t="s">
        <v>359</v>
      </c>
      <c r="W38" s="77">
        <v>19</v>
      </c>
      <c r="Y38" s="320" t="s">
        <v>368</v>
      </c>
      <c r="Z38" s="320">
        <v>19</v>
      </c>
      <c r="AB38" s="77" t="s">
        <v>362</v>
      </c>
      <c r="AC38" s="77">
        <v>18</v>
      </c>
      <c r="AE38" s="77" t="s">
        <v>361</v>
      </c>
      <c r="AF38" s="77">
        <v>16</v>
      </c>
      <c r="AH38" s="77" t="s">
        <v>367</v>
      </c>
      <c r="AI38" s="77">
        <v>18</v>
      </c>
      <c r="AK38" s="77" t="s">
        <v>358</v>
      </c>
      <c r="AL38" s="77">
        <v>19</v>
      </c>
    </row>
    <row r="39" spans="1:38">
      <c r="A39" s="112" t="s">
        <v>59</v>
      </c>
      <c r="B39" s="77">
        <v>19</v>
      </c>
      <c r="D39" s="112" t="s">
        <v>58</v>
      </c>
      <c r="E39" s="77">
        <v>21</v>
      </c>
      <c r="G39" s="113" t="s">
        <v>370</v>
      </c>
      <c r="H39" s="122">
        <v>18</v>
      </c>
      <c r="J39" s="113" t="s">
        <v>365</v>
      </c>
      <c r="K39" s="122">
        <v>22</v>
      </c>
      <c r="M39" s="77" t="s">
        <v>408</v>
      </c>
      <c r="N39" s="77">
        <v>21</v>
      </c>
      <c r="P39" s="77" t="s">
        <v>422</v>
      </c>
      <c r="Q39" s="77">
        <v>18</v>
      </c>
      <c r="S39" s="77" t="s">
        <v>409</v>
      </c>
      <c r="T39" s="77">
        <v>20</v>
      </c>
      <c r="V39" s="77" t="s">
        <v>364</v>
      </c>
      <c r="W39" s="77">
        <v>19</v>
      </c>
      <c r="Y39" s="77" t="s">
        <v>350</v>
      </c>
      <c r="Z39" s="77">
        <v>18</v>
      </c>
      <c r="AB39" s="77" t="s">
        <v>365</v>
      </c>
      <c r="AC39" s="77">
        <v>18</v>
      </c>
      <c r="AE39" s="77" t="s">
        <v>357</v>
      </c>
      <c r="AF39" s="77">
        <v>16</v>
      </c>
      <c r="AH39" s="77" t="s">
        <v>360</v>
      </c>
      <c r="AI39" s="77">
        <v>17</v>
      </c>
      <c r="AK39" s="77" t="s">
        <v>369</v>
      </c>
      <c r="AL39" s="77">
        <v>19</v>
      </c>
    </row>
    <row r="40" spans="1:38">
      <c r="A40" s="112" t="s">
        <v>58</v>
      </c>
      <c r="B40" s="77">
        <v>19</v>
      </c>
      <c r="D40" s="112" t="s">
        <v>62</v>
      </c>
      <c r="E40" s="77">
        <v>21</v>
      </c>
      <c r="G40" s="113" t="s">
        <v>361</v>
      </c>
      <c r="H40" s="122">
        <v>16</v>
      </c>
      <c r="J40" s="113" t="s">
        <v>369</v>
      </c>
      <c r="K40" s="122">
        <v>21</v>
      </c>
      <c r="M40" s="77" t="s">
        <v>417</v>
      </c>
      <c r="N40" s="77">
        <v>19</v>
      </c>
      <c r="P40" s="77" t="s">
        <v>417</v>
      </c>
      <c r="Q40" s="77">
        <v>17</v>
      </c>
      <c r="S40" s="77" t="s">
        <v>411</v>
      </c>
      <c r="T40" s="77">
        <v>18</v>
      </c>
      <c r="V40" s="77" t="s">
        <v>362</v>
      </c>
      <c r="W40" s="77">
        <v>18</v>
      </c>
      <c r="Y40" s="77" t="s">
        <v>358</v>
      </c>
      <c r="Z40" s="77">
        <v>17</v>
      </c>
      <c r="AB40" s="77" t="s">
        <v>371</v>
      </c>
      <c r="AC40" s="77">
        <v>18</v>
      </c>
      <c r="AE40" s="77" t="s">
        <v>360</v>
      </c>
      <c r="AF40" s="77">
        <v>16</v>
      </c>
      <c r="AH40" s="77" t="s">
        <v>354</v>
      </c>
      <c r="AI40" s="77">
        <v>16</v>
      </c>
      <c r="AK40" s="77" t="s">
        <v>362</v>
      </c>
      <c r="AL40" s="77">
        <v>19</v>
      </c>
    </row>
    <row r="41" spans="1:38">
      <c r="A41" s="112" t="s">
        <v>64</v>
      </c>
      <c r="B41" s="77">
        <v>19</v>
      </c>
      <c r="D41" s="112" t="s">
        <v>46</v>
      </c>
      <c r="E41" s="77">
        <v>20</v>
      </c>
      <c r="G41" s="113" t="s">
        <v>365</v>
      </c>
      <c r="H41" s="122">
        <v>16</v>
      </c>
      <c r="J41" s="113" t="s">
        <v>371</v>
      </c>
      <c r="K41" s="122">
        <v>19</v>
      </c>
      <c r="M41" s="77" t="s">
        <v>429</v>
      </c>
      <c r="N41" s="77">
        <v>18</v>
      </c>
      <c r="P41" s="77" t="s">
        <v>423</v>
      </c>
      <c r="Q41" s="77">
        <v>17</v>
      </c>
      <c r="S41" s="77" t="s">
        <v>437</v>
      </c>
      <c r="T41" s="77">
        <v>16</v>
      </c>
      <c r="V41" s="77" t="s">
        <v>360</v>
      </c>
      <c r="W41" s="77">
        <v>16</v>
      </c>
      <c r="Y41" s="77" t="s">
        <v>360</v>
      </c>
      <c r="Z41" s="77">
        <v>17</v>
      </c>
      <c r="AB41" s="77" t="s">
        <v>369</v>
      </c>
      <c r="AC41" s="77">
        <v>17</v>
      </c>
      <c r="AE41" s="77" t="s">
        <v>366</v>
      </c>
      <c r="AF41" s="77">
        <v>15</v>
      </c>
      <c r="AH41" s="77" t="s">
        <v>358</v>
      </c>
      <c r="AI41" s="77">
        <v>15</v>
      </c>
      <c r="AK41" s="77" t="s">
        <v>354</v>
      </c>
      <c r="AL41" s="77">
        <v>17</v>
      </c>
    </row>
    <row r="42" spans="1:38">
      <c r="A42" s="112" t="s">
        <v>57</v>
      </c>
      <c r="B42" s="77">
        <v>17</v>
      </c>
      <c r="D42" s="112" t="s">
        <v>59</v>
      </c>
      <c r="E42" s="77">
        <v>20</v>
      </c>
      <c r="G42" s="113" t="s">
        <v>364</v>
      </c>
      <c r="H42" s="122">
        <v>15</v>
      </c>
      <c r="J42" s="113" t="s">
        <v>368</v>
      </c>
      <c r="K42" s="122">
        <v>19</v>
      </c>
      <c r="M42" s="77" t="s">
        <v>410</v>
      </c>
      <c r="N42" s="77">
        <v>17</v>
      </c>
      <c r="P42" s="77" t="s">
        <v>431</v>
      </c>
      <c r="Q42" s="77">
        <v>17</v>
      </c>
      <c r="S42" s="77" t="s">
        <v>431</v>
      </c>
      <c r="T42" s="77">
        <v>16</v>
      </c>
      <c r="V42" s="77" t="s">
        <v>366</v>
      </c>
      <c r="W42" s="77">
        <v>16</v>
      </c>
      <c r="Y42" s="77" t="s">
        <v>366</v>
      </c>
      <c r="Z42" s="77">
        <v>16</v>
      </c>
      <c r="AB42" s="77" t="s">
        <v>358</v>
      </c>
      <c r="AC42" s="77">
        <v>17</v>
      </c>
      <c r="AE42" s="77" t="s">
        <v>364</v>
      </c>
      <c r="AF42" s="77">
        <v>15</v>
      </c>
      <c r="AH42" s="77" t="s">
        <v>371</v>
      </c>
      <c r="AI42" s="77">
        <v>14</v>
      </c>
      <c r="AK42" s="77" t="s">
        <v>350</v>
      </c>
      <c r="AL42" s="77">
        <v>15</v>
      </c>
    </row>
    <row r="43" spans="1:38">
      <c r="A43" s="112" t="s">
        <v>63</v>
      </c>
      <c r="B43" s="77">
        <v>16</v>
      </c>
      <c r="D43" s="112" t="s">
        <v>64</v>
      </c>
      <c r="E43" s="77">
        <v>20</v>
      </c>
      <c r="G43" s="113" t="s">
        <v>372</v>
      </c>
      <c r="H43" s="122">
        <v>14</v>
      </c>
      <c r="J43" s="113" t="s">
        <v>354</v>
      </c>
      <c r="K43" s="122">
        <v>18</v>
      </c>
      <c r="M43" s="77" t="s">
        <v>422</v>
      </c>
      <c r="N43" s="77">
        <v>16</v>
      </c>
      <c r="P43" s="77" t="s">
        <v>429</v>
      </c>
      <c r="Q43" s="77">
        <v>16</v>
      </c>
      <c r="S43" s="77" t="s">
        <v>423</v>
      </c>
      <c r="T43" s="77">
        <v>14</v>
      </c>
      <c r="V43" s="77" t="s">
        <v>354</v>
      </c>
      <c r="W43" s="77">
        <v>13</v>
      </c>
      <c r="Y43" s="77" t="s">
        <v>365</v>
      </c>
      <c r="Z43" s="77">
        <v>15</v>
      </c>
      <c r="AB43" s="77" t="s">
        <v>354</v>
      </c>
      <c r="AC43" s="77">
        <v>16</v>
      </c>
      <c r="AE43" s="77" t="s">
        <v>354</v>
      </c>
      <c r="AF43" s="77">
        <v>14</v>
      </c>
      <c r="AH43" s="77" t="s">
        <v>357</v>
      </c>
      <c r="AI43" s="77">
        <v>14</v>
      </c>
      <c r="AK43" s="77" t="s">
        <v>370</v>
      </c>
      <c r="AL43" s="77">
        <v>15</v>
      </c>
    </row>
    <row r="44" spans="1:38">
      <c r="A44" s="112" t="s">
        <v>61</v>
      </c>
      <c r="B44" s="77">
        <v>15</v>
      </c>
      <c r="D44" s="112" t="s">
        <v>61</v>
      </c>
      <c r="E44" s="77">
        <v>20</v>
      </c>
      <c r="G44" s="113" t="s">
        <v>368</v>
      </c>
      <c r="H44" s="122">
        <v>14</v>
      </c>
      <c r="J44" s="113" t="s">
        <v>358</v>
      </c>
      <c r="K44" s="122">
        <v>18</v>
      </c>
      <c r="M44" s="161" t="s">
        <v>427</v>
      </c>
      <c r="N44" s="161">
        <v>16</v>
      </c>
      <c r="P44" s="77" t="s">
        <v>409</v>
      </c>
      <c r="Q44" s="77">
        <v>15</v>
      </c>
      <c r="S44" s="77" t="s">
        <v>439</v>
      </c>
      <c r="T44" s="77">
        <v>14</v>
      </c>
      <c r="V44" s="77" t="s">
        <v>365</v>
      </c>
      <c r="W44" s="77">
        <v>13</v>
      </c>
      <c r="Y44" s="77" t="s">
        <v>367</v>
      </c>
      <c r="Z44" s="77">
        <v>15</v>
      </c>
      <c r="AB44" s="77" t="s">
        <v>364</v>
      </c>
      <c r="AC44" s="77">
        <v>14</v>
      </c>
      <c r="AE44" s="77" t="s">
        <v>373</v>
      </c>
      <c r="AF44" s="77">
        <v>11</v>
      </c>
      <c r="AH44" s="77" t="s">
        <v>359</v>
      </c>
      <c r="AI44" s="77">
        <v>13</v>
      </c>
      <c r="AK44" s="77" t="s">
        <v>366</v>
      </c>
      <c r="AL44" s="77">
        <v>13</v>
      </c>
    </row>
    <row r="45" spans="1:38">
      <c r="A45" s="112" t="s">
        <v>48</v>
      </c>
      <c r="B45" s="77">
        <v>15</v>
      </c>
      <c r="D45" s="112" t="s">
        <v>66</v>
      </c>
      <c r="E45" s="77">
        <v>19</v>
      </c>
      <c r="G45" s="113" t="s">
        <v>360</v>
      </c>
      <c r="H45" s="122">
        <v>13</v>
      </c>
      <c r="J45" s="113" t="s">
        <v>367</v>
      </c>
      <c r="K45" s="122">
        <v>18</v>
      </c>
      <c r="M45" s="77" t="s">
        <v>411</v>
      </c>
      <c r="N45" s="77">
        <v>15</v>
      </c>
      <c r="P45" s="77" t="s">
        <v>408</v>
      </c>
      <c r="Q45" s="77">
        <v>13</v>
      </c>
      <c r="S45" s="77" t="s">
        <v>421</v>
      </c>
      <c r="T45" s="77">
        <v>13</v>
      </c>
      <c r="V45" s="77" t="s">
        <v>370</v>
      </c>
      <c r="W45" s="77">
        <v>11</v>
      </c>
      <c r="Y45" s="77" t="s">
        <v>364</v>
      </c>
      <c r="Z45" s="77">
        <v>14</v>
      </c>
      <c r="AB45" s="77" t="s">
        <v>360</v>
      </c>
      <c r="AC45" s="77">
        <v>12</v>
      </c>
      <c r="AE45" s="320" t="s">
        <v>368</v>
      </c>
      <c r="AF45" s="320">
        <v>11</v>
      </c>
      <c r="AH45" s="77" t="s">
        <v>369</v>
      </c>
      <c r="AI45" s="77">
        <v>12</v>
      </c>
      <c r="AK45" s="77" t="s">
        <v>360</v>
      </c>
      <c r="AL45" s="77">
        <v>13</v>
      </c>
    </row>
    <row r="46" spans="1:38">
      <c r="A46" s="112" t="s">
        <v>53</v>
      </c>
      <c r="B46" s="77">
        <v>15</v>
      </c>
      <c r="D46" s="112" t="s">
        <v>60</v>
      </c>
      <c r="E46" s="77">
        <v>17</v>
      </c>
      <c r="G46" s="113" t="s">
        <v>369</v>
      </c>
      <c r="H46" s="122">
        <v>9</v>
      </c>
      <c r="J46" s="113" t="s">
        <v>370</v>
      </c>
      <c r="K46" s="122">
        <v>17</v>
      </c>
      <c r="M46" s="77" t="s">
        <v>431</v>
      </c>
      <c r="N46" s="77">
        <v>14</v>
      </c>
      <c r="P46" s="77" t="s">
        <v>424</v>
      </c>
      <c r="Q46" s="77">
        <v>10</v>
      </c>
      <c r="S46" s="77" t="s">
        <v>410</v>
      </c>
      <c r="T46" s="77">
        <v>12</v>
      </c>
      <c r="V46" s="77" t="s">
        <v>367</v>
      </c>
      <c r="W46" s="77">
        <v>11</v>
      </c>
      <c r="Y46" s="77" t="s">
        <v>371</v>
      </c>
      <c r="Z46" s="77">
        <v>13</v>
      </c>
      <c r="AB46" s="77" t="s">
        <v>367</v>
      </c>
      <c r="AC46" s="77">
        <v>12</v>
      </c>
      <c r="AE46" s="77" t="s">
        <v>372</v>
      </c>
      <c r="AF46" s="77">
        <v>10</v>
      </c>
      <c r="AH46" s="77" t="s">
        <v>365</v>
      </c>
      <c r="AI46" s="77">
        <v>12</v>
      </c>
      <c r="AK46" s="77" t="s">
        <v>365</v>
      </c>
      <c r="AL46" s="77">
        <v>11</v>
      </c>
    </row>
    <row r="47" spans="1:38">
      <c r="A47" s="112" t="s">
        <v>60</v>
      </c>
      <c r="B47" s="77">
        <v>13</v>
      </c>
      <c r="D47" s="112" t="s">
        <v>56</v>
      </c>
      <c r="E47" s="77">
        <v>16</v>
      </c>
      <c r="G47" s="113" t="s">
        <v>359</v>
      </c>
      <c r="H47" s="122">
        <v>9</v>
      </c>
      <c r="J47" s="113" t="s">
        <v>360</v>
      </c>
      <c r="K47" s="122">
        <v>15</v>
      </c>
      <c r="M47" s="77" t="s">
        <v>423</v>
      </c>
      <c r="N47" s="77">
        <v>13</v>
      </c>
      <c r="P47" s="77" t="s">
        <v>428</v>
      </c>
      <c r="Q47" s="77">
        <v>10</v>
      </c>
      <c r="S47" s="77" t="s">
        <v>424</v>
      </c>
      <c r="T47" s="77">
        <v>11</v>
      </c>
      <c r="V47" s="320" t="s">
        <v>368</v>
      </c>
      <c r="W47" s="320">
        <v>9</v>
      </c>
      <c r="X47" s="320"/>
      <c r="Y47" s="77" t="s">
        <v>361</v>
      </c>
      <c r="Z47" s="77">
        <v>11</v>
      </c>
      <c r="AB47" s="77" t="s">
        <v>373</v>
      </c>
      <c r="AC47" s="77">
        <v>12</v>
      </c>
      <c r="AE47" s="77" t="s">
        <v>359</v>
      </c>
      <c r="AF47" s="77">
        <v>9</v>
      </c>
      <c r="AH47" s="77" t="s">
        <v>372</v>
      </c>
      <c r="AI47" s="77">
        <v>11</v>
      </c>
      <c r="AK47" s="320" t="s">
        <v>368</v>
      </c>
      <c r="AL47" s="320">
        <v>10</v>
      </c>
    </row>
    <row r="48" spans="1:38">
      <c r="A48" s="112" t="s">
        <v>65</v>
      </c>
      <c r="B48" s="77">
        <v>13</v>
      </c>
      <c r="D48" s="112" t="s">
        <v>63</v>
      </c>
      <c r="E48" s="77">
        <v>13</v>
      </c>
      <c r="G48" s="113" t="s">
        <v>367</v>
      </c>
      <c r="H48" s="122">
        <v>8</v>
      </c>
      <c r="J48" s="113" t="s">
        <v>373</v>
      </c>
      <c r="K48" s="122">
        <v>11</v>
      </c>
      <c r="M48" s="77" t="s">
        <v>433</v>
      </c>
      <c r="N48" s="77">
        <v>11</v>
      </c>
      <c r="P48" s="77" t="s">
        <v>433</v>
      </c>
      <c r="Q48" s="77">
        <v>10</v>
      </c>
      <c r="S48" s="77" t="s">
        <v>428</v>
      </c>
      <c r="T48" s="77">
        <v>10</v>
      </c>
      <c r="V48" s="77" t="s">
        <v>372</v>
      </c>
      <c r="W48" s="77">
        <v>4</v>
      </c>
      <c r="Y48" s="77" t="s">
        <v>373</v>
      </c>
      <c r="Z48" s="77">
        <v>11</v>
      </c>
      <c r="AB48" s="77" t="s">
        <v>372</v>
      </c>
      <c r="AC48" s="77">
        <v>12</v>
      </c>
      <c r="AE48" s="77" t="s">
        <v>367</v>
      </c>
      <c r="AF48" s="77">
        <v>7</v>
      </c>
      <c r="AH48" s="77" t="s">
        <v>373</v>
      </c>
      <c r="AI48" s="77">
        <v>9</v>
      </c>
      <c r="AK48" s="77" t="s">
        <v>373</v>
      </c>
      <c r="AL48" s="77">
        <v>8</v>
      </c>
    </row>
    <row r="49" spans="1:38">
      <c r="A49" s="112" t="s">
        <v>62</v>
      </c>
      <c r="B49" s="77">
        <v>12</v>
      </c>
      <c r="D49" s="112" t="s">
        <v>65</v>
      </c>
      <c r="E49" s="77">
        <v>11</v>
      </c>
      <c r="G49" s="113" t="s">
        <v>373</v>
      </c>
      <c r="H49" s="122">
        <v>7</v>
      </c>
      <c r="J49" s="113" t="s">
        <v>372</v>
      </c>
      <c r="K49" s="122">
        <v>10</v>
      </c>
      <c r="M49" s="77" t="s">
        <v>428</v>
      </c>
      <c r="N49" s="77">
        <v>5</v>
      </c>
      <c r="P49" s="77" t="s">
        <v>439</v>
      </c>
      <c r="Q49" s="77">
        <v>5</v>
      </c>
      <c r="S49" s="77" t="s">
        <v>433</v>
      </c>
      <c r="T49" s="77">
        <v>10</v>
      </c>
      <c r="V49" s="77" t="s">
        <v>373</v>
      </c>
      <c r="W49" s="77">
        <v>4</v>
      </c>
      <c r="Y49" s="77" t="s">
        <v>370</v>
      </c>
      <c r="Z49" s="77">
        <v>10</v>
      </c>
      <c r="AB49" s="77" t="s">
        <v>370</v>
      </c>
      <c r="AC49" s="77">
        <v>11</v>
      </c>
      <c r="AE49" s="77" t="s">
        <v>365</v>
      </c>
      <c r="AF49" s="77">
        <v>6</v>
      </c>
      <c r="AH49" s="320" t="s">
        <v>368</v>
      </c>
      <c r="AI49" s="320">
        <v>9</v>
      </c>
      <c r="AK49" s="77" t="s">
        <v>372</v>
      </c>
      <c r="AL49" s="77">
        <v>8</v>
      </c>
    </row>
    <row r="50" spans="1:38">
      <c r="C50" s="112"/>
      <c r="D50" s="77"/>
      <c r="F50" s="112"/>
      <c r="G50" s="77"/>
      <c r="M50" s="123">
        <f>SUM(H3:H49)</f>
        <v>2004</v>
      </c>
      <c r="P50" s="123">
        <f>SUM(K3:K49)</f>
        <v>2195</v>
      </c>
      <c r="W50" s="324">
        <v>1877</v>
      </c>
      <c r="X50" s="324"/>
      <c r="Y50" s="77" t="s">
        <v>372</v>
      </c>
      <c r="Z50" s="77">
        <v>9</v>
      </c>
      <c r="AB50" s="320" t="s">
        <v>368</v>
      </c>
      <c r="AC50" s="320">
        <v>8</v>
      </c>
      <c r="AE50" s="77" t="s">
        <v>370</v>
      </c>
      <c r="AF50" s="77">
        <v>5</v>
      </c>
      <c r="AH50" s="77" t="s">
        <v>370</v>
      </c>
      <c r="AI50" s="77">
        <v>9</v>
      </c>
      <c r="AK50" s="77" t="s">
        <v>367</v>
      </c>
      <c r="AL50" s="77">
        <v>7</v>
      </c>
    </row>
    <row r="51" spans="1:38">
      <c r="AC51" s="324"/>
      <c r="AF51" s="324"/>
    </row>
    <row r="56" spans="1:38" ht="6.75" customHeight="1"/>
    <row r="57" spans="1:38" ht="6.75" customHeight="1"/>
    <row r="58" spans="1:38" ht="6.75" customHeight="1"/>
    <row r="59" spans="1:38" ht="6.75" customHeight="1"/>
    <row r="62" spans="1:38" ht="32.25" customHeight="1"/>
  </sheetData>
  <autoFilter ref="AK2:AL2">
    <sortState ref="AK3:AL50">
      <sortCondition descending="1" ref="AL2"/>
    </sortState>
  </autoFilter>
  <phoneticPr fontId="4"/>
  <pageMargins left="0.70866141732283472" right="0.19685039370078741" top="0.74803149606299213" bottom="0.74803149606299213" header="0.31496062992125984" footer="0.31496062992125984"/>
  <pageSetup paperSize="9" scale="6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AJ51"/>
  <sheetViews>
    <sheetView view="pageBreakPreview" topLeftCell="A34" zoomScale="60" zoomScaleNormal="40" workbookViewId="0">
      <selection activeCell="AK61" sqref="AK61"/>
    </sheetView>
  </sheetViews>
  <sheetFormatPr defaultRowHeight="13.5"/>
  <cols>
    <col min="1" max="1" width="2.5" style="77" customWidth="1"/>
    <col min="2" max="2" width="9" style="112"/>
    <col min="3" max="23" width="9" style="77"/>
    <col min="24" max="24" width="6.5" style="77" customWidth="1"/>
    <col min="25" max="25" width="6.125" style="77" customWidth="1"/>
    <col min="26" max="33" width="0" style="77" hidden="1" customWidth="1"/>
    <col min="34" max="16384" width="9" style="77"/>
  </cols>
  <sheetData>
    <row r="2" spans="2:36" ht="15.75" customHeight="1">
      <c r="B2" s="77"/>
      <c r="C2" s="77" t="s">
        <v>277</v>
      </c>
      <c r="F2" s="77" t="s">
        <v>326</v>
      </c>
      <c r="I2" s="77" t="s">
        <v>388</v>
      </c>
      <c r="L2" s="77" t="s">
        <v>391</v>
      </c>
      <c r="O2" s="77" t="s">
        <v>451</v>
      </c>
      <c r="R2" s="77" t="s">
        <v>461</v>
      </c>
      <c r="U2" s="77" t="s">
        <v>505</v>
      </c>
      <c r="X2" s="77" t="s">
        <v>560</v>
      </c>
      <c r="AA2" s="77" t="s">
        <v>579</v>
      </c>
      <c r="AD2" s="77" t="s">
        <v>584</v>
      </c>
      <c r="AG2" s="77" t="s">
        <v>600</v>
      </c>
      <c r="AJ2" s="77" t="s">
        <v>610</v>
      </c>
    </row>
    <row r="3" spans="2:36">
      <c r="B3" s="77"/>
      <c r="C3" s="77" t="s">
        <v>70</v>
      </c>
      <c r="F3" s="77" t="s">
        <v>70</v>
      </c>
      <c r="I3" s="77" t="s">
        <v>70</v>
      </c>
      <c r="L3" s="77" t="s">
        <v>70</v>
      </c>
      <c r="O3" s="77" t="s">
        <v>70</v>
      </c>
      <c r="R3" s="77" t="s">
        <v>70</v>
      </c>
      <c r="U3" s="77" t="s">
        <v>508</v>
      </c>
      <c r="X3" s="77" t="s">
        <v>508</v>
      </c>
      <c r="AA3" s="77" t="s">
        <v>508</v>
      </c>
      <c r="AD3" s="77" t="s">
        <v>508</v>
      </c>
      <c r="AG3" s="77" t="s">
        <v>508</v>
      </c>
      <c r="AJ3" s="77" t="s">
        <v>508</v>
      </c>
    </row>
    <row r="4" spans="2:36">
      <c r="B4" s="112" t="s">
        <v>55</v>
      </c>
      <c r="C4" s="124">
        <v>3.3</v>
      </c>
      <c r="D4" s="124"/>
      <c r="E4" s="113" t="s">
        <v>356</v>
      </c>
      <c r="F4" s="111">
        <v>3.2</v>
      </c>
      <c r="G4" s="124"/>
      <c r="H4" s="113" t="s">
        <v>364</v>
      </c>
      <c r="I4" s="125">
        <v>3.36</v>
      </c>
      <c r="K4" s="77" t="s">
        <v>397</v>
      </c>
      <c r="L4" s="77">
        <v>3.63</v>
      </c>
      <c r="N4" s="77" t="s">
        <v>397</v>
      </c>
      <c r="O4" s="77">
        <v>3.32</v>
      </c>
      <c r="Q4" s="77" t="s">
        <v>397</v>
      </c>
      <c r="R4" s="77">
        <v>3.36</v>
      </c>
      <c r="T4" s="77" t="s">
        <v>356</v>
      </c>
      <c r="U4" s="77">
        <v>3.76</v>
      </c>
      <c r="W4" s="77" t="s">
        <v>351</v>
      </c>
      <c r="X4" s="77">
        <v>2.85</v>
      </c>
      <c r="Z4" s="77" t="s">
        <v>363</v>
      </c>
      <c r="AA4" s="77">
        <v>3.1</v>
      </c>
      <c r="AC4" s="77" t="s">
        <v>358</v>
      </c>
      <c r="AD4" s="77">
        <v>3.62</v>
      </c>
      <c r="AF4" s="77" t="s">
        <v>351</v>
      </c>
      <c r="AG4" s="124">
        <v>2.77</v>
      </c>
      <c r="AI4" s="77" t="s">
        <v>585</v>
      </c>
      <c r="AJ4" s="77">
        <v>3.29</v>
      </c>
    </row>
    <row r="5" spans="2:36">
      <c r="B5" s="112" t="s">
        <v>64</v>
      </c>
      <c r="C5" s="124">
        <v>3.25</v>
      </c>
      <c r="D5" s="124"/>
      <c r="E5" s="113" t="s">
        <v>363</v>
      </c>
      <c r="F5" s="111">
        <v>2.98</v>
      </c>
      <c r="G5" s="124"/>
      <c r="H5" s="113" t="s">
        <v>342</v>
      </c>
      <c r="I5" s="125">
        <v>3.24</v>
      </c>
      <c r="K5" s="77" t="s">
        <v>424</v>
      </c>
      <c r="L5" s="77">
        <v>3.09</v>
      </c>
      <c r="N5" s="77" t="s">
        <v>395</v>
      </c>
      <c r="O5" s="77">
        <v>3.19</v>
      </c>
      <c r="Q5" s="77" t="s">
        <v>395</v>
      </c>
      <c r="R5" s="77">
        <v>3.29</v>
      </c>
      <c r="T5" s="77" t="s">
        <v>363</v>
      </c>
      <c r="U5" s="77">
        <v>3.22</v>
      </c>
      <c r="W5" s="77" t="s">
        <v>368</v>
      </c>
      <c r="X5" s="77">
        <v>2.63</v>
      </c>
      <c r="Z5" s="77" t="s">
        <v>356</v>
      </c>
      <c r="AA5" s="77">
        <v>2.6</v>
      </c>
      <c r="AC5" s="77" t="s">
        <v>351</v>
      </c>
      <c r="AD5" s="124">
        <v>2.6</v>
      </c>
      <c r="AF5" s="77" t="s">
        <v>364</v>
      </c>
      <c r="AG5" s="77">
        <v>2.5099999999999998</v>
      </c>
      <c r="AI5" s="77" t="s">
        <v>340</v>
      </c>
      <c r="AJ5" s="124">
        <v>2.78</v>
      </c>
    </row>
    <row r="6" spans="2:36">
      <c r="B6" s="112" t="s">
        <v>34</v>
      </c>
      <c r="C6" s="124">
        <v>3.16</v>
      </c>
      <c r="D6" s="124"/>
      <c r="E6" s="113" t="s">
        <v>351</v>
      </c>
      <c r="F6" s="111">
        <v>2.91</v>
      </c>
      <c r="G6" s="124"/>
      <c r="H6" s="113" t="s">
        <v>373</v>
      </c>
      <c r="I6" s="125">
        <v>3.1</v>
      </c>
      <c r="K6" s="77" t="s">
        <v>399</v>
      </c>
      <c r="L6" s="77">
        <v>2.67</v>
      </c>
      <c r="N6" s="77" t="s">
        <v>423</v>
      </c>
      <c r="O6" s="77">
        <v>2.8</v>
      </c>
      <c r="Q6" s="77" t="s">
        <v>401</v>
      </c>
      <c r="R6" s="77">
        <v>2.64</v>
      </c>
      <c r="T6" s="77" t="s">
        <v>371</v>
      </c>
      <c r="U6" s="77">
        <v>2.63</v>
      </c>
      <c r="W6" s="77" t="s">
        <v>356</v>
      </c>
      <c r="X6" s="77">
        <v>2.5299999999999998</v>
      </c>
      <c r="Z6" s="77" t="s">
        <v>347</v>
      </c>
      <c r="AA6" s="77">
        <v>2.48</v>
      </c>
      <c r="AC6" s="77" t="s">
        <v>356</v>
      </c>
      <c r="AD6" s="77">
        <v>2.58</v>
      </c>
      <c r="AF6" s="77" t="s">
        <v>361</v>
      </c>
      <c r="AG6" s="77">
        <v>2.2599999999999998</v>
      </c>
      <c r="AI6" s="77" t="s">
        <v>364</v>
      </c>
      <c r="AJ6" s="77">
        <v>2.66</v>
      </c>
    </row>
    <row r="7" spans="2:36">
      <c r="B7" s="112" t="s">
        <v>45</v>
      </c>
      <c r="C7" s="124">
        <v>2.89</v>
      </c>
      <c r="D7" s="124"/>
      <c r="E7" s="113" t="s">
        <v>344</v>
      </c>
      <c r="F7" s="111">
        <v>2.61</v>
      </c>
      <c r="G7" s="124"/>
      <c r="H7" s="113" t="s">
        <v>340</v>
      </c>
      <c r="I7" s="125">
        <v>3.06</v>
      </c>
      <c r="K7" s="77" t="s">
        <v>425</v>
      </c>
      <c r="L7" s="77">
        <v>2.61</v>
      </c>
      <c r="N7" s="77" t="s">
        <v>398</v>
      </c>
      <c r="O7" s="77">
        <v>2.66</v>
      </c>
      <c r="Q7" s="77" t="s">
        <v>408</v>
      </c>
      <c r="R7" s="77">
        <v>2.62</v>
      </c>
      <c r="T7" s="77" t="s">
        <v>358</v>
      </c>
      <c r="U7" s="77">
        <v>2.54</v>
      </c>
      <c r="W7" s="322" t="s">
        <v>353</v>
      </c>
      <c r="X7" s="322">
        <v>2.3199999999999998</v>
      </c>
      <c r="Z7" s="77" t="s">
        <v>366</v>
      </c>
      <c r="AA7" s="77">
        <v>2.48</v>
      </c>
      <c r="AC7" s="322" t="s">
        <v>353</v>
      </c>
      <c r="AD7" s="322">
        <v>2.35</v>
      </c>
      <c r="AF7" s="77" t="s">
        <v>362</v>
      </c>
      <c r="AG7" s="77">
        <v>2.25</v>
      </c>
      <c r="AI7" s="77" t="s">
        <v>356</v>
      </c>
      <c r="AJ7" s="77">
        <v>2.5299999999999998</v>
      </c>
    </row>
    <row r="8" spans="2:36">
      <c r="B8" s="112" t="s">
        <v>41</v>
      </c>
      <c r="C8" s="124">
        <v>2.8</v>
      </c>
      <c r="D8" s="124"/>
      <c r="E8" s="113" t="s">
        <v>340</v>
      </c>
      <c r="F8" s="111">
        <v>2.4900000000000002</v>
      </c>
      <c r="G8" s="124"/>
      <c r="H8" s="113" t="s">
        <v>363</v>
      </c>
      <c r="I8" s="125">
        <v>2.92</v>
      </c>
      <c r="K8" s="77" t="s">
        <v>438</v>
      </c>
      <c r="L8" s="77">
        <v>2.5</v>
      </c>
      <c r="N8" s="77" t="s">
        <v>430</v>
      </c>
      <c r="O8" s="77">
        <v>2.64</v>
      </c>
      <c r="Q8" s="77" t="s">
        <v>400</v>
      </c>
      <c r="R8" s="77">
        <v>2.4500000000000002</v>
      </c>
      <c r="T8" s="77" t="s">
        <v>364</v>
      </c>
      <c r="U8" s="77">
        <v>2.4500000000000002</v>
      </c>
      <c r="W8" s="77" t="s">
        <v>357</v>
      </c>
      <c r="X8" s="77">
        <v>2.2400000000000002</v>
      </c>
      <c r="Z8" s="77" t="s">
        <v>361</v>
      </c>
      <c r="AA8" s="77">
        <v>2.44</v>
      </c>
      <c r="AC8" s="77" t="s">
        <v>341</v>
      </c>
      <c r="AD8" s="77">
        <v>2.2599999999999998</v>
      </c>
      <c r="AF8" s="77" t="s">
        <v>366</v>
      </c>
      <c r="AG8" s="77">
        <v>2.1800000000000002</v>
      </c>
      <c r="AI8" s="77" t="s">
        <v>355</v>
      </c>
      <c r="AJ8" s="77">
        <v>2.4500000000000002</v>
      </c>
    </row>
    <row r="9" spans="2:36">
      <c r="B9" s="112" t="s">
        <v>58</v>
      </c>
      <c r="C9" s="124">
        <v>2.77</v>
      </c>
      <c r="D9" s="124"/>
      <c r="E9" s="113" t="s">
        <v>362</v>
      </c>
      <c r="F9" s="111">
        <v>2.4500000000000002</v>
      </c>
      <c r="G9" s="124"/>
      <c r="H9" s="113" t="s">
        <v>351</v>
      </c>
      <c r="I9" s="125">
        <v>2.72</v>
      </c>
      <c r="K9" s="77" t="s">
        <v>400</v>
      </c>
      <c r="L9" s="77">
        <v>2.48</v>
      </c>
      <c r="N9" s="77" t="s">
        <v>394</v>
      </c>
      <c r="O9" s="77">
        <v>2.56</v>
      </c>
      <c r="Q9" s="77" t="s">
        <v>423</v>
      </c>
      <c r="R9" s="77">
        <v>2.3199999999999998</v>
      </c>
      <c r="T9" s="77" t="s">
        <v>351</v>
      </c>
      <c r="U9" s="77">
        <v>2.4</v>
      </c>
      <c r="W9" s="77" t="s">
        <v>342</v>
      </c>
      <c r="X9" s="77">
        <v>2.1</v>
      </c>
      <c r="Z9" s="77" t="s">
        <v>342</v>
      </c>
      <c r="AA9" s="77">
        <v>2.35</v>
      </c>
      <c r="AC9" s="77" t="s">
        <v>355</v>
      </c>
      <c r="AD9" s="77">
        <v>2.2200000000000002</v>
      </c>
      <c r="AF9" s="77" t="s">
        <v>356</v>
      </c>
      <c r="AG9" s="77">
        <v>2.13</v>
      </c>
      <c r="AI9" s="77" t="s">
        <v>342</v>
      </c>
      <c r="AJ9" s="77">
        <v>2.2400000000000002</v>
      </c>
    </row>
    <row r="10" spans="2:36">
      <c r="B10" s="112" t="s">
        <v>54</v>
      </c>
      <c r="C10" s="124">
        <v>2.76</v>
      </c>
      <c r="D10" s="124"/>
      <c r="E10" s="113" t="s">
        <v>342</v>
      </c>
      <c r="F10" s="111">
        <v>2.34</v>
      </c>
      <c r="G10" s="124"/>
      <c r="H10" s="113" t="s">
        <v>341</v>
      </c>
      <c r="I10" s="125">
        <v>2.7</v>
      </c>
      <c r="K10" s="77" t="s">
        <v>436</v>
      </c>
      <c r="L10" s="77">
        <v>2.37</v>
      </c>
      <c r="N10" s="77" t="s">
        <v>425</v>
      </c>
      <c r="O10" s="77">
        <v>2.56</v>
      </c>
      <c r="Q10" s="77" t="s">
        <v>407</v>
      </c>
      <c r="R10" s="77">
        <v>2.23</v>
      </c>
      <c r="T10" s="77" t="s">
        <v>342</v>
      </c>
      <c r="U10" s="77">
        <v>2.4</v>
      </c>
      <c r="W10" s="77" t="s">
        <v>341</v>
      </c>
      <c r="X10" s="77">
        <v>2.1</v>
      </c>
      <c r="Z10" s="77" t="s">
        <v>373</v>
      </c>
      <c r="AA10" s="77">
        <v>2.0299999999999998</v>
      </c>
      <c r="AC10" s="77" t="s">
        <v>349</v>
      </c>
      <c r="AD10" s="77">
        <v>2.16</v>
      </c>
      <c r="AF10" s="77" t="s">
        <v>367</v>
      </c>
      <c r="AG10" s="77">
        <v>2.11</v>
      </c>
      <c r="AI10" s="77" t="s">
        <v>358</v>
      </c>
      <c r="AJ10" s="77">
        <v>2.2000000000000002</v>
      </c>
    </row>
    <row r="11" spans="2:36">
      <c r="B11" s="112" t="s">
        <v>52</v>
      </c>
      <c r="C11" s="124">
        <v>2.71</v>
      </c>
      <c r="D11" s="124"/>
      <c r="E11" s="113" t="s">
        <v>366</v>
      </c>
      <c r="F11" s="111">
        <v>2.33</v>
      </c>
      <c r="G11" s="124"/>
      <c r="H11" s="113" t="s">
        <v>355</v>
      </c>
      <c r="I11" s="125">
        <v>2.62</v>
      </c>
      <c r="K11" s="77" t="s">
        <v>396</v>
      </c>
      <c r="L11" s="77">
        <v>2.35</v>
      </c>
      <c r="N11" s="77" t="s">
        <v>399</v>
      </c>
      <c r="O11" s="77">
        <v>2.4900000000000002</v>
      </c>
      <c r="Q11" s="77" t="s">
        <v>430</v>
      </c>
      <c r="R11" s="77">
        <v>2.17</v>
      </c>
      <c r="T11" s="77" t="s">
        <v>347</v>
      </c>
      <c r="U11" s="77">
        <v>2.37</v>
      </c>
      <c r="W11" s="77" t="s">
        <v>340</v>
      </c>
      <c r="X11" s="77">
        <v>2.0299999999999998</v>
      </c>
      <c r="Z11" s="77" t="s">
        <v>341</v>
      </c>
      <c r="AA11" s="77">
        <v>2</v>
      </c>
      <c r="AC11" s="77" t="s">
        <v>340</v>
      </c>
      <c r="AD11" s="77">
        <v>2.11</v>
      </c>
      <c r="AF11" s="77" t="s">
        <v>355</v>
      </c>
      <c r="AG11" s="77">
        <v>2.08</v>
      </c>
      <c r="AI11" s="77" t="s">
        <v>341</v>
      </c>
      <c r="AJ11" s="77">
        <v>2.19</v>
      </c>
    </row>
    <row r="12" spans="2:36">
      <c r="B12" s="112" t="s">
        <v>47</v>
      </c>
      <c r="C12" s="124">
        <v>2.5299999999999998</v>
      </c>
      <c r="D12" s="124"/>
      <c r="E12" s="113" t="s">
        <v>358</v>
      </c>
      <c r="F12" s="111">
        <v>2.27</v>
      </c>
      <c r="G12" s="124"/>
      <c r="H12" s="113" t="s">
        <v>362</v>
      </c>
      <c r="I12" s="125">
        <v>2.54</v>
      </c>
      <c r="K12" s="77" t="s">
        <v>440</v>
      </c>
      <c r="L12" s="77">
        <v>2.31</v>
      </c>
      <c r="N12" s="77" t="s">
        <v>410</v>
      </c>
      <c r="O12" s="77">
        <v>2.44</v>
      </c>
      <c r="Q12" s="77" t="s">
        <v>425</v>
      </c>
      <c r="R12" s="77">
        <v>2.21</v>
      </c>
      <c r="T12" s="77" t="s">
        <v>346</v>
      </c>
      <c r="U12" s="77">
        <v>2.31</v>
      </c>
      <c r="W12" s="77" t="s">
        <v>347</v>
      </c>
      <c r="X12" s="77">
        <v>2.0099999999999998</v>
      </c>
      <c r="Z12" s="77" t="s">
        <v>358</v>
      </c>
      <c r="AA12" s="77">
        <v>1.98</v>
      </c>
      <c r="AC12" s="77" t="s">
        <v>339</v>
      </c>
      <c r="AD12" s="77">
        <v>2.08</v>
      </c>
      <c r="AF12" s="322" t="s">
        <v>353</v>
      </c>
      <c r="AG12" s="322">
        <v>2.0699999999999998</v>
      </c>
      <c r="AI12" s="77" t="s">
        <v>343</v>
      </c>
      <c r="AJ12" s="77">
        <v>2.08</v>
      </c>
    </row>
    <row r="13" spans="2:36">
      <c r="B13" s="112" t="s">
        <v>61</v>
      </c>
      <c r="C13" s="124">
        <v>2.46</v>
      </c>
      <c r="D13" s="124"/>
      <c r="E13" s="113" t="s">
        <v>349</v>
      </c>
      <c r="F13" s="111">
        <v>2.2400000000000002</v>
      </c>
      <c r="G13" s="124"/>
      <c r="H13" s="113" t="s">
        <v>366</v>
      </c>
      <c r="I13" s="125">
        <v>2.5299999999999998</v>
      </c>
      <c r="K13" s="77" t="s">
        <v>398</v>
      </c>
      <c r="L13" s="77">
        <v>2.31</v>
      </c>
      <c r="N13" s="77" t="s">
        <v>435</v>
      </c>
      <c r="O13" s="77">
        <v>2.21</v>
      </c>
      <c r="Q13" s="77" t="s">
        <v>429</v>
      </c>
      <c r="R13" s="77">
        <v>2.16</v>
      </c>
      <c r="T13" s="77" t="s">
        <v>341</v>
      </c>
      <c r="U13" s="77">
        <v>2.2799999999999998</v>
      </c>
      <c r="W13" s="77" t="s">
        <v>358</v>
      </c>
      <c r="X13" s="77">
        <v>1.97</v>
      </c>
      <c r="Z13" s="77" t="s">
        <v>349</v>
      </c>
      <c r="AA13" s="77">
        <v>1.98</v>
      </c>
      <c r="AC13" s="77" t="s">
        <v>342</v>
      </c>
      <c r="AD13" s="77">
        <v>2.0099999999999998</v>
      </c>
      <c r="AF13" s="77" t="s">
        <v>585</v>
      </c>
      <c r="AG13" s="77">
        <v>2.04</v>
      </c>
      <c r="AI13" s="77" t="s">
        <v>349</v>
      </c>
      <c r="AJ13" s="77">
        <v>2.0499999999999998</v>
      </c>
    </row>
    <row r="14" spans="2:36">
      <c r="B14" s="112" t="s">
        <v>30</v>
      </c>
      <c r="C14" s="124">
        <v>2.44</v>
      </c>
      <c r="D14" s="124"/>
      <c r="E14" s="113" t="s">
        <v>336</v>
      </c>
      <c r="F14" s="111">
        <v>2.21</v>
      </c>
      <c r="G14" s="124"/>
      <c r="H14" s="113" t="s">
        <v>336</v>
      </c>
      <c r="I14" s="125">
        <v>2.48</v>
      </c>
      <c r="K14" s="77" t="s">
        <v>413</v>
      </c>
      <c r="L14" s="77">
        <v>2.23</v>
      </c>
      <c r="N14" s="161" t="s">
        <v>427</v>
      </c>
      <c r="O14" s="161">
        <v>2.15</v>
      </c>
      <c r="Q14" s="77" t="s">
        <v>422</v>
      </c>
      <c r="R14" s="77">
        <v>2.1</v>
      </c>
      <c r="T14" s="77" t="s">
        <v>357</v>
      </c>
      <c r="U14" s="77">
        <v>2.15</v>
      </c>
      <c r="W14" s="77" t="s">
        <v>373</v>
      </c>
      <c r="X14" s="77">
        <v>1.85</v>
      </c>
      <c r="Z14" s="77" t="s">
        <v>344</v>
      </c>
      <c r="AA14" s="77">
        <v>1.97</v>
      </c>
      <c r="AC14" s="77" t="s">
        <v>364</v>
      </c>
      <c r="AD14" s="77">
        <v>1.97</v>
      </c>
      <c r="AF14" s="77" t="s">
        <v>349</v>
      </c>
      <c r="AG14" s="77">
        <v>1.95</v>
      </c>
      <c r="AI14" s="77" t="s">
        <v>371</v>
      </c>
      <c r="AJ14" s="77">
        <v>2.02</v>
      </c>
    </row>
    <row r="15" spans="2:36">
      <c r="B15" s="112" t="s">
        <v>33</v>
      </c>
      <c r="C15" s="124">
        <v>2.44</v>
      </c>
      <c r="D15" s="124"/>
      <c r="E15" s="113" t="s">
        <v>355</v>
      </c>
      <c r="F15" s="111">
        <v>2.2000000000000002</v>
      </c>
      <c r="G15" s="124"/>
      <c r="H15" s="113" t="s">
        <v>361</v>
      </c>
      <c r="I15" s="125">
        <v>2.44</v>
      </c>
      <c r="K15" s="77" t="s">
        <v>434</v>
      </c>
      <c r="L15" s="77">
        <v>2.14</v>
      </c>
      <c r="N15" s="77" t="s">
        <v>431</v>
      </c>
      <c r="O15" s="77">
        <v>2.15</v>
      </c>
      <c r="Q15" s="77" t="s">
        <v>398</v>
      </c>
      <c r="R15" s="77">
        <v>2.09</v>
      </c>
      <c r="T15" s="77" t="s">
        <v>361</v>
      </c>
      <c r="U15" s="77">
        <v>2.12</v>
      </c>
      <c r="W15" s="77" t="s">
        <v>364</v>
      </c>
      <c r="X15" s="77">
        <v>1.81</v>
      </c>
      <c r="Z15" s="77" t="s">
        <v>343</v>
      </c>
      <c r="AA15" s="77">
        <v>1.95</v>
      </c>
      <c r="AC15" s="77" t="s">
        <v>343</v>
      </c>
      <c r="AD15" s="77">
        <v>1.91</v>
      </c>
      <c r="AF15" s="77" t="s">
        <v>346</v>
      </c>
      <c r="AG15" s="77">
        <v>1.94</v>
      </c>
      <c r="AI15" s="77" t="s">
        <v>370</v>
      </c>
      <c r="AJ15" s="124">
        <v>1.92</v>
      </c>
    </row>
    <row r="16" spans="2:36">
      <c r="B16" s="112" t="s">
        <v>37</v>
      </c>
      <c r="C16" s="124">
        <v>2.42</v>
      </c>
      <c r="D16" s="124"/>
      <c r="E16" s="113" t="s">
        <v>370</v>
      </c>
      <c r="F16" s="111">
        <v>2.19</v>
      </c>
      <c r="G16" s="124"/>
      <c r="H16" s="133" t="s">
        <v>353</v>
      </c>
      <c r="I16" s="290">
        <v>2.39</v>
      </c>
      <c r="K16" s="77" t="s">
        <v>407</v>
      </c>
      <c r="L16" s="77">
        <v>2.13</v>
      </c>
      <c r="N16" s="77" t="s">
        <v>412</v>
      </c>
      <c r="O16" s="77">
        <v>2.11</v>
      </c>
      <c r="Q16" s="77" t="s">
        <v>399</v>
      </c>
      <c r="R16" s="77">
        <v>2.0699999999999998</v>
      </c>
      <c r="T16" s="322" t="s">
        <v>353</v>
      </c>
      <c r="U16" s="322">
        <v>2.11</v>
      </c>
      <c r="W16" s="77" t="s">
        <v>369</v>
      </c>
      <c r="X16" s="77">
        <v>1.81</v>
      </c>
      <c r="Z16" s="77" t="s">
        <v>359</v>
      </c>
      <c r="AA16" s="77">
        <v>1.92</v>
      </c>
      <c r="AC16" s="77" t="s">
        <v>373</v>
      </c>
      <c r="AD16" s="77">
        <v>1.87</v>
      </c>
      <c r="AF16" s="77" t="s">
        <v>347</v>
      </c>
      <c r="AG16" s="124">
        <v>1.85</v>
      </c>
      <c r="AI16" s="77" t="s">
        <v>351</v>
      </c>
      <c r="AJ16" s="124">
        <v>1.91</v>
      </c>
    </row>
    <row r="17" spans="2:36">
      <c r="B17" s="112" t="s">
        <v>43</v>
      </c>
      <c r="C17" s="124">
        <v>2.2999999999999998</v>
      </c>
      <c r="D17" s="124"/>
      <c r="E17" s="113" t="s">
        <v>339</v>
      </c>
      <c r="F17" s="111">
        <v>2.13</v>
      </c>
      <c r="G17" s="124"/>
      <c r="H17" s="113" t="s">
        <v>346</v>
      </c>
      <c r="I17" s="125">
        <v>2.37</v>
      </c>
      <c r="K17" s="77" t="s">
        <v>409</v>
      </c>
      <c r="L17" s="77">
        <v>2.13</v>
      </c>
      <c r="N17" s="77" t="s">
        <v>411</v>
      </c>
      <c r="O17" s="77">
        <v>2.06</v>
      </c>
      <c r="Q17" s="77" t="s">
        <v>411</v>
      </c>
      <c r="R17" s="77">
        <v>2.0699999999999998</v>
      </c>
      <c r="T17" s="77" t="s">
        <v>345</v>
      </c>
      <c r="U17" s="77">
        <v>2.1</v>
      </c>
      <c r="W17" s="77" t="s">
        <v>363</v>
      </c>
      <c r="X17" s="77">
        <v>1.8</v>
      </c>
      <c r="Z17" s="77" t="s">
        <v>357</v>
      </c>
      <c r="AA17" s="77">
        <v>1.91</v>
      </c>
      <c r="AC17" s="77" t="s">
        <v>346</v>
      </c>
      <c r="AD17" s="77">
        <v>1.86</v>
      </c>
      <c r="AF17" s="77" t="s">
        <v>336</v>
      </c>
      <c r="AG17" s="77">
        <v>1.77</v>
      </c>
      <c r="AI17" s="77" t="s">
        <v>361</v>
      </c>
      <c r="AJ17" s="77">
        <v>1.88</v>
      </c>
    </row>
    <row r="18" spans="2:36">
      <c r="B18" s="112" t="s">
        <v>57</v>
      </c>
      <c r="C18" s="124">
        <v>2.13</v>
      </c>
      <c r="D18" s="124"/>
      <c r="E18" s="113" t="s">
        <v>341</v>
      </c>
      <c r="F18" s="111">
        <v>2.13</v>
      </c>
      <c r="G18" s="124"/>
      <c r="H18" s="113" t="s">
        <v>347</v>
      </c>
      <c r="I18" s="125">
        <v>2.25</v>
      </c>
      <c r="K18" s="77" t="s">
        <v>423</v>
      </c>
      <c r="L18" s="77">
        <v>2.13</v>
      </c>
      <c r="N18" s="77" t="s">
        <v>437</v>
      </c>
      <c r="O18" s="77">
        <v>1.97</v>
      </c>
      <c r="Q18" s="77" t="s">
        <v>438</v>
      </c>
      <c r="R18" s="77">
        <v>2.0699999999999998</v>
      </c>
      <c r="T18" s="77" t="s">
        <v>343</v>
      </c>
      <c r="U18" s="77">
        <v>2.09</v>
      </c>
      <c r="W18" s="77" t="s">
        <v>345</v>
      </c>
      <c r="X18" s="77">
        <v>1.78</v>
      </c>
      <c r="Z18" s="77" t="s">
        <v>350</v>
      </c>
      <c r="AA18" s="77">
        <v>1.87</v>
      </c>
      <c r="AC18" s="77" t="s">
        <v>336</v>
      </c>
      <c r="AD18" s="77">
        <v>1.86</v>
      </c>
      <c r="AF18" s="77" t="s">
        <v>358</v>
      </c>
      <c r="AG18" s="77">
        <v>1.74</v>
      </c>
      <c r="AI18" s="77" t="s">
        <v>338</v>
      </c>
      <c r="AJ18" s="124">
        <v>1.81</v>
      </c>
    </row>
    <row r="19" spans="2:36">
      <c r="B19" s="131" t="s">
        <v>42</v>
      </c>
      <c r="C19" s="288">
        <v>2.04</v>
      </c>
      <c r="D19" s="124"/>
      <c r="E19" s="113" t="s">
        <v>345</v>
      </c>
      <c r="F19" s="111">
        <v>2.0499999999999998</v>
      </c>
      <c r="G19" s="124"/>
      <c r="H19" s="113" t="s">
        <v>356</v>
      </c>
      <c r="I19" s="125">
        <v>2.2200000000000002</v>
      </c>
      <c r="K19" s="77" t="s">
        <v>394</v>
      </c>
      <c r="L19" s="77">
        <v>2.12</v>
      </c>
      <c r="N19" s="77" t="s">
        <v>402</v>
      </c>
      <c r="O19" s="77">
        <v>1.88</v>
      </c>
      <c r="Q19" s="77" t="s">
        <v>431</v>
      </c>
      <c r="R19" s="77">
        <v>2.04</v>
      </c>
      <c r="T19" s="77" t="s">
        <v>349</v>
      </c>
      <c r="U19" s="77">
        <v>2</v>
      </c>
      <c r="W19" s="77" t="s">
        <v>346</v>
      </c>
      <c r="X19" s="77">
        <v>1.76</v>
      </c>
      <c r="Z19" s="322" t="s">
        <v>353</v>
      </c>
      <c r="AA19" s="322">
        <v>1.86</v>
      </c>
      <c r="AC19" s="77" t="s">
        <v>585</v>
      </c>
      <c r="AD19" s="77">
        <v>1.84</v>
      </c>
      <c r="AF19" s="77" t="s">
        <v>345</v>
      </c>
      <c r="AG19" s="77">
        <v>1.66</v>
      </c>
      <c r="AI19" s="322" t="s">
        <v>353</v>
      </c>
      <c r="AJ19" s="322">
        <v>1.74</v>
      </c>
    </row>
    <row r="20" spans="2:36">
      <c r="B20" s="112" t="s">
        <v>27</v>
      </c>
      <c r="C20" s="124">
        <v>2.0299999999999998</v>
      </c>
      <c r="D20" s="124"/>
      <c r="E20" s="133" t="s">
        <v>353</v>
      </c>
      <c r="F20" s="289">
        <v>2.0499999999999998</v>
      </c>
      <c r="G20" s="124"/>
      <c r="H20" s="113" t="s">
        <v>338</v>
      </c>
      <c r="I20" s="125">
        <v>2.2000000000000002</v>
      </c>
      <c r="K20" s="77" t="s">
        <v>410</v>
      </c>
      <c r="L20" s="77">
        <v>2.0699999999999998</v>
      </c>
      <c r="N20" s="77" t="s">
        <v>426</v>
      </c>
      <c r="O20" s="77">
        <v>1.85</v>
      </c>
      <c r="Q20" s="77" t="s">
        <v>394</v>
      </c>
      <c r="R20" s="77">
        <v>2.0299999999999998</v>
      </c>
      <c r="T20" s="77" t="s">
        <v>336</v>
      </c>
      <c r="U20" s="77">
        <v>1.91</v>
      </c>
      <c r="W20" s="77" t="s">
        <v>367</v>
      </c>
      <c r="X20" s="77">
        <v>1.75</v>
      </c>
      <c r="Z20" s="77" t="s">
        <v>339</v>
      </c>
      <c r="AA20" s="77">
        <v>1.85</v>
      </c>
      <c r="AC20" s="77" t="s">
        <v>362</v>
      </c>
      <c r="AD20" s="77">
        <v>1.81</v>
      </c>
      <c r="AF20" s="77" t="s">
        <v>341</v>
      </c>
      <c r="AG20" s="77">
        <v>1.62</v>
      </c>
      <c r="AI20" s="77" t="s">
        <v>339</v>
      </c>
      <c r="AJ20" s="124">
        <v>1.72</v>
      </c>
    </row>
    <row r="21" spans="2:36">
      <c r="B21" s="112" t="s">
        <v>49</v>
      </c>
      <c r="C21" s="124">
        <v>2</v>
      </c>
      <c r="D21" s="124"/>
      <c r="E21" s="113" t="s">
        <v>354</v>
      </c>
      <c r="F21" s="111">
        <v>2.04</v>
      </c>
      <c r="G21" s="124"/>
      <c r="H21" s="113" t="s">
        <v>357</v>
      </c>
      <c r="I21" s="125">
        <v>2.12</v>
      </c>
      <c r="K21" s="77" t="s">
        <v>402</v>
      </c>
      <c r="L21" s="77">
        <v>2.0299999999999998</v>
      </c>
      <c r="N21" s="77" t="s">
        <v>396</v>
      </c>
      <c r="O21" s="77">
        <v>1.79</v>
      </c>
      <c r="Q21" s="77" t="s">
        <v>396</v>
      </c>
      <c r="R21" s="77">
        <v>2.0099999999999998</v>
      </c>
      <c r="T21" s="77" t="s">
        <v>340</v>
      </c>
      <c r="U21" s="77">
        <v>1.91</v>
      </c>
      <c r="W21" s="77" t="s">
        <v>362</v>
      </c>
      <c r="X21" s="77">
        <v>1.7</v>
      </c>
      <c r="Z21" s="77" t="s">
        <v>364</v>
      </c>
      <c r="AA21" s="77">
        <v>1.83</v>
      </c>
      <c r="AC21" s="77" t="s">
        <v>371</v>
      </c>
      <c r="AD21" s="77">
        <v>1.75</v>
      </c>
      <c r="AF21" s="77" t="s">
        <v>343</v>
      </c>
      <c r="AG21" s="77">
        <v>1.58</v>
      </c>
      <c r="AI21" s="77" t="s">
        <v>357</v>
      </c>
      <c r="AJ21" s="124">
        <v>1.67</v>
      </c>
    </row>
    <row r="22" spans="2:36">
      <c r="B22" s="112" t="s">
        <v>22</v>
      </c>
      <c r="C22" s="124">
        <v>1.96</v>
      </c>
      <c r="D22" s="124"/>
      <c r="E22" s="113" t="s">
        <v>343</v>
      </c>
      <c r="F22" s="111">
        <v>1.93</v>
      </c>
      <c r="G22" s="124"/>
      <c r="H22" s="113" t="s">
        <v>370</v>
      </c>
      <c r="I22" s="125">
        <v>2.08</v>
      </c>
      <c r="K22" s="77" t="s">
        <v>430</v>
      </c>
      <c r="L22" s="77">
        <v>2.02</v>
      </c>
      <c r="N22" s="77" t="s">
        <v>401</v>
      </c>
      <c r="O22" s="77">
        <v>1.79</v>
      </c>
      <c r="Q22" s="77" t="s">
        <v>27</v>
      </c>
      <c r="R22" s="77">
        <v>1.88</v>
      </c>
      <c r="T22" s="77" t="s">
        <v>369</v>
      </c>
      <c r="U22" s="77">
        <v>1.89</v>
      </c>
      <c r="W22" s="77" t="s">
        <v>334</v>
      </c>
      <c r="X22" s="77">
        <v>1.67</v>
      </c>
      <c r="Z22" s="77" t="s">
        <v>340</v>
      </c>
      <c r="AA22" s="77">
        <v>1.81</v>
      </c>
      <c r="AC22" s="77" t="s">
        <v>344</v>
      </c>
      <c r="AD22" s="77">
        <v>1.74</v>
      </c>
      <c r="AF22" s="77" t="s">
        <v>350</v>
      </c>
      <c r="AG22" s="77">
        <v>1.54</v>
      </c>
      <c r="AI22" s="77" t="s">
        <v>362</v>
      </c>
      <c r="AJ22" s="77">
        <v>1.66</v>
      </c>
    </row>
    <row r="23" spans="2:36">
      <c r="B23" s="112" t="s">
        <v>36</v>
      </c>
      <c r="C23" s="124">
        <v>1.95</v>
      </c>
      <c r="D23" s="124"/>
      <c r="E23" s="113" t="s">
        <v>334</v>
      </c>
      <c r="F23" s="111">
        <v>1.89</v>
      </c>
      <c r="G23" s="124"/>
      <c r="H23" s="113" t="s">
        <v>367</v>
      </c>
      <c r="I23" s="125">
        <v>2.06</v>
      </c>
      <c r="K23" s="77" t="s">
        <v>412</v>
      </c>
      <c r="L23" s="77">
        <v>1.96</v>
      </c>
      <c r="N23" s="77" t="s">
        <v>416</v>
      </c>
      <c r="O23" s="77">
        <v>1.78</v>
      </c>
      <c r="Q23" s="77" t="s">
        <v>434</v>
      </c>
      <c r="R23" s="77">
        <v>1.84</v>
      </c>
      <c r="T23" s="77" t="s">
        <v>366</v>
      </c>
      <c r="U23" s="77">
        <v>1.57</v>
      </c>
      <c r="W23" s="77" t="s">
        <v>354</v>
      </c>
      <c r="X23" s="77">
        <v>1.65</v>
      </c>
      <c r="Z23" s="77" t="s">
        <v>346</v>
      </c>
      <c r="AA23" s="77">
        <v>1.81</v>
      </c>
      <c r="AC23" s="77" t="s">
        <v>348</v>
      </c>
      <c r="AD23" s="77">
        <v>1.59</v>
      </c>
      <c r="AF23" s="77" t="s">
        <v>373</v>
      </c>
      <c r="AG23" s="77">
        <v>1.53</v>
      </c>
      <c r="AI23" s="77" t="s">
        <v>369</v>
      </c>
      <c r="AJ23" s="77">
        <v>1.64</v>
      </c>
    </row>
    <row r="24" spans="2:36">
      <c r="B24" s="112" t="s">
        <v>53</v>
      </c>
      <c r="C24" s="124">
        <v>1.95</v>
      </c>
      <c r="D24" s="124"/>
      <c r="E24" s="113" t="s">
        <v>371</v>
      </c>
      <c r="F24" s="111">
        <v>1.88</v>
      </c>
      <c r="G24" s="124"/>
      <c r="H24" s="113" t="s">
        <v>358</v>
      </c>
      <c r="I24" s="125">
        <v>2.04</v>
      </c>
      <c r="K24" s="77" t="s">
        <v>401</v>
      </c>
      <c r="L24" s="77">
        <v>1.89</v>
      </c>
      <c r="N24" s="77" t="s">
        <v>400</v>
      </c>
      <c r="O24" s="77">
        <v>1.74</v>
      </c>
      <c r="Q24" s="77" t="s">
        <v>416</v>
      </c>
      <c r="R24" s="77">
        <v>1.83</v>
      </c>
      <c r="T24" s="77" t="s">
        <v>362</v>
      </c>
      <c r="U24" s="77">
        <v>1.52</v>
      </c>
      <c r="W24" s="77" t="s">
        <v>336</v>
      </c>
      <c r="X24" s="77">
        <v>1.58</v>
      </c>
      <c r="Z24" s="77" t="s">
        <v>345</v>
      </c>
      <c r="AA24" s="77">
        <v>1.79</v>
      </c>
      <c r="AC24" s="77" t="s">
        <v>361</v>
      </c>
      <c r="AD24" s="77">
        <v>1.57</v>
      </c>
      <c r="AF24" s="77" t="s">
        <v>335</v>
      </c>
      <c r="AG24" s="77">
        <v>1.51</v>
      </c>
      <c r="AI24" s="77" t="s">
        <v>345</v>
      </c>
      <c r="AJ24" s="77">
        <v>1.56</v>
      </c>
    </row>
    <row r="25" spans="2:36">
      <c r="B25" s="112" t="s">
        <v>38</v>
      </c>
      <c r="C25" s="124">
        <v>1.94</v>
      </c>
      <c r="D25" s="124"/>
      <c r="E25" s="113" t="s">
        <v>368</v>
      </c>
      <c r="F25" s="111">
        <v>1.86</v>
      </c>
      <c r="G25" s="124"/>
      <c r="H25" s="113" t="s">
        <v>349</v>
      </c>
      <c r="I25" s="125">
        <v>1.96</v>
      </c>
      <c r="K25" s="77" t="s">
        <v>408</v>
      </c>
      <c r="L25" s="77">
        <v>1.88</v>
      </c>
      <c r="N25" s="77" t="s">
        <v>436</v>
      </c>
      <c r="O25" s="77">
        <v>1.72</v>
      </c>
      <c r="Q25" s="77" t="s">
        <v>436</v>
      </c>
      <c r="R25" s="77">
        <v>1.81</v>
      </c>
      <c r="T25" s="77" t="s">
        <v>355</v>
      </c>
      <c r="U25" s="77">
        <v>1.5</v>
      </c>
      <c r="W25" s="77" t="s">
        <v>366</v>
      </c>
      <c r="X25" s="77">
        <v>1.58</v>
      </c>
      <c r="Z25" s="77" t="s">
        <v>336</v>
      </c>
      <c r="AA25" s="77">
        <v>1.78</v>
      </c>
      <c r="AC25" s="77" t="s">
        <v>350</v>
      </c>
      <c r="AD25" s="77">
        <v>1.54</v>
      </c>
      <c r="AF25" s="77" t="s">
        <v>332</v>
      </c>
      <c r="AG25" s="77">
        <v>1.44</v>
      </c>
      <c r="AI25" s="77" t="s">
        <v>336</v>
      </c>
      <c r="AJ25" s="77">
        <v>1.55</v>
      </c>
    </row>
    <row r="26" spans="2:36">
      <c r="B26" s="112" t="s">
        <v>60</v>
      </c>
      <c r="C26" s="124">
        <v>1.93</v>
      </c>
      <c r="D26" s="124"/>
      <c r="E26" s="113" t="s">
        <v>364</v>
      </c>
      <c r="F26" s="111">
        <v>1.85</v>
      </c>
      <c r="G26" s="124"/>
      <c r="H26" s="113" t="s">
        <v>359</v>
      </c>
      <c r="I26" s="125">
        <v>1.95</v>
      </c>
      <c r="K26" s="77" t="s">
        <v>416</v>
      </c>
      <c r="L26" s="77">
        <v>1.88</v>
      </c>
      <c r="N26" s="77" t="s">
        <v>422</v>
      </c>
      <c r="O26" s="77">
        <v>1.71</v>
      </c>
      <c r="Q26" s="77" t="s">
        <v>402</v>
      </c>
      <c r="R26" s="77">
        <v>1.79</v>
      </c>
      <c r="T26" s="77" t="s">
        <v>332</v>
      </c>
      <c r="U26" s="77">
        <v>1.44</v>
      </c>
      <c r="W26" s="77" t="s">
        <v>355</v>
      </c>
      <c r="X26" s="77">
        <v>1.58</v>
      </c>
      <c r="Z26" s="77" t="s">
        <v>351</v>
      </c>
      <c r="AA26" s="77">
        <v>1.65</v>
      </c>
      <c r="AC26" s="77" t="s">
        <v>368</v>
      </c>
      <c r="AD26" s="77">
        <v>1.54</v>
      </c>
      <c r="AF26" s="77" t="s">
        <v>344</v>
      </c>
      <c r="AG26" s="77">
        <v>1.43</v>
      </c>
      <c r="AI26" s="77" t="s">
        <v>348</v>
      </c>
      <c r="AJ26" s="77">
        <v>1.54</v>
      </c>
    </row>
    <row r="27" spans="2:36">
      <c r="B27" s="112" t="s">
        <v>50</v>
      </c>
      <c r="C27" s="124">
        <v>1.91</v>
      </c>
      <c r="D27" s="124"/>
      <c r="E27" s="113" t="s">
        <v>346</v>
      </c>
      <c r="F27" s="111">
        <v>1.82</v>
      </c>
      <c r="G27" s="124"/>
      <c r="H27" s="113" t="s">
        <v>343</v>
      </c>
      <c r="I27" s="125">
        <v>1.88</v>
      </c>
      <c r="K27" s="77" t="s">
        <v>437</v>
      </c>
      <c r="L27" s="77">
        <v>1.88</v>
      </c>
      <c r="N27" s="77" t="s">
        <v>434</v>
      </c>
      <c r="O27" s="77">
        <v>1.69</v>
      </c>
      <c r="Q27" s="77" t="s">
        <v>426</v>
      </c>
      <c r="R27" s="77">
        <v>1.75</v>
      </c>
      <c r="T27" s="77" t="s">
        <v>344</v>
      </c>
      <c r="U27" s="77">
        <v>1.44</v>
      </c>
      <c r="W27" s="77" t="s">
        <v>332</v>
      </c>
      <c r="X27" s="77">
        <v>1.58</v>
      </c>
      <c r="Z27" s="77" t="s">
        <v>371</v>
      </c>
      <c r="AA27" s="77">
        <v>1.65</v>
      </c>
      <c r="AC27" s="77" t="s">
        <v>366</v>
      </c>
      <c r="AD27" s="77">
        <v>1.49</v>
      </c>
      <c r="AF27" s="77" t="s">
        <v>339</v>
      </c>
      <c r="AG27" s="77">
        <v>1.42</v>
      </c>
      <c r="AI27" s="77" t="s">
        <v>346</v>
      </c>
      <c r="AJ27" s="77">
        <v>1.53</v>
      </c>
    </row>
    <row r="28" spans="2:36">
      <c r="B28" s="112" t="s">
        <v>51</v>
      </c>
      <c r="C28" s="124">
        <v>1.87</v>
      </c>
      <c r="D28" s="124"/>
      <c r="E28" s="113" t="s">
        <v>350</v>
      </c>
      <c r="F28" s="111">
        <v>1.79</v>
      </c>
      <c r="G28" s="124"/>
      <c r="H28" s="113" t="s">
        <v>348</v>
      </c>
      <c r="I28" s="125">
        <v>1.88</v>
      </c>
      <c r="K28" s="77" t="s">
        <v>426</v>
      </c>
      <c r="L28" s="77">
        <v>1.85</v>
      </c>
      <c r="N28" s="77" t="s">
        <v>432</v>
      </c>
      <c r="O28" s="77">
        <v>1.63</v>
      </c>
      <c r="Q28" s="77" t="s">
        <v>409</v>
      </c>
      <c r="R28" s="77">
        <v>1.71</v>
      </c>
      <c r="T28" s="77" t="s">
        <v>328</v>
      </c>
      <c r="U28" s="77">
        <v>1.44</v>
      </c>
      <c r="W28" s="77" t="s">
        <v>359</v>
      </c>
      <c r="X28" s="77">
        <v>1.56</v>
      </c>
      <c r="Z28" s="77" t="s">
        <v>355</v>
      </c>
      <c r="AA28" s="77">
        <v>1.59</v>
      </c>
      <c r="AC28" s="77" t="s">
        <v>332</v>
      </c>
      <c r="AD28" s="77">
        <v>1.48</v>
      </c>
      <c r="AF28" s="77" t="s">
        <v>354</v>
      </c>
      <c r="AG28" s="124">
        <v>1.4</v>
      </c>
      <c r="AI28" s="77" t="s">
        <v>347</v>
      </c>
      <c r="AJ28" s="124">
        <v>1.51</v>
      </c>
    </row>
    <row r="29" spans="2:36">
      <c r="B29" s="112" t="s">
        <v>35</v>
      </c>
      <c r="C29" s="124">
        <v>1.8</v>
      </c>
      <c r="D29" s="124"/>
      <c r="E29" s="113" t="s">
        <v>357</v>
      </c>
      <c r="F29" s="111">
        <v>1.71</v>
      </c>
      <c r="G29" s="124"/>
      <c r="H29" s="113" t="s">
        <v>332</v>
      </c>
      <c r="I29" s="125">
        <v>1.81</v>
      </c>
      <c r="K29" s="77" t="s">
        <v>435</v>
      </c>
      <c r="L29" s="77">
        <v>1.83</v>
      </c>
      <c r="N29" s="77" t="s">
        <v>27</v>
      </c>
      <c r="O29" s="77">
        <v>1.59</v>
      </c>
      <c r="Q29" s="77" t="s">
        <v>417</v>
      </c>
      <c r="R29" s="77">
        <v>1.6</v>
      </c>
      <c r="T29" s="77" t="s">
        <v>350</v>
      </c>
      <c r="U29" s="77">
        <v>1.44</v>
      </c>
      <c r="W29" s="77" t="s">
        <v>337</v>
      </c>
      <c r="X29" s="77">
        <v>1.46</v>
      </c>
      <c r="Z29" s="77" t="s">
        <v>362</v>
      </c>
      <c r="AA29" s="77">
        <v>1.54</v>
      </c>
      <c r="AC29" s="77" t="s">
        <v>369</v>
      </c>
      <c r="AD29" s="77">
        <v>1.47</v>
      </c>
      <c r="AF29" s="77" t="s">
        <v>342</v>
      </c>
      <c r="AG29" s="77">
        <v>1.39</v>
      </c>
      <c r="AI29" s="77" t="s">
        <v>354</v>
      </c>
      <c r="AJ29" s="124">
        <v>1.5</v>
      </c>
    </row>
    <row r="30" spans="2:36">
      <c r="B30" s="112" t="s">
        <v>62</v>
      </c>
      <c r="C30" s="124">
        <v>1.79</v>
      </c>
      <c r="D30" s="124"/>
      <c r="E30" s="113" t="s">
        <v>372</v>
      </c>
      <c r="F30" s="111">
        <v>1.7</v>
      </c>
      <c r="G30" s="124"/>
      <c r="H30" s="113" t="s">
        <v>344</v>
      </c>
      <c r="I30" s="125">
        <v>1.8</v>
      </c>
      <c r="K30" s="77" t="s">
        <v>439</v>
      </c>
      <c r="L30" s="77">
        <v>1.81</v>
      </c>
      <c r="N30" s="77" t="s">
        <v>407</v>
      </c>
      <c r="O30" s="77">
        <v>1.57</v>
      </c>
      <c r="Q30" s="161" t="s">
        <v>427</v>
      </c>
      <c r="R30" s="161">
        <v>1.55</v>
      </c>
      <c r="T30" s="77" t="s">
        <v>348</v>
      </c>
      <c r="U30" s="77">
        <v>1.41</v>
      </c>
      <c r="W30" s="77" t="s">
        <v>344</v>
      </c>
      <c r="X30" s="77">
        <v>1.44</v>
      </c>
      <c r="Z30" s="77" t="s">
        <v>338</v>
      </c>
      <c r="AA30" s="77">
        <v>1.54</v>
      </c>
      <c r="AC30" s="77" t="s">
        <v>352</v>
      </c>
      <c r="AD30" s="77">
        <v>1.46</v>
      </c>
      <c r="AF30" s="77" t="s">
        <v>372</v>
      </c>
      <c r="AG30" s="77">
        <v>1.36</v>
      </c>
      <c r="AI30" s="77" t="s">
        <v>334</v>
      </c>
      <c r="AJ30" s="124">
        <v>1.49</v>
      </c>
    </row>
    <row r="31" spans="2:36">
      <c r="B31" s="112" t="s">
        <v>31</v>
      </c>
      <c r="C31" s="124">
        <v>1.78</v>
      </c>
      <c r="D31" s="124"/>
      <c r="E31" s="113" t="s">
        <v>348</v>
      </c>
      <c r="F31" s="111">
        <v>1.66</v>
      </c>
      <c r="G31" s="124"/>
      <c r="H31" s="113" t="s">
        <v>369</v>
      </c>
      <c r="I31" s="125">
        <v>1.79</v>
      </c>
      <c r="K31" s="77" t="s">
        <v>429</v>
      </c>
      <c r="L31" s="77">
        <v>1.75</v>
      </c>
      <c r="N31" s="77" t="s">
        <v>429</v>
      </c>
      <c r="O31" s="77">
        <v>1.56</v>
      </c>
      <c r="Q31" s="77" t="s">
        <v>412</v>
      </c>
      <c r="R31" s="77">
        <v>1.52</v>
      </c>
      <c r="T31" s="77" t="s">
        <v>338</v>
      </c>
      <c r="U31" s="77">
        <v>1.4</v>
      </c>
      <c r="W31" s="77" t="s">
        <v>339</v>
      </c>
      <c r="X31" s="77">
        <v>1.42</v>
      </c>
      <c r="Z31" s="77" t="s">
        <v>372</v>
      </c>
      <c r="AA31" s="77">
        <v>1.49</v>
      </c>
      <c r="AC31" s="77" t="s">
        <v>338</v>
      </c>
      <c r="AD31" s="77">
        <v>1.44</v>
      </c>
      <c r="AF31" s="77" t="s">
        <v>334</v>
      </c>
      <c r="AG31" s="124">
        <v>1.3</v>
      </c>
      <c r="AI31" s="77" t="s">
        <v>368</v>
      </c>
      <c r="AJ31" s="77">
        <v>1.41</v>
      </c>
    </row>
    <row r="32" spans="2:36">
      <c r="B32" s="112" t="s">
        <v>48</v>
      </c>
      <c r="C32" s="124">
        <v>1.73</v>
      </c>
      <c r="D32" s="124"/>
      <c r="E32" s="113" t="s">
        <v>338</v>
      </c>
      <c r="F32" s="111">
        <v>1.64</v>
      </c>
      <c r="G32" s="124"/>
      <c r="H32" s="113" t="s">
        <v>333</v>
      </c>
      <c r="I32" s="125">
        <v>1.74</v>
      </c>
      <c r="K32" s="77" t="s">
        <v>431</v>
      </c>
      <c r="L32" s="77">
        <v>1.75</v>
      </c>
      <c r="N32" s="77" t="s">
        <v>415</v>
      </c>
      <c r="O32" s="77">
        <v>1.55</v>
      </c>
      <c r="Q32" s="77" t="s">
        <v>424</v>
      </c>
      <c r="R32" s="77">
        <v>1.5</v>
      </c>
      <c r="T32" s="77" t="s">
        <v>331</v>
      </c>
      <c r="U32" s="77">
        <v>1.38</v>
      </c>
      <c r="W32" s="77" t="s">
        <v>349</v>
      </c>
      <c r="X32" s="77">
        <v>1.38</v>
      </c>
      <c r="Z32" s="77" t="s">
        <v>369</v>
      </c>
      <c r="AA32" s="77">
        <v>1.47</v>
      </c>
      <c r="AC32" s="77" t="s">
        <v>347</v>
      </c>
      <c r="AD32" s="124">
        <v>1.4</v>
      </c>
      <c r="AF32" s="77" t="s">
        <v>371</v>
      </c>
      <c r="AG32" s="77">
        <v>1.28</v>
      </c>
      <c r="AI32" s="77" t="s">
        <v>373</v>
      </c>
      <c r="AJ32" s="77">
        <v>1.37</v>
      </c>
    </row>
    <row r="33" spans="2:36">
      <c r="B33" s="112" t="s">
        <v>66</v>
      </c>
      <c r="C33" s="124">
        <v>1.7</v>
      </c>
      <c r="D33" s="124"/>
      <c r="E33" s="113" t="s">
        <v>347</v>
      </c>
      <c r="F33" s="111">
        <v>1.63</v>
      </c>
      <c r="G33" s="124"/>
      <c r="H33" s="113" t="s">
        <v>345</v>
      </c>
      <c r="I33" s="125">
        <v>1.72</v>
      </c>
      <c r="K33" s="77" t="s">
        <v>411</v>
      </c>
      <c r="L33" s="77">
        <v>1.71</v>
      </c>
      <c r="N33" s="77" t="s">
        <v>438</v>
      </c>
      <c r="O33" s="77">
        <v>1.54</v>
      </c>
      <c r="Q33" s="77" t="s">
        <v>410</v>
      </c>
      <c r="R33" s="77">
        <v>1.47</v>
      </c>
      <c r="T33" s="77" t="s">
        <v>370</v>
      </c>
      <c r="U33" s="77">
        <v>1.37</v>
      </c>
      <c r="W33" s="77" t="s">
        <v>328</v>
      </c>
      <c r="X33" s="77">
        <v>1.31</v>
      </c>
      <c r="Z33" s="77" t="s">
        <v>367</v>
      </c>
      <c r="AA33" s="77">
        <v>1.4</v>
      </c>
      <c r="AC33" s="77" t="s">
        <v>357</v>
      </c>
      <c r="AD33" s="77">
        <v>1.34</v>
      </c>
      <c r="AF33" s="77" t="s">
        <v>368</v>
      </c>
      <c r="AG33" s="77">
        <v>1.26</v>
      </c>
      <c r="AI33" s="77" t="s">
        <v>359</v>
      </c>
      <c r="AJ33" s="77">
        <v>1.35</v>
      </c>
    </row>
    <row r="34" spans="2:36">
      <c r="B34" s="112" t="s">
        <v>39</v>
      </c>
      <c r="C34" s="124">
        <v>1.69</v>
      </c>
      <c r="D34" s="124"/>
      <c r="E34" s="113" t="s">
        <v>335</v>
      </c>
      <c r="F34" s="111">
        <v>1.56</v>
      </c>
      <c r="G34" s="124"/>
      <c r="H34" s="113" t="s">
        <v>339</v>
      </c>
      <c r="I34" s="125">
        <v>1.7</v>
      </c>
      <c r="K34" s="77" t="s">
        <v>418</v>
      </c>
      <c r="L34" s="77">
        <v>1.68</v>
      </c>
      <c r="N34" s="77" t="s">
        <v>420</v>
      </c>
      <c r="O34" s="77">
        <v>1.42</v>
      </c>
      <c r="Q34" s="77" t="s">
        <v>432</v>
      </c>
      <c r="R34" s="77">
        <v>1.43</v>
      </c>
      <c r="T34" s="77" t="s">
        <v>359</v>
      </c>
      <c r="U34" s="77">
        <v>1.34</v>
      </c>
      <c r="W34" s="77" t="s">
        <v>338</v>
      </c>
      <c r="X34" s="77">
        <v>1.3</v>
      </c>
      <c r="Z34" s="77" t="s">
        <v>354</v>
      </c>
      <c r="AA34" s="77">
        <v>1.39</v>
      </c>
      <c r="AC34" s="77" t="s">
        <v>333</v>
      </c>
      <c r="AD34" s="77">
        <v>1.26</v>
      </c>
      <c r="AF34" s="77" t="s">
        <v>360</v>
      </c>
      <c r="AG34" s="124">
        <v>1.2</v>
      </c>
      <c r="AI34" s="77" t="s">
        <v>366</v>
      </c>
      <c r="AJ34" s="77">
        <v>1.29</v>
      </c>
    </row>
    <row r="35" spans="2:36">
      <c r="B35" s="112" t="s">
        <v>40</v>
      </c>
      <c r="C35" s="124">
        <v>1.68</v>
      </c>
      <c r="D35" s="124"/>
      <c r="E35" s="113" t="s">
        <v>361</v>
      </c>
      <c r="F35" s="111">
        <v>1.49</v>
      </c>
      <c r="G35" s="124"/>
      <c r="H35" s="113" t="s">
        <v>371</v>
      </c>
      <c r="I35" s="125">
        <v>1.7</v>
      </c>
      <c r="K35" s="77" t="s">
        <v>27</v>
      </c>
      <c r="L35" s="77">
        <v>1.65</v>
      </c>
      <c r="N35" s="77" t="s">
        <v>421</v>
      </c>
      <c r="O35" s="77">
        <v>1.4</v>
      </c>
      <c r="Q35" s="77" t="s">
        <v>413</v>
      </c>
      <c r="R35" s="77">
        <v>1.43</v>
      </c>
      <c r="T35" s="77" t="s">
        <v>352</v>
      </c>
      <c r="U35" s="77">
        <v>1.33</v>
      </c>
      <c r="W35" s="77" t="s">
        <v>370</v>
      </c>
      <c r="X35" s="77">
        <v>1.25</v>
      </c>
      <c r="Z35" s="77" t="s">
        <v>370</v>
      </c>
      <c r="AA35" s="77">
        <v>1.39</v>
      </c>
      <c r="AC35" s="77" t="s">
        <v>372</v>
      </c>
      <c r="AD35" s="77">
        <v>1.25</v>
      </c>
      <c r="AF35" s="77" t="s">
        <v>352</v>
      </c>
      <c r="AG35" s="124">
        <v>1.2</v>
      </c>
      <c r="AI35" s="77" t="s">
        <v>337</v>
      </c>
      <c r="AJ35" s="77">
        <v>1.29</v>
      </c>
    </row>
    <row r="36" spans="2:36">
      <c r="B36" s="112" t="s">
        <v>44</v>
      </c>
      <c r="C36" s="124">
        <v>1.68</v>
      </c>
      <c r="D36" s="124"/>
      <c r="E36" s="113" t="s">
        <v>331</v>
      </c>
      <c r="F36" s="111">
        <v>1.45</v>
      </c>
      <c r="G36" s="124"/>
      <c r="H36" s="113" t="s">
        <v>352</v>
      </c>
      <c r="I36" s="125">
        <v>1.68</v>
      </c>
      <c r="K36" s="77" t="s">
        <v>420</v>
      </c>
      <c r="L36" s="77">
        <v>1.65</v>
      </c>
      <c r="N36" s="77" t="s">
        <v>424</v>
      </c>
      <c r="O36" s="77">
        <v>1.35</v>
      </c>
      <c r="Q36" s="77" t="s">
        <v>437</v>
      </c>
      <c r="R36" s="77">
        <v>1.38</v>
      </c>
      <c r="T36" s="77" t="s">
        <v>367</v>
      </c>
      <c r="U36" s="77">
        <v>1.28</v>
      </c>
      <c r="W36" s="77" t="s">
        <v>350</v>
      </c>
      <c r="X36" s="77">
        <v>1.24</v>
      </c>
      <c r="Z36" s="77" t="s">
        <v>328</v>
      </c>
      <c r="AA36" s="77">
        <v>1.27</v>
      </c>
      <c r="AC36" s="77" t="s">
        <v>354</v>
      </c>
      <c r="AD36" s="77">
        <v>1.22</v>
      </c>
      <c r="AF36" s="77" t="s">
        <v>340</v>
      </c>
      <c r="AG36" s="77">
        <v>1.18</v>
      </c>
      <c r="AI36" s="77" t="s">
        <v>331</v>
      </c>
      <c r="AJ36" s="77">
        <v>1.26</v>
      </c>
    </row>
    <row r="37" spans="2:36">
      <c r="B37" s="112" t="s">
        <v>29</v>
      </c>
      <c r="C37" s="124">
        <v>1.62</v>
      </c>
      <c r="D37" s="124"/>
      <c r="E37" s="113" t="s">
        <v>332</v>
      </c>
      <c r="F37" s="111">
        <v>1.45</v>
      </c>
      <c r="G37" s="124"/>
      <c r="H37" s="113" t="s">
        <v>350</v>
      </c>
      <c r="I37" s="125">
        <v>1.66</v>
      </c>
      <c r="K37" s="77" t="s">
        <v>421</v>
      </c>
      <c r="L37" s="77">
        <v>1.61</v>
      </c>
      <c r="N37" s="77" t="s">
        <v>418</v>
      </c>
      <c r="O37" s="77">
        <v>1.33</v>
      </c>
      <c r="Q37" s="77" t="s">
        <v>404</v>
      </c>
      <c r="R37" s="77">
        <v>1.38</v>
      </c>
      <c r="T37" s="77" t="s">
        <v>368</v>
      </c>
      <c r="U37" s="77">
        <v>1.24</v>
      </c>
      <c r="W37" s="77" t="s">
        <v>360</v>
      </c>
      <c r="X37" s="77">
        <v>1.23</v>
      </c>
      <c r="Z37" s="77" t="s">
        <v>365</v>
      </c>
      <c r="AA37" s="77">
        <v>1.27</v>
      </c>
      <c r="AC37" s="320" t="s">
        <v>329</v>
      </c>
      <c r="AD37" s="320">
        <v>1.22</v>
      </c>
      <c r="AF37" s="77" t="s">
        <v>357</v>
      </c>
      <c r="AG37" s="124">
        <v>1.17</v>
      </c>
      <c r="AI37" s="77" t="s">
        <v>333</v>
      </c>
      <c r="AJ37" s="77">
        <v>1.25</v>
      </c>
    </row>
    <row r="38" spans="2:36">
      <c r="B38" s="112" t="s">
        <v>24</v>
      </c>
      <c r="C38" s="124">
        <v>1.61</v>
      </c>
      <c r="D38" s="124"/>
      <c r="E38" s="113" t="s">
        <v>328</v>
      </c>
      <c r="F38" s="111">
        <v>1.31</v>
      </c>
      <c r="G38" s="124"/>
      <c r="H38" s="113" t="s">
        <v>335</v>
      </c>
      <c r="I38" s="125">
        <v>1.6</v>
      </c>
      <c r="K38" s="77" t="s">
        <v>432</v>
      </c>
      <c r="L38" s="77">
        <v>1.55</v>
      </c>
      <c r="N38" s="77" t="s">
        <v>403</v>
      </c>
      <c r="O38" s="77">
        <v>1.32</v>
      </c>
      <c r="Q38" s="77" t="s">
        <v>403</v>
      </c>
      <c r="R38" s="77">
        <v>1.36</v>
      </c>
      <c r="T38" s="320" t="s">
        <v>329</v>
      </c>
      <c r="U38" s="320">
        <v>1.23</v>
      </c>
      <c r="W38" s="77" t="s">
        <v>343</v>
      </c>
      <c r="X38" s="77">
        <v>1.2</v>
      </c>
      <c r="Z38" s="77" t="s">
        <v>334</v>
      </c>
      <c r="AA38" s="77">
        <v>1.24</v>
      </c>
      <c r="AC38" s="77" t="s">
        <v>335</v>
      </c>
      <c r="AD38" s="77">
        <v>1.21</v>
      </c>
      <c r="AF38" s="77" t="s">
        <v>370</v>
      </c>
      <c r="AG38" s="77">
        <v>1.1499999999999999</v>
      </c>
      <c r="AI38" s="77" t="s">
        <v>352</v>
      </c>
      <c r="AJ38" s="124">
        <v>1.1599999999999999</v>
      </c>
    </row>
    <row r="39" spans="2:36">
      <c r="B39" s="112" t="s">
        <v>32</v>
      </c>
      <c r="C39" s="124">
        <v>1.57</v>
      </c>
      <c r="D39" s="124"/>
      <c r="E39" s="113" t="s">
        <v>333</v>
      </c>
      <c r="F39" s="111">
        <v>1.24</v>
      </c>
      <c r="G39" s="124"/>
      <c r="H39" s="113" t="s">
        <v>365</v>
      </c>
      <c r="I39" s="125">
        <v>1.6</v>
      </c>
      <c r="K39" s="77" t="s">
        <v>422</v>
      </c>
      <c r="L39" s="77">
        <v>1.51</v>
      </c>
      <c r="N39" s="77" t="s">
        <v>404</v>
      </c>
      <c r="O39" s="77">
        <v>1.29</v>
      </c>
      <c r="Q39" s="77" t="s">
        <v>420</v>
      </c>
      <c r="R39" s="77">
        <v>1.31</v>
      </c>
      <c r="T39" s="77" t="s">
        <v>334</v>
      </c>
      <c r="U39" s="77">
        <v>1.21</v>
      </c>
      <c r="W39" s="77" t="s">
        <v>371</v>
      </c>
      <c r="X39" s="77">
        <v>1.18</v>
      </c>
      <c r="Z39" s="77" t="s">
        <v>335</v>
      </c>
      <c r="AA39" s="77">
        <v>1.21</v>
      </c>
      <c r="AC39" s="77" t="s">
        <v>360</v>
      </c>
      <c r="AD39" s="77">
        <v>1.1499999999999999</v>
      </c>
      <c r="AF39" s="77" t="s">
        <v>337</v>
      </c>
      <c r="AG39" s="77">
        <v>1.1299999999999999</v>
      </c>
      <c r="AI39" s="77" t="s">
        <v>332</v>
      </c>
      <c r="AJ39" s="77">
        <v>1.1399999999999999</v>
      </c>
    </row>
    <row r="40" spans="2:36">
      <c r="B40" s="112" t="s">
        <v>63</v>
      </c>
      <c r="C40" s="124">
        <v>1.57</v>
      </c>
      <c r="D40" s="124"/>
      <c r="E40" s="113" t="s">
        <v>329</v>
      </c>
      <c r="F40" s="111">
        <v>1.23</v>
      </c>
      <c r="G40" s="124"/>
      <c r="H40" s="113" t="s">
        <v>331</v>
      </c>
      <c r="I40" s="125">
        <v>1.57</v>
      </c>
      <c r="K40" s="77" t="s">
        <v>415</v>
      </c>
      <c r="L40" s="77">
        <v>1.46</v>
      </c>
      <c r="N40" s="77" t="s">
        <v>409</v>
      </c>
      <c r="O40" s="77">
        <v>1.28</v>
      </c>
      <c r="Q40" s="77" t="s">
        <v>435</v>
      </c>
      <c r="R40" s="77">
        <v>1.3</v>
      </c>
      <c r="T40" s="77" t="s">
        <v>335</v>
      </c>
      <c r="U40" s="77">
        <v>1.19</v>
      </c>
      <c r="W40" s="77" t="s">
        <v>333</v>
      </c>
      <c r="X40" s="77">
        <v>1.1599999999999999</v>
      </c>
      <c r="Z40" s="77" t="s">
        <v>332</v>
      </c>
      <c r="AA40" s="77">
        <v>1.2</v>
      </c>
      <c r="AC40" s="77" t="s">
        <v>331</v>
      </c>
      <c r="AD40" s="77">
        <v>1.1299999999999999</v>
      </c>
      <c r="AF40" s="77" t="s">
        <v>333</v>
      </c>
      <c r="AG40" s="77">
        <v>1.06</v>
      </c>
      <c r="AI40" s="77" t="s">
        <v>350</v>
      </c>
      <c r="AJ40" s="77">
        <v>1.06</v>
      </c>
    </row>
    <row r="41" spans="2:36">
      <c r="B41" s="112" t="s">
        <v>26</v>
      </c>
      <c r="C41" s="124">
        <v>1.55</v>
      </c>
      <c r="D41" s="124"/>
      <c r="E41" s="113" t="s">
        <v>365</v>
      </c>
      <c r="F41" s="111">
        <v>1.17</v>
      </c>
      <c r="G41" s="124"/>
      <c r="H41" s="113" t="s">
        <v>334</v>
      </c>
      <c r="I41" s="125">
        <v>1.56</v>
      </c>
      <c r="K41" s="77" t="s">
        <v>417</v>
      </c>
      <c r="L41" s="77">
        <v>1.39</v>
      </c>
      <c r="N41" s="77" t="s">
        <v>417</v>
      </c>
      <c r="O41" s="77">
        <v>1.24</v>
      </c>
      <c r="Q41" s="77" t="s">
        <v>414</v>
      </c>
      <c r="R41" s="77">
        <v>1.27</v>
      </c>
      <c r="T41" s="77" t="s">
        <v>339</v>
      </c>
      <c r="U41" s="77">
        <v>1.1599999999999999</v>
      </c>
      <c r="W41" s="77" t="s">
        <v>331</v>
      </c>
      <c r="X41" s="77">
        <v>1.1499999999999999</v>
      </c>
      <c r="Z41" s="77" t="s">
        <v>330</v>
      </c>
      <c r="AA41" s="77">
        <v>1.1599999999999999</v>
      </c>
      <c r="AC41" s="77" t="s">
        <v>334</v>
      </c>
      <c r="AD41" s="77">
        <v>1.1100000000000001</v>
      </c>
      <c r="AF41" s="77" t="s">
        <v>348</v>
      </c>
      <c r="AG41" s="77">
        <v>1.04</v>
      </c>
      <c r="AI41" s="77" t="s">
        <v>344</v>
      </c>
      <c r="AJ41" s="77">
        <v>1.05</v>
      </c>
    </row>
    <row r="42" spans="2:36">
      <c r="B42" s="112" t="s">
        <v>25</v>
      </c>
      <c r="C42" s="124">
        <v>1.5</v>
      </c>
      <c r="D42" s="124"/>
      <c r="E42" s="113" t="s">
        <v>373</v>
      </c>
      <c r="F42" s="111">
        <v>1.1399999999999999</v>
      </c>
      <c r="G42" s="124"/>
      <c r="H42" s="113" t="s">
        <v>354</v>
      </c>
      <c r="I42" s="125">
        <v>1.53</v>
      </c>
      <c r="K42" s="77" t="s">
        <v>419</v>
      </c>
      <c r="L42" s="77">
        <v>1.34</v>
      </c>
      <c r="N42" s="77" t="s">
        <v>428</v>
      </c>
      <c r="O42" s="77">
        <v>1.23</v>
      </c>
      <c r="Q42" s="77" t="s">
        <v>418</v>
      </c>
      <c r="R42" s="77">
        <v>1.25</v>
      </c>
      <c r="T42" s="77" t="s">
        <v>360</v>
      </c>
      <c r="U42" s="77">
        <v>1.1599999999999999</v>
      </c>
      <c r="W42" s="77" t="s">
        <v>335</v>
      </c>
      <c r="X42" s="77">
        <v>1.1499999999999999</v>
      </c>
      <c r="Z42" s="320" t="s">
        <v>329</v>
      </c>
      <c r="AA42" s="320">
        <v>1.1499999999999999</v>
      </c>
      <c r="AC42" s="77" t="s">
        <v>328</v>
      </c>
      <c r="AD42" s="77">
        <v>0.99</v>
      </c>
      <c r="AF42" s="77" t="s">
        <v>369</v>
      </c>
      <c r="AG42" s="77">
        <v>1.03</v>
      </c>
      <c r="AI42" s="77" t="s">
        <v>372</v>
      </c>
      <c r="AJ42" s="77">
        <v>0.99</v>
      </c>
    </row>
    <row r="43" spans="2:36">
      <c r="B43" s="112" t="s">
        <v>56</v>
      </c>
      <c r="C43" s="124">
        <v>1.48</v>
      </c>
      <c r="D43" s="124"/>
      <c r="E43" s="113" t="s">
        <v>330</v>
      </c>
      <c r="F43" s="111">
        <v>1.1299999999999999</v>
      </c>
      <c r="G43" s="124"/>
      <c r="H43" s="113" t="s">
        <v>368</v>
      </c>
      <c r="I43" s="125">
        <v>1.47</v>
      </c>
      <c r="K43" s="77" t="s">
        <v>404</v>
      </c>
      <c r="L43" s="77">
        <v>1.28</v>
      </c>
      <c r="N43" s="77" t="s">
        <v>414</v>
      </c>
      <c r="O43" s="77">
        <v>1.22</v>
      </c>
      <c r="Q43" s="77" t="s">
        <v>428</v>
      </c>
      <c r="R43" s="77">
        <v>1.24</v>
      </c>
      <c r="T43" s="77" t="s">
        <v>354</v>
      </c>
      <c r="U43" s="77">
        <v>1.1200000000000001</v>
      </c>
      <c r="W43" s="77" t="s">
        <v>352</v>
      </c>
      <c r="X43" s="77">
        <v>1.1399999999999999</v>
      </c>
      <c r="Z43" s="77" t="s">
        <v>352</v>
      </c>
      <c r="AA43" s="77">
        <v>1.1399999999999999</v>
      </c>
      <c r="AC43" s="77" t="s">
        <v>345</v>
      </c>
      <c r="AD43" s="77">
        <v>0.98</v>
      </c>
      <c r="AF43" s="77" t="s">
        <v>330</v>
      </c>
      <c r="AG43" s="77">
        <v>1.03</v>
      </c>
      <c r="AI43" s="320" t="s">
        <v>329</v>
      </c>
      <c r="AJ43" s="430">
        <v>0.95</v>
      </c>
    </row>
    <row r="44" spans="2:36">
      <c r="B44" s="112" t="s">
        <v>59</v>
      </c>
      <c r="C44" s="124">
        <v>1.48</v>
      </c>
      <c r="D44" s="124"/>
      <c r="E44" s="113" t="s">
        <v>337</v>
      </c>
      <c r="F44" s="111">
        <v>1.06</v>
      </c>
      <c r="G44" s="124"/>
      <c r="H44" s="113" t="s">
        <v>337</v>
      </c>
      <c r="I44" s="125">
        <v>1.43</v>
      </c>
      <c r="K44" s="77" t="s">
        <v>433</v>
      </c>
      <c r="L44" s="77">
        <v>1.26</v>
      </c>
      <c r="N44" s="77" t="s">
        <v>419</v>
      </c>
      <c r="O44" s="77">
        <v>1.22</v>
      </c>
      <c r="Q44" s="77" t="s">
        <v>419</v>
      </c>
      <c r="R44" s="77">
        <v>1.19</v>
      </c>
      <c r="T44" s="77" t="s">
        <v>327</v>
      </c>
      <c r="U44" s="77">
        <v>1.07</v>
      </c>
      <c r="W44" s="77" t="s">
        <v>372</v>
      </c>
      <c r="X44" s="77">
        <v>1.1100000000000001</v>
      </c>
      <c r="Z44" s="77" t="s">
        <v>368</v>
      </c>
      <c r="AA44" s="77">
        <v>1.1100000000000001</v>
      </c>
      <c r="AC44" s="77" t="s">
        <v>337</v>
      </c>
      <c r="AD44" s="77">
        <v>0.93</v>
      </c>
      <c r="AF44" s="77" t="s">
        <v>328</v>
      </c>
      <c r="AG44" s="77">
        <v>0.96</v>
      </c>
      <c r="AI44" s="77" t="s">
        <v>360</v>
      </c>
      <c r="AJ44" s="124">
        <v>0.92</v>
      </c>
    </row>
    <row r="45" spans="2:36">
      <c r="B45" s="112" t="s">
        <v>21</v>
      </c>
      <c r="C45" s="124">
        <v>1.41</v>
      </c>
      <c r="D45" s="124"/>
      <c r="E45" s="113" t="s">
        <v>327</v>
      </c>
      <c r="F45" s="111">
        <v>1.02</v>
      </c>
      <c r="G45" s="124"/>
      <c r="H45" s="113" t="s">
        <v>329</v>
      </c>
      <c r="I45" s="125">
        <v>1.25</v>
      </c>
      <c r="K45" s="77" t="s">
        <v>406</v>
      </c>
      <c r="L45" s="77">
        <v>1.1200000000000001</v>
      </c>
      <c r="N45" s="77" t="s">
        <v>405</v>
      </c>
      <c r="O45" s="77">
        <v>1.21</v>
      </c>
      <c r="Q45" s="77" t="s">
        <v>415</v>
      </c>
      <c r="R45" s="77">
        <v>1.17</v>
      </c>
      <c r="T45" s="77" t="s">
        <v>337</v>
      </c>
      <c r="U45" s="77">
        <v>1.06</v>
      </c>
      <c r="W45" s="77" t="s">
        <v>361</v>
      </c>
      <c r="X45" s="77">
        <v>1.07</v>
      </c>
      <c r="Z45" s="77" t="s">
        <v>348</v>
      </c>
      <c r="AA45" s="77">
        <v>1.04</v>
      </c>
      <c r="AC45" s="77" t="s">
        <v>327</v>
      </c>
      <c r="AD45" s="77">
        <v>0.91</v>
      </c>
      <c r="AF45" s="77" t="s">
        <v>359</v>
      </c>
      <c r="AG45" s="77">
        <v>0.92</v>
      </c>
      <c r="AI45" s="77" t="s">
        <v>335</v>
      </c>
      <c r="AJ45" s="77">
        <v>0.9</v>
      </c>
    </row>
    <row r="46" spans="2:36">
      <c r="B46" s="112" t="s">
        <v>28</v>
      </c>
      <c r="C46" s="124">
        <v>1.36</v>
      </c>
      <c r="D46" s="124"/>
      <c r="E46" s="113" t="s">
        <v>360</v>
      </c>
      <c r="F46" s="111">
        <v>0.96</v>
      </c>
      <c r="G46" s="124"/>
      <c r="H46" s="113" t="s">
        <v>372</v>
      </c>
      <c r="I46" s="125">
        <v>1.22</v>
      </c>
      <c r="K46" s="77" t="s">
        <v>414</v>
      </c>
      <c r="L46" s="77">
        <v>1.1100000000000001</v>
      </c>
      <c r="N46" s="77" t="s">
        <v>413</v>
      </c>
      <c r="O46" s="77">
        <v>1.19</v>
      </c>
      <c r="Q46" s="77" t="s">
        <v>433</v>
      </c>
      <c r="R46" s="77">
        <v>1.1599999999999999</v>
      </c>
      <c r="T46" s="77" t="s">
        <v>333</v>
      </c>
      <c r="U46" s="77">
        <v>1.02</v>
      </c>
      <c r="W46" s="77" t="s">
        <v>365</v>
      </c>
      <c r="X46" s="77">
        <v>1.07</v>
      </c>
      <c r="Z46" s="77" t="s">
        <v>337</v>
      </c>
      <c r="AA46" s="77">
        <v>1.01</v>
      </c>
      <c r="AC46" s="77" t="s">
        <v>367</v>
      </c>
      <c r="AD46" s="77">
        <v>0.82</v>
      </c>
      <c r="AF46" s="77" t="s">
        <v>338</v>
      </c>
      <c r="AG46" s="124">
        <v>0.9</v>
      </c>
      <c r="AI46" s="77" t="s">
        <v>328</v>
      </c>
      <c r="AJ46" s="77">
        <v>0.84</v>
      </c>
    </row>
    <row r="47" spans="2:36">
      <c r="B47" s="112" t="s">
        <v>65</v>
      </c>
      <c r="C47" s="124">
        <v>1.33</v>
      </c>
      <c r="D47" s="124"/>
      <c r="E47" s="113" t="s">
        <v>367</v>
      </c>
      <c r="F47" s="111">
        <v>0.91</v>
      </c>
      <c r="G47" s="124"/>
      <c r="H47" s="113" t="s">
        <v>327</v>
      </c>
      <c r="I47" s="125">
        <v>1.1599999999999999</v>
      </c>
      <c r="K47" s="161" t="s">
        <v>427</v>
      </c>
      <c r="L47" s="161">
        <v>1.07</v>
      </c>
      <c r="N47" s="77" t="s">
        <v>406</v>
      </c>
      <c r="O47" s="77">
        <v>1.18</v>
      </c>
      <c r="Q47" s="77" t="s">
        <v>406</v>
      </c>
      <c r="R47" s="77">
        <v>1.1100000000000001</v>
      </c>
      <c r="T47" s="77" t="s">
        <v>330</v>
      </c>
      <c r="U47" s="77">
        <v>0.97</v>
      </c>
      <c r="W47" s="77" t="s">
        <v>348</v>
      </c>
      <c r="X47" s="77">
        <v>1.04</v>
      </c>
      <c r="Z47" s="77" t="s">
        <v>331</v>
      </c>
      <c r="AA47" s="77">
        <v>1.01</v>
      </c>
      <c r="AC47" s="77" t="s">
        <v>330</v>
      </c>
      <c r="AD47" s="77">
        <v>0.78</v>
      </c>
      <c r="AF47" s="320" t="s">
        <v>329</v>
      </c>
      <c r="AG47" s="430">
        <v>0.9</v>
      </c>
      <c r="AI47" s="77" t="s">
        <v>367</v>
      </c>
      <c r="AJ47" s="77">
        <v>0.82</v>
      </c>
    </row>
    <row r="48" spans="2:36">
      <c r="B48" s="112" t="s">
        <v>46</v>
      </c>
      <c r="C48" s="124">
        <v>1.32</v>
      </c>
      <c r="D48" s="124"/>
      <c r="E48" s="113" t="s">
        <v>352</v>
      </c>
      <c r="F48" s="111">
        <v>0.86</v>
      </c>
      <c r="G48" s="124"/>
      <c r="H48" s="113" t="s">
        <v>360</v>
      </c>
      <c r="I48" s="125">
        <v>1.1000000000000001</v>
      </c>
      <c r="K48" s="77" t="s">
        <v>403</v>
      </c>
      <c r="L48" s="77">
        <v>1.03</v>
      </c>
      <c r="N48" s="77" t="s">
        <v>408</v>
      </c>
      <c r="O48" s="77">
        <v>1.17</v>
      </c>
      <c r="Q48" s="77" t="s">
        <v>405</v>
      </c>
      <c r="R48" s="77">
        <v>1.04</v>
      </c>
      <c r="T48" s="77" t="s">
        <v>365</v>
      </c>
      <c r="U48" s="77">
        <v>0.93</v>
      </c>
      <c r="W48" s="320" t="s">
        <v>329</v>
      </c>
      <c r="X48" s="320">
        <v>1</v>
      </c>
      <c r="Z48" s="77" t="s">
        <v>333</v>
      </c>
      <c r="AA48" s="77">
        <v>0.97</v>
      </c>
      <c r="AC48" s="77" t="s">
        <v>359</v>
      </c>
      <c r="AD48" s="77">
        <v>0.64</v>
      </c>
      <c r="AF48" s="77" t="s">
        <v>331</v>
      </c>
      <c r="AG48" s="77">
        <v>0.87</v>
      </c>
      <c r="AI48" s="77" t="s">
        <v>365</v>
      </c>
      <c r="AJ48" s="124">
        <v>0.76</v>
      </c>
    </row>
    <row r="49" spans="2:36">
      <c r="B49" s="112" t="s">
        <v>20</v>
      </c>
      <c r="C49" s="124">
        <v>1.26</v>
      </c>
      <c r="D49" s="124"/>
      <c r="E49" s="113" t="s">
        <v>369</v>
      </c>
      <c r="F49" s="111">
        <v>0.77</v>
      </c>
      <c r="G49" s="124"/>
      <c r="H49" s="113" t="s">
        <v>328</v>
      </c>
      <c r="I49" s="125">
        <v>1.0900000000000001</v>
      </c>
      <c r="K49" s="77" t="s">
        <v>405</v>
      </c>
      <c r="L49" s="77">
        <v>0.99</v>
      </c>
      <c r="N49" s="77" t="s">
        <v>433</v>
      </c>
      <c r="O49" s="77">
        <v>1.1499999999999999</v>
      </c>
      <c r="Q49" s="77" t="s">
        <v>439</v>
      </c>
      <c r="R49" s="77">
        <v>1.01</v>
      </c>
      <c r="T49" s="77" t="s">
        <v>373</v>
      </c>
      <c r="U49" s="77">
        <v>0.67</v>
      </c>
      <c r="W49" s="77" t="s">
        <v>330</v>
      </c>
      <c r="X49" s="77">
        <v>0.84</v>
      </c>
      <c r="Z49" s="77" t="s">
        <v>360</v>
      </c>
      <c r="AA49" s="77">
        <v>0.86</v>
      </c>
      <c r="AC49" s="77" t="s">
        <v>370</v>
      </c>
      <c r="AD49" s="77">
        <v>0.64</v>
      </c>
      <c r="AF49" s="77" t="s">
        <v>365</v>
      </c>
      <c r="AG49" s="124">
        <v>0.83</v>
      </c>
      <c r="AI49" s="77" t="s">
        <v>327</v>
      </c>
      <c r="AJ49" s="77">
        <v>0.73</v>
      </c>
    </row>
    <row r="50" spans="2:36">
      <c r="B50" s="112" t="s">
        <v>23</v>
      </c>
      <c r="C50" s="124">
        <v>1.17</v>
      </c>
      <c r="D50" s="124"/>
      <c r="E50" s="113" t="s">
        <v>359</v>
      </c>
      <c r="F50" s="111">
        <v>0.63</v>
      </c>
      <c r="G50" s="124"/>
      <c r="H50" s="113" t="s">
        <v>330</v>
      </c>
      <c r="I50" s="125">
        <v>1.05</v>
      </c>
      <c r="K50" s="77" t="s">
        <v>428</v>
      </c>
      <c r="L50" s="77">
        <v>0.61</v>
      </c>
      <c r="N50" s="77" t="s">
        <v>439</v>
      </c>
      <c r="O50" s="77">
        <v>0.36</v>
      </c>
      <c r="Q50" s="77" t="s">
        <v>421</v>
      </c>
      <c r="R50" s="77">
        <v>0.92</v>
      </c>
      <c r="T50" s="77" t="s">
        <v>372</v>
      </c>
      <c r="U50" s="77">
        <v>0.49</v>
      </c>
      <c r="W50" s="77" t="s">
        <v>327</v>
      </c>
      <c r="X50" s="77">
        <v>0.83</v>
      </c>
      <c r="Z50" s="77" t="s">
        <v>327</v>
      </c>
      <c r="AA50" s="77">
        <v>0.68</v>
      </c>
      <c r="AC50" s="77" t="s">
        <v>365</v>
      </c>
      <c r="AD50" s="77">
        <v>0.42</v>
      </c>
      <c r="AF50" s="77" t="s">
        <v>327</v>
      </c>
      <c r="AG50" s="77">
        <v>0.66</v>
      </c>
      <c r="AI50" s="77" t="s">
        <v>330</v>
      </c>
      <c r="AJ50" s="77">
        <v>0.69</v>
      </c>
    </row>
    <row r="51" spans="2:36">
      <c r="C51" s="124"/>
      <c r="R51" s="77">
        <f>AVERAGE(R4:R50)</f>
        <v>1.768723404255319</v>
      </c>
      <c r="U51" s="77">
        <v>1.48</v>
      </c>
      <c r="X51" s="77">
        <v>1.37</v>
      </c>
    </row>
  </sheetData>
  <autoFilter ref="AI3:AJ3">
    <sortState ref="AI3:AJ49">
      <sortCondition descending="1" ref="AJ2"/>
    </sortState>
  </autoFilter>
  <phoneticPr fontId="4"/>
  <pageMargins left="0.70866141732283472" right="0.33" top="0.74803149606299213" bottom="0.3" header="0.31496062992125984" footer="0.64"/>
  <pageSetup paperSize="9" scale="6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AB45"/>
  <sheetViews>
    <sheetView zoomScale="80" zoomScaleNormal="80" workbookViewId="0">
      <selection activeCell="AA8" sqref="AA8"/>
    </sheetView>
  </sheetViews>
  <sheetFormatPr defaultRowHeight="13.5"/>
  <cols>
    <col min="1" max="1" width="1.875" style="5" customWidth="1"/>
    <col min="2" max="2" width="6.375" style="5" bestFit="1" customWidth="1"/>
    <col min="3" max="4" width="5.125" style="5" customWidth="1"/>
    <col min="5" max="5" width="4.875" style="5" bestFit="1" customWidth="1"/>
    <col min="6" max="6" width="9.125" style="5" customWidth="1"/>
    <col min="7" max="7" width="8.875" style="5" customWidth="1"/>
    <col min="8" max="9" width="5.125" style="5" customWidth="1"/>
    <col min="10" max="10" width="4.875" style="5" bestFit="1" customWidth="1"/>
    <col min="11" max="11" width="7.875" style="5" customWidth="1"/>
    <col min="12" max="12" width="7.25" style="5" customWidth="1"/>
    <col min="13" max="14" width="5.125" style="5" customWidth="1"/>
    <col min="15" max="15" width="4.875" style="5" bestFit="1" customWidth="1"/>
    <col min="16" max="16" width="8.25" style="5" customWidth="1"/>
    <col min="17" max="17" width="8" style="5" customWidth="1"/>
    <col min="18" max="19" width="5.625" style="5" bestFit="1" customWidth="1"/>
    <col min="20" max="20" width="6.375" style="5" bestFit="1" customWidth="1"/>
    <col min="21" max="21" width="8" style="5" customWidth="1"/>
    <col min="22" max="22" width="7.625" style="5" customWidth="1"/>
    <col min="23" max="25" width="8.125" style="5" customWidth="1"/>
    <col min="26" max="16384" width="9" style="5"/>
  </cols>
  <sheetData>
    <row r="1" spans="2:28"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</row>
    <row r="2" spans="2:28" ht="32.25" customHeight="1">
      <c r="B2" s="806" t="s">
        <v>778</v>
      </c>
      <c r="C2" s="729"/>
      <c r="D2" s="729"/>
      <c r="E2" s="729"/>
      <c r="F2" s="729"/>
      <c r="G2" s="729"/>
      <c r="H2" s="729"/>
      <c r="I2" s="729"/>
      <c r="J2" s="729"/>
      <c r="K2" s="729"/>
      <c r="L2" s="729"/>
      <c r="M2" s="729"/>
      <c r="N2" s="729"/>
      <c r="O2" s="729"/>
      <c r="P2" s="729"/>
      <c r="Q2" s="729"/>
      <c r="R2" s="729"/>
      <c r="S2" s="729"/>
      <c r="T2" s="729"/>
      <c r="U2" s="729"/>
      <c r="V2" s="729"/>
      <c r="W2" s="729"/>
      <c r="X2" s="729"/>
      <c r="Y2" s="729"/>
    </row>
    <row r="3" spans="2:28" ht="14.25" thickBot="1"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</row>
    <row r="4" spans="2:28" ht="20.25" customHeight="1">
      <c r="B4" s="818"/>
      <c r="C4" s="825" t="s">
        <v>586</v>
      </c>
      <c r="D4" s="822"/>
      <c r="E4" s="822"/>
      <c r="F4" s="822"/>
      <c r="G4" s="826"/>
      <c r="H4" s="821" t="s">
        <v>602</v>
      </c>
      <c r="I4" s="822"/>
      <c r="J4" s="823"/>
      <c r="K4" s="823"/>
      <c r="L4" s="824"/>
      <c r="M4" s="821" t="s">
        <v>612</v>
      </c>
      <c r="N4" s="822"/>
      <c r="O4" s="823"/>
      <c r="P4" s="823"/>
      <c r="Q4" s="824"/>
      <c r="R4" s="833" t="s">
        <v>317</v>
      </c>
      <c r="S4" s="834"/>
      <c r="T4" s="834"/>
      <c r="U4" s="834"/>
      <c r="V4" s="834"/>
      <c r="W4" s="835"/>
      <c r="X4" s="835"/>
      <c r="Y4" s="836"/>
    </row>
    <row r="5" spans="2:28" ht="16.5" customHeight="1">
      <c r="B5" s="819"/>
      <c r="C5" s="827" t="s">
        <v>8</v>
      </c>
      <c r="D5" s="829" t="s">
        <v>14</v>
      </c>
      <c r="E5" s="831" t="s">
        <v>11</v>
      </c>
      <c r="F5" s="164"/>
      <c r="G5" s="165"/>
      <c r="H5" s="827" t="s">
        <v>8</v>
      </c>
      <c r="I5" s="829" t="s">
        <v>14</v>
      </c>
      <c r="J5" s="831" t="s">
        <v>11</v>
      </c>
      <c r="K5" s="164"/>
      <c r="L5" s="164"/>
      <c r="M5" s="827" t="s">
        <v>8</v>
      </c>
      <c r="N5" s="829" t="s">
        <v>15</v>
      </c>
      <c r="O5" s="831" t="s">
        <v>11</v>
      </c>
      <c r="P5" s="164"/>
      <c r="Q5" s="164"/>
      <c r="R5" s="827" t="s">
        <v>8</v>
      </c>
      <c r="S5" s="829" t="s">
        <v>14</v>
      </c>
      <c r="T5" s="837" t="s">
        <v>11</v>
      </c>
      <c r="U5" s="164"/>
      <c r="V5" s="164"/>
      <c r="W5" s="166"/>
      <c r="X5" s="166"/>
      <c r="Y5" s="167"/>
    </row>
    <row r="6" spans="2:28" ht="150" customHeight="1" thickBot="1">
      <c r="B6" s="820"/>
      <c r="C6" s="828"/>
      <c r="D6" s="830"/>
      <c r="E6" s="832"/>
      <c r="F6" s="168" t="s">
        <v>9</v>
      </c>
      <c r="G6" s="169" t="s">
        <v>10</v>
      </c>
      <c r="H6" s="828"/>
      <c r="I6" s="830"/>
      <c r="J6" s="832"/>
      <c r="K6" s="349" t="s">
        <v>9</v>
      </c>
      <c r="L6" s="350" t="s">
        <v>10</v>
      </c>
      <c r="M6" s="828"/>
      <c r="N6" s="830"/>
      <c r="O6" s="832"/>
      <c r="P6" s="349" t="s">
        <v>9</v>
      </c>
      <c r="Q6" s="350" t="s">
        <v>10</v>
      </c>
      <c r="R6" s="828"/>
      <c r="S6" s="830"/>
      <c r="T6" s="838"/>
      <c r="U6" s="168" t="s">
        <v>9</v>
      </c>
      <c r="V6" s="170" t="s">
        <v>10</v>
      </c>
      <c r="W6" s="168" t="s">
        <v>16</v>
      </c>
      <c r="X6" s="168" t="s">
        <v>12</v>
      </c>
      <c r="Y6" s="171" t="s">
        <v>13</v>
      </c>
    </row>
    <row r="7" spans="2:28" ht="27" customHeight="1" thickTop="1">
      <c r="B7" s="345" t="s">
        <v>318</v>
      </c>
      <c r="C7" s="351">
        <v>9</v>
      </c>
      <c r="D7" s="352">
        <v>0</v>
      </c>
      <c r="E7" s="353">
        <v>53</v>
      </c>
      <c r="F7" s="136">
        <v>27</v>
      </c>
      <c r="G7" s="137">
        <v>0</v>
      </c>
      <c r="H7" s="703">
        <v>2</v>
      </c>
      <c r="I7" s="704">
        <v>0</v>
      </c>
      <c r="J7" s="705">
        <v>55</v>
      </c>
      <c r="K7" s="706">
        <v>33</v>
      </c>
      <c r="L7" s="707">
        <v>0</v>
      </c>
      <c r="M7" s="703">
        <v>21</v>
      </c>
      <c r="N7" s="704">
        <v>1</v>
      </c>
      <c r="O7" s="705">
        <v>42</v>
      </c>
      <c r="P7" s="706">
        <v>31</v>
      </c>
      <c r="Q7" s="707">
        <v>4</v>
      </c>
      <c r="R7" s="172">
        <f t="shared" ref="R7:R18" si="0">SUM(C7,H7,M7)</f>
        <v>32</v>
      </c>
      <c r="S7" s="173">
        <f t="shared" ref="S7:S19" si="1">SUM(D7,I7,N7)</f>
        <v>1</v>
      </c>
      <c r="T7" s="135">
        <f t="shared" ref="T7:T19" si="2">SUM(E7,J7,O7)</f>
        <v>150</v>
      </c>
      <c r="U7" s="136">
        <f t="shared" ref="U7:U19" si="3">SUM(F7,K7,P7)</f>
        <v>91</v>
      </c>
      <c r="V7" s="136">
        <f t="shared" ref="V7:V19" si="4">SUM(G7,L7,Q7)</f>
        <v>4</v>
      </c>
      <c r="W7" s="174">
        <f>(T7-U7)/(90-R7)</f>
        <v>1.0172413793103448</v>
      </c>
      <c r="X7" s="174">
        <f>U7/R7</f>
        <v>2.84375</v>
      </c>
      <c r="Y7" s="747">
        <f t="shared" ref="Y7:Y18" si="5">V7/S7</f>
        <v>4</v>
      </c>
    </row>
    <row r="8" spans="2:28" ht="27" customHeight="1">
      <c r="B8" s="296" t="s">
        <v>278</v>
      </c>
      <c r="C8" s="354">
        <v>5</v>
      </c>
      <c r="D8" s="355">
        <v>1</v>
      </c>
      <c r="E8" s="356">
        <v>40</v>
      </c>
      <c r="F8" s="139">
        <v>12</v>
      </c>
      <c r="G8" s="140">
        <v>1</v>
      </c>
      <c r="H8" s="708">
        <v>5</v>
      </c>
      <c r="I8" s="709">
        <v>0</v>
      </c>
      <c r="J8" s="710">
        <v>56</v>
      </c>
      <c r="K8" s="711">
        <v>43</v>
      </c>
      <c r="L8" s="712">
        <v>0</v>
      </c>
      <c r="M8" s="708">
        <v>9</v>
      </c>
      <c r="N8" s="709">
        <v>0</v>
      </c>
      <c r="O8" s="710">
        <v>65</v>
      </c>
      <c r="P8" s="711">
        <v>35</v>
      </c>
      <c r="Q8" s="712">
        <v>0</v>
      </c>
      <c r="R8" s="175">
        <f t="shared" si="0"/>
        <v>19</v>
      </c>
      <c r="S8" s="138">
        <f t="shared" si="1"/>
        <v>1</v>
      </c>
      <c r="T8" s="138">
        <f t="shared" si="2"/>
        <v>161</v>
      </c>
      <c r="U8" s="139">
        <f t="shared" si="3"/>
        <v>90</v>
      </c>
      <c r="V8" s="139">
        <f t="shared" si="4"/>
        <v>1</v>
      </c>
      <c r="W8" s="176">
        <f t="shared" ref="W8:W18" si="6">(T8-U8)/(90-R8)</f>
        <v>1</v>
      </c>
      <c r="X8" s="176">
        <f t="shared" ref="X8:X19" si="7">U8/R8</f>
        <v>4.7368421052631575</v>
      </c>
      <c r="Y8" s="177">
        <f t="shared" si="5"/>
        <v>1</v>
      </c>
    </row>
    <row r="9" spans="2:28" ht="27" customHeight="1">
      <c r="B9" s="296" t="s">
        <v>279</v>
      </c>
      <c r="C9" s="354">
        <v>3</v>
      </c>
      <c r="D9" s="355">
        <v>6</v>
      </c>
      <c r="E9" s="356">
        <v>48</v>
      </c>
      <c r="F9" s="139">
        <v>20</v>
      </c>
      <c r="G9" s="140">
        <v>15</v>
      </c>
      <c r="H9" s="708">
        <v>4</v>
      </c>
      <c r="I9" s="709">
        <v>4</v>
      </c>
      <c r="J9" s="710">
        <v>73</v>
      </c>
      <c r="K9" s="711">
        <v>44</v>
      </c>
      <c r="L9" s="712">
        <v>13</v>
      </c>
      <c r="M9" s="708">
        <v>13</v>
      </c>
      <c r="N9" s="709">
        <v>0</v>
      </c>
      <c r="O9" s="710">
        <v>60</v>
      </c>
      <c r="P9" s="711">
        <v>37</v>
      </c>
      <c r="Q9" s="712">
        <v>0</v>
      </c>
      <c r="R9" s="175">
        <f t="shared" si="0"/>
        <v>20</v>
      </c>
      <c r="S9" s="138">
        <f t="shared" si="1"/>
        <v>10</v>
      </c>
      <c r="T9" s="138">
        <f t="shared" si="2"/>
        <v>181</v>
      </c>
      <c r="U9" s="139">
        <f t="shared" si="3"/>
        <v>101</v>
      </c>
      <c r="V9" s="139">
        <f t="shared" si="4"/>
        <v>28</v>
      </c>
      <c r="W9" s="176">
        <f t="shared" si="6"/>
        <v>1.1428571428571428</v>
      </c>
      <c r="X9" s="176">
        <f t="shared" si="7"/>
        <v>5.05</v>
      </c>
      <c r="Y9" s="177">
        <f t="shared" si="5"/>
        <v>2.8</v>
      </c>
    </row>
    <row r="10" spans="2:28" ht="27" customHeight="1">
      <c r="B10" s="296" t="s">
        <v>147</v>
      </c>
      <c r="C10" s="354">
        <v>5</v>
      </c>
      <c r="D10" s="355">
        <v>9</v>
      </c>
      <c r="E10" s="356">
        <v>56</v>
      </c>
      <c r="F10" s="139">
        <v>36</v>
      </c>
      <c r="G10" s="140">
        <v>22</v>
      </c>
      <c r="H10" s="708">
        <v>5</v>
      </c>
      <c r="I10" s="709">
        <v>3</v>
      </c>
      <c r="J10" s="710">
        <v>60</v>
      </c>
      <c r="K10" s="711">
        <v>29</v>
      </c>
      <c r="L10" s="712">
        <v>4</v>
      </c>
      <c r="M10" s="708">
        <v>15</v>
      </c>
      <c r="N10" s="709">
        <v>3</v>
      </c>
      <c r="O10" s="710">
        <v>51</v>
      </c>
      <c r="P10" s="711">
        <v>28</v>
      </c>
      <c r="Q10" s="712">
        <v>5</v>
      </c>
      <c r="R10" s="175">
        <f t="shared" si="0"/>
        <v>25</v>
      </c>
      <c r="S10" s="138">
        <f t="shared" si="1"/>
        <v>15</v>
      </c>
      <c r="T10" s="138">
        <f t="shared" si="2"/>
        <v>167</v>
      </c>
      <c r="U10" s="139">
        <f t="shared" si="3"/>
        <v>93</v>
      </c>
      <c r="V10" s="139">
        <f t="shared" si="4"/>
        <v>31</v>
      </c>
      <c r="W10" s="176">
        <f t="shared" si="6"/>
        <v>1.1384615384615384</v>
      </c>
      <c r="X10" s="176">
        <f t="shared" si="7"/>
        <v>3.72</v>
      </c>
      <c r="Y10" s="177">
        <f t="shared" si="5"/>
        <v>2.0666666666666669</v>
      </c>
    </row>
    <row r="11" spans="2:28" ht="27" customHeight="1">
      <c r="B11" s="296" t="s">
        <v>148</v>
      </c>
      <c r="C11" s="354">
        <v>5</v>
      </c>
      <c r="D11" s="355">
        <v>0</v>
      </c>
      <c r="E11" s="356">
        <v>43</v>
      </c>
      <c r="F11" s="139">
        <v>30</v>
      </c>
      <c r="G11" s="140">
        <v>0</v>
      </c>
      <c r="H11" s="708">
        <v>3</v>
      </c>
      <c r="I11" s="709">
        <v>4</v>
      </c>
      <c r="J11" s="710">
        <v>72</v>
      </c>
      <c r="K11" s="711">
        <v>55</v>
      </c>
      <c r="L11" s="712">
        <v>12</v>
      </c>
      <c r="M11" s="708">
        <v>23</v>
      </c>
      <c r="N11" s="709">
        <v>8</v>
      </c>
      <c r="O11" s="710">
        <v>55</v>
      </c>
      <c r="P11" s="711">
        <v>52</v>
      </c>
      <c r="Q11" s="712">
        <v>25</v>
      </c>
      <c r="R11" s="175">
        <f t="shared" si="0"/>
        <v>31</v>
      </c>
      <c r="S11" s="138">
        <f t="shared" si="1"/>
        <v>12</v>
      </c>
      <c r="T11" s="138">
        <f t="shared" si="2"/>
        <v>170</v>
      </c>
      <c r="U11" s="139">
        <f t="shared" si="3"/>
        <v>137</v>
      </c>
      <c r="V11" s="139">
        <f t="shared" si="4"/>
        <v>37</v>
      </c>
      <c r="W11" s="176">
        <f t="shared" si="6"/>
        <v>0.55932203389830504</v>
      </c>
      <c r="X11" s="176">
        <f t="shared" si="7"/>
        <v>4.419354838709677</v>
      </c>
      <c r="Y11" s="177">
        <f t="shared" si="5"/>
        <v>3.0833333333333335</v>
      </c>
    </row>
    <row r="12" spans="2:28" ht="27" customHeight="1">
      <c r="B12" s="296" t="s">
        <v>149</v>
      </c>
      <c r="C12" s="354">
        <v>0</v>
      </c>
      <c r="D12" s="355">
        <v>0</v>
      </c>
      <c r="E12" s="356">
        <v>30</v>
      </c>
      <c r="F12" s="139">
        <v>0</v>
      </c>
      <c r="G12" s="140">
        <v>0</v>
      </c>
      <c r="H12" s="708">
        <v>0</v>
      </c>
      <c r="I12" s="709">
        <v>0</v>
      </c>
      <c r="J12" s="710">
        <v>30</v>
      </c>
      <c r="K12" s="711">
        <v>0</v>
      </c>
      <c r="L12" s="712">
        <v>0</v>
      </c>
      <c r="M12" s="708">
        <v>2</v>
      </c>
      <c r="N12" s="709">
        <v>1</v>
      </c>
      <c r="O12" s="710">
        <v>30</v>
      </c>
      <c r="P12" s="711">
        <v>4</v>
      </c>
      <c r="Q12" s="712">
        <v>2</v>
      </c>
      <c r="R12" s="175">
        <f t="shared" si="0"/>
        <v>2</v>
      </c>
      <c r="S12" s="138">
        <f t="shared" si="1"/>
        <v>1</v>
      </c>
      <c r="T12" s="138">
        <f t="shared" si="2"/>
        <v>90</v>
      </c>
      <c r="U12" s="139">
        <f t="shared" si="3"/>
        <v>4</v>
      </c>
      <c r="V12" s="139">
        <f t="shared" si="4"/>
        <v>2</v>
      </c>
      <c r="W12" s="176">
        <f t="shared" si="6"/>
        <v>0.97727272727272729</v>
      </c>
      <c r="X12" s="176">
        <f t="shared" si="7"/>
        <v>2</v>
      </c>
      <c r="Y12" s="177">
        <f t="shared" si="5"/>
        <v>2</v>
      </c>
    </row>
    <row r="13" spans="2:28" ht="27" customHeight="1">
      <c r="B13" s="296" t="s">
        <v>501</v>
      </c>
      <c r="C13" s="354">
        <v>0</v>
      </c>
      <c r="D13" s="355">
        <v>0</v>
      </c>
      <c r="E13" s="356">
        <v>26</v>
      </c>
      <c r="F13" s="139">
        <v>0</v>
      </c>
      <c r="G13" s="140">
        <v>0</v>
      </c>
      <c r="H13" s="708">
        <v>0</v>
      </c>
      <c r="I13" s="709">
        <v>0</v>
      </c>
      <c r="J13" s="710">
        <v>51</v>
      </c>
      <c r="K13" s="711">
        <v>0</v>
      </c>
      <c r="L13" s="712">
        <v>0</v>
      </c>
      <c r="M13" s="708">
        <v>0</v>
      </c>
      <c r="N13" s="709">
        <v>0</v>
      </c>
      <c r="O13" s="710">
        <v>38</v>
      </c>
      <c r="P13" s="711">
        <v>0</v>
      </c>
      <c r="Q13" s="712">
        <v>0</v>
      </c>
      <c r="R13" s="175">
        <f t="shared" si="0"/>
        <v>0</v>
      </c>
      <c r="S13" s="138">
        <f t="shared" si="1"/>
        <v>0</v>
      </c>
      <c r="T13" s="138">
        <f t="shared" si="2"/>
        <v>115</v>
      </c>
      <c r="U13" s="139">
        <f t="shared" si="3"/>
        <v>0</v>
      </c>
      <c r="V13" s="139">
        <f t="shared" si="4"/>
        <v>0</v>
      </c>
      <c r="W13" s="176">
        <f t="shared" si="6"/>
        <v>1.2777777777777777</v>
      </c>
      <c r="X13" s="348" t="s">
        <v>392</v>
      </c>
      <c r="Y13" s="347" t="s">
        <v>498</v>
      </c>
    </row>
    <row r="14" spans="2:28" ht="27" customHeight="1">
      <c r="B14" s="296" t="s">
        <v>151</v>
      </c>
      <c r="C14" s="354">
        <v>1</v>
      </c>
      <c r="D14" s="355">
        <v>0</v>
      </c>
      <c r="E14" s="356">
        <v>57</v>
      </c>
      <c r="F14" s="139">
        <v>0</v>
      </c>
      <c r="G14" s="140">
        <v>0</v>
      </c>
      <c r="H14" s="708">
        <v>1</v>
      </c>
      <c r="I14" s="709">
        <v>0</v>
      </c>
      <c r="J14" s="710">
        <v>55</v>
      </c>
      <c r="K14" s="711">
        <v>4</v>
      </c>
      <c r="L14" s="712">
        <v>0</v>
      </c>
      <c r="M14" s="708">
        <v>0</v>
      </c>
      <c r="N14" s="709">
        <v>0</v>
      </c>
      <c r="O14" s="710">
        <v>22</v>
      </c>
      <c r="P14" s="711">
        <v>0</v>
      </c>
      <c r="Q14" s="712">
        <v>0</v>
      </c>
      <c r="R14" s="175">
        <f t="shared" si="0"/>
        <v>2</v>
      </c>
      <c r="S14" s="138">
        <f t="shared" si="1"/>
        <v>0</v>
      </c>
      <c r="T14" s="138">
        <f t="shared" si="2"/>
        <v>134</v>
      </c>
      <c r="U14" s="139">
        <f t="shared" si="3"/>
        <v>4</v>
      </c>
      <c r="V14" s="139">
        <f t="shared" si="4"/>
        <v>0</v>
      </c>
      <c r="W14" s="176">
        <f t="shared" si="6"/>
        <v>1.4772727272727273</v>
      </c>
      <c r="X14" s="176">
        <f t="shared" si="7"/>
        <v>2</v>
      </c>
      <c r="Y14" s="347" t="s">
        <v>392</v>
      </c>
      <c r="AB14" s="346"/>
    </row>
    <row r="15" spans="2:28" ht="27" customHeight="1">
      <c r="B15" s="296" t="s">
        <v>152</v>
      </c>
      <c r="C15" s="354">
        <v>1</v>
      </c>
      <c r="D15" s="355">
        <v>0</v>
      </c>
      <c r="E15" s="356">
        <v>39</v>
      </c>
      <c r="F15" s="139">
        <v>8</v>
      </c>
      <c r="G15" s="140">
        <v>0</v>
      </c>
      <c r="H15" s="708">
        <v>2</v>
      </c>
      <c r="I15" s="709">
        <v>0</v>
      </c>
      <c r="J15" s="710">
        <v>47</v>
      </c>
      <c r="K15" s="711">
        <v>12</v>
      </c>
      <c r="L15" s="712">
        <v>0</v>
      </c>
      <c r="M15" s="708">
        <v>8</v>
      </c>
      <c r="N15" s="709">
        <v>0</v>
      </c>
      <c r="O15" s="710">
        <v>32</v>
      </c>
      <c r="P15" s="711">
        <v>11</v>
      </c>
      <c r="Q15" s="712">
        <v>0</v>
      </c>
      <c r="R15" s="175">
        <f t="shared" si="0"/>
        <v>11</v>
      </c>
      <c r="S15" s="138">
        <f t="shared" si="1"/>
        <v>0</v>
      </c>
      <c r="T15" s="138">
        <f t="shared" si="2"/>
        <v>118</v>
      </c>
      <c r="U15" s="139">
        <f t="shared" si="3"/>
        <v>31</v>
      </c>
      <c r="V15" s="139">
        <f t="shared" si="4"/>
        <v>0</v>
      </c>
      <c r="W15" s="176">
        <f t="shared" si="6"/>
        <v>1.1012658227848102</v>
      </c>
      <c r="X15" s="176">
        <f t="shared" si="7"/>
        <v>2.8181818181818183</v>
      </c>
      <c r="Y15" s="347" t="s">
        <v>392</v>
      </c>
    </row>
    <row r="16" spans="2:28" ht="27" customHeight="1">
      <c r="B16" s="296" t="s">
        <v>153</v>
      </c>
      <c r="C16" s="354">
        <v>4</v>
      </c>
      <c r="D16" s="355">
        <v>0</v>
      </c>
      <c r="E16" s="356">
        <v>85</v>
      </c>
      <c r="F16" s="139">
        <v>51</v>
      </c>
      <c r="G16" s="140">
        <v>0</v>
      </c>
      <c r="H16" s="708">
        <v>2</v>
      </c>
      <c r="I16" s="709">
        <v>0</v>
      </c>
      <c r="J16" s="710">
        <v>36</v>
      </c>
      <c r="K16" s="711">
        <v>6</v>
      </c>
      <c r="L16" s="712">
        <v>0</v>
      </c>
      <c r="M16" s="708">
        <v>10</v>
      </c>
      <c r="N16" s="709">
        <v>2</v>
      </c>
      <c r="O16" s="710">
        <v>33</v>
      </c>
      <c r="P16" s="711">
        <v>14</v>
      </c>
      <c r="Q16" s="712">
        <v>3</v>
      </c>
      <c r="R16" s="175">
        <f t="shared" si="0"/>
        <v>16</v>
      </c>
      <c r="S16" s="138">
        <f t="shared" si="1"/>
        <v>2</v>
      </c>
      <c r="T16" s="138">
        <f t="shared" si="2"/>
        <v>154</v>
      </c>
      <c r="U16" s="139">
        <f t="shared" si="3"/>
        <v>71</v>
      </c>
      <c r="V16" s="139">
        <f t="shared" si="4"/>
        <v>3</v>
      </c>
      <c r="W16" s="176">
        <f t="shared" si="6"/>
        <v>1.1216216216216217</v>
      </c>
      <c r="X16" s="176">
        <f t="shared" si="7"/>
        <v>4.4375</v>
      </c>
      <c r="Y16" s="177">
        <f t="shared" si="5"/>
        <v>1.5</v>
      </c>
    </row>
    <row r="17" spans="2:25" ht="27" customHeight="1">
      <c r="B17" s="296" t="s">
        <v>154</v>
      </c>
      <c r="C17" s="354">
        <v>7</v>
      </c>
      <c r="D17" s="355">
        <v>0</v>
      </c>
      <c r="E17" s="356">
        <v>37</v>
      </c>
      <c r="F17" s="139">
        <v>25</v>
      </c>
      <c r="G17" s="140">
        <v>0</v>
      </c>
      <c r="H17" s="708">
        <v>9</v>
      </c>
      <c r="I17" s="709">
        <v>0</v>
      </c>
      <c r="J17" s="710">
        <v>38</v>
      </c>
      <c r="K17" s="711">
        <v>19</v>
      </c>
      <c r="L17" s="712">
        <v>0</v>
      </c>
      <c r="M17" s="708">
        <v>7</v>
      </c>
      <c r="N17" s="709">
        <v>0</v>
      </c>
      <c r="O17" s="710">
        <v>36</v>
      </c>
      <c r="P17" s="711">
        <v>9</v>
      </c>
      <c r="Q17" s="712">
        <v>0</v>
      </c>
      <c r="R17" s="175">
        <f t="shared" si="0"/>
        <v>23</v>
      </c>
      <c r="S17" s="138">
        <f t="shared" si="1"/>
        <v>0</v>
      </c>
      <c r="T17" s="138">
        <f t="shared" si="2"/>
        <v>111</v>
      </c>
      <c r="U17" s="139">
        <f t="shared" si="3"/>
        <v>53</v>
      </c>
      <c r="V17" s="139">
        <f t="shared" si="4"/>
        <v>0</v>
      </c>
      <c r="W17" s="176">
        <f t="shared" si="6"/>
        <v>0.86567164179104472</v>
      </c>
      <c r="X17" s="176">
        <f t="shared" si="7"/>
        <v>2.3043478260869565</v>
      </c>
      <c r="Y17" s="347" t="s">
        <v>392</v>
      </c>
    </row>
    <row r="18" spans="2:25" ht="27" customHeight="1" thickBot="1">
      <c r="B18" s="297" t="s">
        <v>155</v>
      </c>
      <c r="C18" s="357">
        <v>3</v>
      </c>
      <c r="D18" s="358">
        <v>1</v>
      </c>
      <c r="E18" s="359">
        <v>52</v>
      </c>
      <c r="F18" s="179">
        <v>18</v>
      </c>
      <c r="G18" s="180">
        <v>0</v>
      </c>
      <c r="H18" s="713">
        <v>9</v>
      </c>
      <c r="I18" s="714">
        <v>2</v>
      </c>
      <c r="J18" s="715">
        <v>43</v>
      </c>
      <c r="K18" s="716">
        <v>21</v>
      </c>
      <c r="L18" s="717">
        <v>4</v>
      </c>
      <c r="M18" s="713">
        <v>23</v>
      </c>
      <c r="N18" s="714">
        <v>4</v>
      </c>
      <c r="O18" s="715">
        <v>36</v>
      </c>
      <c r="P18" s="716">
        <v>28</v>
      </c>
      <c r="Q18" s="717">
        <v>4</v>
      </c>
      <c r="R18" s="181">
        <f t="shared" si="0"/>
        <v>35</v>
      </c>
      <c r="S18" s="178">
        <f t="shared" si="1"/>
        <v>7</v>
      </c>
      <c r="T18" s="178">
        <f t="shared" si="2"/>
        <v>131</v>
      </c>
      <c r="U18" s="179">
        <f t="shared" si="3"/>
        <v>67</v>
      </c>
      <c r="V18" s="179">
        <f t="shared" si="4"/>
        <v>8</v>
      </c>
      <c r="W18" s="182">
        <f t="shared" si="6"/>
        <v>1.1636363636363636</v>
      </c>
      <c r="X18" s="182">
        <f t="shared" si="7"/>
        <v>1.9142857142857144</v>
      </c>
      <c r="Y18" s="315">
        <f t="shared" si="5"/>
        <v>1.1428571428571428</v>
      </c>
    </row>
    <row r="19" spans="2:25" ht="27" customHeight="1" thickBot="1">
      <c r="B19" s="298" t="s">
        <v>319</v>
      </c>
      <c r="C19" s="269">
        <f t="shared" ref="C19:L19" si="8">SUM(C7:C18)</f>
        <v>43</v>
      </c>
      <c r="D19" s="270">
        <f t="shared" si="8"/>
        <v>17</v>
      </c>
      <c r="E19" s="270">
        <f t="shared" si="8"/>
        <v>566</v>
      </c>
      <c r="F19" s="271">
        <f t="shared" si="8"/>
        <v>227</v>
      </c>
      <c r="G19" s="272">
        <f t="shared" si="8"/>
        <v>38</v>
      </c>
      <c r="H19" s="360">
        <f t="shared" si="8"/>
        <v>42</v>
      </c>
      <c r="I19" s="361">
        <f t="shared" si="8"/>
        <v>13</v>
      </c>
      <c r="J19" s="361">
        <f t="shared" si="8"/>
        <v>616</v>
      </c>
      <c r="K19" s="271">
        <f t="shared" si="8"/>
        <v>266</v>
      </c>
      <c r="L19" s="272">
        <f t="shared" si="8"/>
        <v>33</v>
      </c>
      <c r="M19" s="718">
        <f>SUM(M7:M18)</f>
        <v>131</v>
      </c>
      <c r="N19" s="719">
        <f>SUM(N7:N18)</f>
        <v>19</v>
      </c>
      <c r="O19" s="719">
        <f>SUM(O7:O18)</f>
        <v>500</v>
      </c>
      <c r="P19" s="720">
        <f>SUM(P7:P18)</f>
        <v>249</v>
      </c>
      <c r="Q19" s="721">
        <f>SUM(Q7:Q18)</f>
        <v>43</v>
      </c>
      <c r="R19" s="273">
        <f>SUM(C19,H19,M19)</f>
        <v>216</v>
      </c>
      <c r="S19" s="270">
        <f t="shared" si="1"/>
        <v>49</v>
      </c>
      <c r="T19" s="274">
        <f t="shared" si="2"/>
        <v>1682</v>
      </c>
      <c r="U19" s="275">
        <f t="shared" si="3"/>
        <v>742</v>
      </c>
      <c r="V19" s="271">
        <f t="shared" si="4"/>
        <v>114</v>
      </c>
      <c r="W19" s="276">
        <f>(T19-U19)/(90*12-R19)</f>
        <v>1.087962962962963</v>
      </c>
      <c r="X19" s="276">
        <f t="shared" si="7"/>
        <v>3.4351851851851851</v>
      </c>
      <c r="Y19" s="277">
        <f>V19/S19</f>
        <v>2.3265306122448979</v>
      </c>
    </row>
    <row r="20" spans="2:25"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</row>
    <row r="21" spans="2:25"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</row>
    <row r="22" spans="2:25">
      <c r="E22" s="163"/>
      <c r="F22" s="163"/>
      <c r="G22" s="163"/>
    </row>
    <row r="23" spans="2:25">
      <c r="E23" s="163"/>
      <c r="F23" s="163"/>
      <c r="G23" s="163"/>
    </row>
    <row r="24" spans="2:25">
      <c r="E24" s="163"/>
      <c r="F24" s="163"/>
      <c r="G24" s="163"/>
    </row>
    <row r="25" spans="2:25">
      <c r="E25" s="163"/>
      <c r="F25" s="163"/>
      <c r="G25" s="163"/>
    </row>
    <row r="26" spans="2:25">
      <c r="E26" s="163"/>
      <c r="F26" s="163"/>
      <c r="G26" s="163"/>
    </row>
    <row r="27" spans="2:25">
      <c r="E27" s="163"/>
      <c r="F27" s="163"/>
      <c r="G27" s="163"/>
    </row>
    <row r="28" spans="2:25">
      <c r="E28" s="163"/>
      <c r="F28" s="163"/>
      <c r="G28" s="163"/>
    </row>
    <row r="29" spans="2:25">
      <c r="E29" s="163"/>
      <c r="F29" s="163"/>
      <c r="G29" s="163"/>
    </row>
    <row r="30" spans="2:25">
      <c r="E30" s="163"/>
      <c r="F30" s="163"/>
      <c r="G30" s="163"/>
    </row>
    <row r="31" spans="2:25">
      <c r="E31" s="163"/>
      <c r="F31" s="163"/>
      <c r="G31" s="163"/>
    </row>
    <row r="32" spans="2:25">
      <c r="E32" s="163"/>
      <c r="F32" s="163"/>
      <c r="G32" s="163"/>
    </row>
    <row r="33" spans="5:7">
      <c r="E33" s="163"/>
      <c r="F33" s="163"/>
      <c r="G33" s="163"/>
    </row>
    <row r="34" spans="5:7">
      <c r="E34" s="163"/>
      <c r="F34" s="163"/>
      <c r="G34" s="163"/>
    </row>
    <row r="35" spans="5:7">
      <c r="E35" s="163"/>
      <c r="F35" s="163"/>
      <c r="G35" s="163"/>
    </row>
    <row r="36" spans="5:7">
      <c r="E36" s="163"/>
      <c r="F36" s="163"/>
      <c r="G36" s="163"/>
    </row>
    <row r="37" spans="5:7">
      <c r="E37" s="163"/>
      <c r="F37" s="163"/>
      <c r="G37" s="163"/>
    </row>
    <row r="38" spans="5:7">
      <c r="E38" s="163"/>
      <c r="F38" s="163"/>
      <c r="G38" s="163"/>
    </row>
    <row r="39" spans="5:7">
      <c r="E39" s="163"/>
      <c r="F39" s="163"/>
      <c r="G39" s="163"/>
    </row>
    <row r="40" spans="5:7">
      <c r="E40" s="163"/>
      <c r="F40" s="163"/>
      <c r="G40" s="163"/>
    </row>
    <row r="41" spans="5:7">
      <c r="E41" s="163"/>
      <c r="F41" s="163"/>
      <c r="G41" s="163"/>
    </row>
    <row r="42" spans="5:7">
      <c r="E42" s="163"/>
      <c r="F42" s="163"/>
      <c r="G42" s="163"/>
    </row>
    <row r="43" spans="5:7">
      <c r="E43" s="163"/>
      <c r="F43" s="163"/>
      <c r="G43" s="163"/>
    </row>
    <row r="44" spans="5:7">
      <c r="E44" s="163"/>
      <c r="F44" s="163"/>
      <c r="G44" s="163"/>
    </row>
    <row r="45" spans="5:7">
      <c r="E45" s="163"/>
      <c r="F45" s="163"/>
      <c r="G45" s="163"/>
    </row>
  </sheetData>
  <mergeCells count="17">
    <mergeCell ref="R4:Y4"/>
    <mergeCell ref="I5:I6"/>
    <mergeCell ref="J5:J6"/>
    <mergeCell ref="M5:M6"/>
    <mergeCell ref="T5:T6"/>
    <mergeCell ref="N5:N6"/>
    <mergeCell ref="O5:O6"/>
    <mergeCell ref="R5:R6"/>
    <mergeCell ref="S5:S6"/>
    <mergeCell ref="B4:B6"/>
    <mergeCell ref="M4:Q4"/>
    <mergeCell ref="C4:G4"/>
    <mergeCell ref="H4:L4"/>
    <mergeCell ref="C5:C6"/>
    <mergeCell ref="D5:D6"/>
    <mergeCell ref="E5:E6"/>
    <mergeCell ref="H5:H6"/>
  </mergeCells>
  <phoneticPr fontId="4"/>
  <printOptions horizontalCentered="1"/>
  <pageMargins left="0.87" right="0.55118110236220474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J53"/>
  <sheetViews>
    <sheetView view="pageBreakPreview" topLeftCell="A10" zoomScale="70" zoomScaleNormal="40" zoomScaleSheetLayoutView="70" workbookViewId="0">
      <selection activeCell="AH31" sqref="AH31"/>
    </sheetView>
  </sheetViews>
  <sheetFormatPr defaultRowHeight="13.5"/>
  <cols>
    <col min="1" max="1" width="8.625" style="77" customWidth="1"/>
    <col min="2" max="2" width="12.875" style="77" customWidth="1"/>
    <col min="3" max="3" width="9.5" style="77" customWidth="1"/>
    <col min="4" max="4" width="12.25" style="77" customWidth="1"/>
    <col min="5" max="5" width="9.125" style="77" bestFit="1" customWidth="1"/>
    <col min="6" max="10" width="11.875" style="77" customWidth="1"/>
    <col min="11" max="11" width="6.125" style="77" customWidth="1"/>
    <col min="12" max="15" width="11.875" style="77" customWidth="1"/>
    <col min="16" max="16" width="7" style="77" customWidth="1"/>
    <col min="17" max="17" width="14.5" style="77" customWidth="1"/>
    <col min="18" max="18" width="9.125" style="77" bestFit="1" customWidth="1"/>
    <col min="19" max="19" width="9.125" style="77" customWidth="1"/>
    <col min="20" max="20" width="10" style="77" hidden="1" customWidth="1"/>
    <col min="21" max="21" width="8.5" style="156" hidden="1" customWidth="1"/>
    <col min="22" max="22" width="5.625" style="77" hidden="1" customWidth="1"/>
    <col min="23" max="23" width="14.5" style="77" hidden="1" customWidth="1"/>
    <col min="24" max="24" width="9" style="77" hidden="1" customWidth="1"/>
    <col min="25" max="25" width="10" style="77" hidden="1" customWidth="1"/>
    <col min="26" max="26" width="8.5" style="156" hidden="1" customWidth="1"/>
    <col min="27" max="27" width="5.625" style="77" hidden="1" customWidth="1"/>
    <col min="28" max="28" width="12.375" style="77" hidden="1" customWidth="1"/>
    <col min="29" max="29" width="9.125" style="77" hidden="1" customWidth="1"/>
    <col min="30" max="30" width="10.5" style="77" hidden="1" customWidth="1"/>
    <col min="31" max="31" width="9.125" style="77" hidden="1" customWidth="1"/>
    <col min="32" max="32" width="8.125" style="77" customWidth="1"/>
    <col min="33" max="33" width="12.375" style="77" customWidth="1"/>
    <col min="34" max="34" width="9.125" style="77" bestFit="1" customWidth="1"/>
    <col min="35" max="35" width="10.5" style="77" bestFit="1" customWidth="1"/>
    <col min="36" max="36" width="9.125" style="77" bestFit="1" customWidth="1"/>
    <col min="37" max="16384" width="9" style="77"/>
  </cols>
  <sheetData>
    <row r="1" spans="2:36" ht="29.25" customHeight="1">
      <c r="B1" s="156" t="s">
        <v>479</v>
      </c>
      <c r="G1" s="156" t="s">
        <v>513</v>
      </c>
      <c r="L1" s="156" t="s">
        <v>563</v>
      </c>
      <c r="Q1" s="156" t="s">
        <v>581</v>
      </c>
      <c r="U1" s="77"/>
      <c r="W1" s="156" t="s">
        <v>587</v>
      </c>
      <c r="Z1" s="77"/>
      <c r="AA1" s="740"/>
      <c r="AB1" s="156" t="s">
        <v>599</v>
      </c>
      <c r="AF1" s="740"/>
      <c r="AG1" s="156" t="s">
        <v>642</v>
      </c>
    </row>
    <row r="2" spans="2:36">
      <c r="B2" s="77" t="s">
        <v>445</v>
      </c>
      <c r="C2" s="118" t="s">
        <v>67</v>
      </c>
      <c r="D2" s="77" t="s">
        <v>446</v>
      </c>
      <c r="E2" s="77" t="s">
        <v>447</v>
      </c>
      <c r="G2" s="77" t="s">
        <v>509</v>
      </c>
      <c r="H2" s="118" t="s">
        <v>506</v>
      </c>
      <c r="I2" s="77" t="s">
        <v>510</v>
      </c>
      <c r="J2" s="77" t="s">
        <v>511</v>
      </c>
      <c r="L2" s="77" t="s">
        <v>509</v>
      </c>
      <c r="M2" s="118" t="s">
        <v>506</v>
      </c>
      <c r="N2" s="77" t="s">
        <v>510</v>
      </c>
      <c r="O2" s="77" t="s">
        <v>511</v>
      </c>
      <c r="Q2" s="77" t="s">
        <v>509</v>
      </c>
      <c r="R2" s="118" t="s">
        <v>506</v>
      </c>
      <c r="S2" s="118"/>
      <c r="T2" s="77" t="s">
        <v>510</v>
      </c>
      <c r="U2" s="77" t="s">
        <v>511</v>
      </c>
      <c r="W2" s="77" t="s">
        <v>509</v>
      </c>
      <c r="X2" s="118" t="s">
        <v>506</v>
      </c>
      <c r="Y2" s="77" t="s">
        <v>510</v>
      </c>
      <c r="Z2" s="77" t="s">
        <v>511</v>
      </c>
      <c r="AB2" s="77" t="s">
        <v>509</v>
      </c>
      <c r="AC2" s="118" t="s">
        <v>506</v>
      </c>
      <c r="AD2" s="77" t="s">
        <v>510</v>
      </c>
      <c r="AE2" s="77" t="s">
        <v>511</v>
      </c>
      <c r="AG2" s="77" t="s">
        <v>509</v>
      </c>
      <c r="AH2" s="118" t="s">
        <v>506</v>
      </c>
      <c r="AI2" s="77" t="s">
        <v>510</v>
      </c>
      <c r="AJ2" s="77" t="s">
        <v>511</v>
      </c>
    </row>
    <row r="3" spans="2:36">
      <c r="B3" s="77" t="s">
        <v>444</v>
      </c>
      <c r="C3" s="159">
        <f t="shared" ref="C3:C22" si="0">E3/(D3/10000)</f>
        <v>10.135135135135135</v>
      </c>
      <c r="D3" s="77">
        <v>20720</v>
      </c>
      <c r="E3" s="77">
        <v>21</v>
      </c>
      <c r="F3" s="118"/>
      <c r="G3" s="327" t="s">
        <v>515</v>
      </c>
      <c r="H3" s="159">
        <v>12.61</v>
      </c>
      <c r="I3" s="324">
        <v>3966</v>
      </c>
      <c r="J3" s="77">
        <v>5</v>
      </c>
      <c r="L3" s="327" t="s">
        <v>532</v>
      </c>
      <c r="M3" s="159">
        <f t="shared" ref="M3:M21" si="1">(O3*10000)/N3</f>
        <v>11.095700416088766</v>
      </c>
      <c r="N3" s="324">
        <v>3605</v>
      </c>
      <c r="O3" s="77">
        <v>4</v>
      </c>
      <c r="P3" s="118"/>
      <c r="Q3" s="327" t="s">
        <v>514</v>
      </c>
      <c r="R3" s="159">
        <f t="shared" ref="R3:R21" si="2">(U3*10000)/T3</f>
        <v>8.2203041512535968</v>
      </c>
      <c r="S3" s="159"/>
      <c r="T3" s="324">
        <v>19464</v>
      </c>
      <c r="U3" s="77">
        <v>16</v>
      </c>
      <c r="W3" s="327" t="s">
        <v>517</v>
      </c>
      <c r="X3" s="159">
        <f t="shared" ref="X3:X21" si="3">(Z3*10000)/Y3</f>
        <v>6.9600185600494937</v>
      </c>
      <c r="Y3" s="324">
        <v>12931</v>
      </c>
      <c r="Z3" s="77">
        <v>9</v>
      </c>
      <c r="AB3" s="327" t="s">
        <v>520</v>
      </c>
      <c r="AC3" s="124">
        <f t="shared" ref="AC3:AC21" si="4">(AE3*10000)/AD3</f>
        <v>8.3819241982507293</v>
      </c>
      <c r="AD3" s="128">
        <v>27440</v>
      </c>
      <c r="AE3" s="77">
        <v>23</v>
      </c>
      <c r="AG3" s="327" t="s">
        <v>80</v>
      </c>
      <c r="AH3" s="124">
        <f t="shared" ref="AH3:AH21" si="5">(AJ3*10000)/AI3</f>
        <v>6.1931175615272762</v>
      </c>
      <c r="AI3" s="128">
        <v>37138</v>
      </c>
      <c r="AJ3" s="77">
        <v>23</v>
      </c>
    </row>
    <row r="4" spans="2:36">
      <c r="B4" s="77" t="s">
        <v>86</v>
      </c>
      <c r="C4" s="159">
        <f t="shared" si="0"/>
        <v>6.72243800418285</v>
      </c>
      <c r="D4" s="77">
        <v>13388</v>
      </c>
      <c r="E4" s="77">
        <v>9</v>
      </c>
      <c r="F4" s="118"/>
      <c r="G4" s="327" t="s">
        <v>516</v>
      </c>
      <c r="H4" s="159">
        <v>9.07</v>
      </c>
      <c r="I4" s="324">
        <v>16535</v>
      </c>
      <c r="J4" s="77">
        <v>15</v>
      </c>
      <c r="L4" s="327" t="s">
        <v>514</v>
      </c>
      <c r="M4" s="159">
        <f t="shared" si="1"/>
        <v>8.5474382824676951</v>
      </c>
      <c r="N4" s="324">
        <v>19889</v>
      </c>
      <c r="O4" s="77">
        <v>17</v>
      </c>
      <c r="P4" s="118"/>
      <c r="Q4" s="327" t="s">
        <v>518</v>
      </c>
      <c r="R4" s="159">
        <f t="shared" si="2"/>
        <v>7.7303648732220163</v>
      </c>
      <c r="S4" s="159"/>
      <c r="T4" s="324">
        <v>6468</v>
      </c>
      <c r="U4" s="77">
        <v>5</v>
      </c>
      <c r="W4" s="327" t="s">
        <v>520</v>
      </c>
      <c r="X4" s="159">
        <f>(Z4*10000)/Y4</f>
        <v>6.8503028554946637</v>
      </c>
      <c r="Y4" s="324">
        <v>27736</v>
      </c>
      <c r="Z4" s="77">
        <v>19</v>
      </c>
      <c r="AB4" s="327" t="s">
        <v>519</v>
      </c>
      <c r="AC4" s="124">
        <f t="shared" si="4"/>
        <v>7.8210995886680958</v>
      </c>
      <c r="AD4" s="128">
        <v>34522</v>
      </c>
      <c r="AE4" s="77">
        <v>27</v>
      </c>
      <c r="AG4" s="327" t="s">
        <v>86</v>
      </c>
      <c r="AH4" s="124">
        <f t="shared" si="5"/>
        <v>5.4889045714733786</v>
      </c>
      <c r="AI4" s="128">
        <v>12753</v>
      </c>
      <c r="AJ4" s="77">
        <v>7</v>
      </c>
    </row>
    <row r="5" spans="2:36">
      <c r="B5" s="77" t="s">
        <v>80</v>
      </c>
      <c r="C5" s="159">
        <f t="shared" si="0"/>
        <v>6.6796961975210909</v>
      </c>
      <c r="D5" s="77">
        <v>40421</v>
      </c>
      <c r="E5" s="77">
        <v>27</v>
      </c>
      <c r="F5" s="118"/>
      <c r="G5" s="327" t="s">
        <v>514</v>
      </c>
      <c r="H5" s="159">
        <v>8.39</v>
      </c>
      <c r="I5" s="324">
        <v>20266</v>
      </c>
      <c r="J5" s="77">
        <v>17</v>
      </c>
      <c r="L5" s="327" t="s">
        <v>519</v>
      </c>
      <c r="M5" s="159">
        <f t="shared" si="1"/>
        <v>6.7727734507280735</v>
      </c>
      <c r="N5" s="324">
        <v>35436</v>
      </c>
      <c r="O5" s="77">
        <v>24</v>
      </c>
      <c r="P5" s="118"/>
      <c r="Q5" s="327" t="s">
        <v>519</v>
      </c>
      <c r="R5" s="159">
        <f t="shared" si="2"/>
        <v>7.0901871809415766</v>
      </c>
      <c r="S5" s="159"/>
      <c r="T5" s="324">
        <v>35260</v>
      </c>
      <c r="U5" s="77">
        <v>25</v>
      </c>
      <c r="W5" s="327" t="s">
        <v>514</v>
      </c>
      <c r="X5" s="159">
        <f t="shared" si="3"/>
        <v>6.2794348508634226</v>
      </c>
      <c r="Y5" s="324">
        <v>19110</v>
      </c>
      <c r="Z5" s="77">
        <v>12</v>
      </c>
      <c r="AB5" s="327" t="s">
        <v>514</v>
      </c>
      <c r="AC5" s="124">
        <f t="shared" si="4"/>
        <v>6.93407296778323</v>
      </c>
      <c r="AD5" s="128">
        <v>18748</v>
      </c>
      <c r="AE5" s="77">
        <v>13</v>
      </c>
      <c r="AG5" s="327" t="s">
        <v>374</v>
      </c>
      <c r="AH5" s="124">
        <f t="shared" si="5"/>
        <v>5.4543471146503766</v>
      </c>
      <c r="AI5" s="128">
        <v>18334</v>
      </c>
      <c r="AJ5" s="77">
        <v>10</v>
      </c>
    </row>
    <row r="6" spans="2:36">
      <c r="B6" s="77" t="s">
        <v>88</v>
      </c>
      <c r="C6" s="159">
        <f t="shared" si="0"/>
        <v>6.5599580162686957</v>
      </c>
      <c r="D6" s="77">
        <v>7622</v>
      </c>
      <c r="E6" s="77">
        <v>5</v>
      </c>
      <c r="F6" s="118"/>
      <c r="G6" s="327" t="s">
        <v>517</v>
      </c>
      <c r="H6" s="159">
        <v>7.56</v>
      </c>
      <c r="I6" s="324">
        <v>13230</v>
      </c>
      <c r="J6" s="77">
        <v>10</v>
      </c>
      <c r="L6" s="327" t="s">
        <v>520</v>
      </c>
      <c r="M6" s="159">
        <f t="shared" si="1"/>
        <v>6.6142170855670823</v>
      </c>
      <c r="N6" s="324">
        <v>28726</v>
      </c>
      <c r="O6" s="77">
        <v>19</v>
      </c>
      <c r="P6" s="118"/>
      <c r="Q6" s="327" t="s">
        <v>523</v>
      </c>
      <c r="R6" s="159">
        <f t="shared" si="2"/>
        <v>6.4636227312684209</v>
      </c>
      <c r="S6" s="159"/>
      <c r="T6" s="324">
        <v>38678</v>
      </c>
      <c r="U6" s="77">
        <v>25</v>
      </c>
      <c r="W6" s="327" t="s">
        <v>532</v>
      </c>
      <c r="X6" s="159">
        <f t="shared" si="3"/>
        <v>5.7670126874279122</v>
      </c>
      <c r="Y6" s="324">
        <v>3468</v>
      </c>
      <c r="Z6" s="77">
        <v>2</v>
      </c>
      <c r="AB6" s="327" t="s">
        <v>523</v>
      </c>
      <c r="AC6" s="124">
        <f t="shared" si="4"/>
        <v>6.8777610242573344</v>
      </c>
      <c r="AD6" s="128">
        <v>37803</v>
      </c>
      <c r="AE6" s="77">
        <v>26</v>
      </c>
      <c r="AG6" s="327" t="s">
        <v>79</v>
      </c>
      <c r="AH6" s="124">
        <f t="shared" si="5"/>
        <v>5.4382477590668721</v>
      </c>
      <c r="AI6" s="128">
        <v>53326</v>
      </c>
      <c r="AJ6" s="77">
        <v>29</v>
      </c>
    </row>
    <row r="7" spans="2:36">
      <c r="B7" s="77" t="s">
        <v>78</v>
      </c>
      <c r="C7" s="159">
        <f t="shared" si="0"/>
        <v>5.6451612903225801</v>
      </c>
      <c r="D7" s="77">
        <v>148800</v>
      </c>
      <c r="E7" s="77">
        <v>84</v>
      </c>
      <c r="F7" s="118"/>
      <c r="G7" s="327" t="s">
        <v>518</v>
      </c>
      <c r="H7" s="159">
        <v>6.07</v>
      </c>
      <c r="I7" s="324">
        <v>6594</v>
      </c>
      <c r="J7" s="77">
        <v>4</v>
      </c>
      <c r="L7" s="327" t="s">
        <v>526</v>
      </c>
      <c r="M7" s="159">
        <f t="shared" si="1"/>
        <v>5.8693456362097676</v>
      </c>
      <c r="N7" s="324">
        <v>146524</v>
      </c>
      <c r="O7" s="77">
        <v>86</v>
      </c>
      <c r="P7" s="118"/>
      <c r="Q7" s="327" t="s">
        <v>520</v>
      </c>
      <c r="R7" s="159">
        <f t="shared" si="2"/>
        <v>6.3764214106061141</v>
      </c>
      <c r="S7" s="159"/>
      <c r="T7" s="324">
        <v>28229</v>
      </c>
      <c r="U7" s="77">
        <v>18</v>
      </c>
      <c r="W7" s="327" t="s">
        <v>519</v>
      </c>
      <c r="X7" s="159">
        <f t="shared" si="3"/>
        <v>5.7323015190599023</v>
      </c>
      <c r="Y7" s="324">
        <v>34890</v>
      </c>
      <c r="Z7" s="77">
        <v>20</v>
      </c>
      <c r="AB7" s="327" t="s">
        <v>528</v>
      </c>
      <c r="AC7" s="124">
        <f t="shared" si="4"/>
        <v>6.6151316411196586</v>
      </c>
      <c r="AD7" s="128">
        <v>52909</v>
      </c>
      <c r="AE7" s="77">
        <v>35</v>
      </c>
      <c r="AG7" s="327" t="s">
        <v>390</v>
      </c>
      <c r="AH7" s="124">
        <f t="shared" si="5"/>
        <v>5.0958954878161773</v>
      </c>
      <c r="AI7" s="128">
        <v>64758</v>
      </c>
      <c r="AJ7" s="77">
        <v>33</v>
      </c>
    </row>
    <row r="8" spans="2:36">
      <c r="B8" s="77" t="s">
        <v>85</v>
      </c>
      <c r="C8" s="159">
        <f t="shared" si="0"/>
        <v>5.410604785379344</v>
      </c>
      <c r="D8" s="77">
        <v>16634</v>
      </c>
      <c r="E8" s="77">
        <v>9</v>
      </c>
      <c r="F8" s="118"/>
      <c r="G8" s="327" t="s">
        <v>519</v>
      </c>
      <c r="H8" s="159">
        <v>5.6</v>
      </c>
      <c r="I8" s="324">
        <v>35726</v>
      </c>
      <c r="J8" s="77">
        <v>20</v>
      </c>
      <c r="L8" s="327" t="s">
        <v>523</v>
      </c>
      <c r="M8" s="159">
        <f t="shared" si="1"/>
        <v>5.589004903081574</v>
      </c>
      <c r="N8" s="324">
        <v>39363</v>
      </c>
      <c r="O8" s="77">
        <v>22</v>
      </c>
      <c r="P8" s="118"/>
      <c r="Q8" s="327" t="s">
        <v>532</v>
      </c>
      <c r="R8" s="159">
        <f t="shared" si="2"/>
        <v>5.6353902507748659</v>
      </c>
      <c r="S8" s="159"/>
      <c r="T8" s="324">
        <v>3549</v>
      </c>
      <c r="U8" s="77">
        <v>2</v>
      </c>
      <c r="W8" s="327" t="s">
        <v>530</v>
      </c>
      <c r="X8" s="159">
        <f t="shared" si="3"/>
        <v>5.181069444196309</v>
      </c>
      <c r="Y8" s="324">
        <v>55973</v>
      </c>
      <c r="Z8" s="77">
        <v>29</v>
      </c>
      <c r="AB8" s="327" t="s">
        <v>517</v>
      </c>
      <c r="AC8" s="124">
        <f t="shared" si="4"/>
        <v>6.1823802163833079</v>
      </c>
      <c r="AD8" s="128">
        <v>12940</v>
      </c>
      <c r="AE8" s="77">
        <v>8</v>
      </c>
      <c r="AG8" s="327" t="s">
        <v>75</v>
      </c>
      <c r="AH8" s="124">
        <f t="shared" si="5"/>
        <v>4.612634775422344</v>
      </c>
      <c r="AI8" s="128">
        <v>52031</v>
      </c>
      <c r="AJ8" s="77">
        <v>24</v>
      </c>
    </row>
    <row r="9" spans="2:36">
      <c r="B9" s="77" t="s">
        <v>442</v>
      </c>
      <c r="C9" s="159">
        <f t="shared" si="0"/>
        <v>4.80890913692736</v>
      </c>
      <c r="D9" s="77">
        <v>118530</v>
      </c>
      <c r="E9" s="77">
        <v>57</v>
      </c>
      <c r="F9" s="118"/>
      <c r="G9" s="327" t="s">
        <v>520</v>
      </c>
      <c r="H9" s="159">
        <v>5.48</v>
      </c>
      <c r="I9" s="324">
        <v>29175</v>
      </c>
      <c r="J9" s="77">
        <v>16</v>
      </c>
      <c r="L9" s="327" t="s">
        <v>515</v>
      </c>
      <c r="M9" s="159">
        <f t="shared" si="1"/>
        <v>5.1137816415239072</v>
      </c>
      <c r="N9" s="324">
        <v>3911</v>
      </c>
      <c r="O9" s="77">
        <v>2</v>
      </c>
      <c r="P9" s="118"/>
      <c r="Q9" s="327" t="s">
        <v>528</v>
      </c>
      <c r="R9" s="159">
        <f t="shared" si="2"/>
        <v>5.5039812130774592</v>
      </c>
      <c r="S9" s="159"/>
      <c r="T9" s="324">
        <v>54506</v>
      </c>
      <c r="U9" s="77">
        <v>30</v>
      </c>
      <c r="W9" s="327" t="s">
        <v>443</v>
      </c>
      <c r="X9" s="159">
        <f t="shared" si="3"/>
        <v>4.7675437921966077</v>
      </c>
      <c r="Y9" s="324">
        <v>65023</v>
      </c>
      <c r="Z9" s="77">
        <v>31</v>
      </c>
      <c r="AB9" s="327" t="s">
        <v>518</v>
      </c>
      <c r="AC9" s="124">
        <f t="shared" si="4"/>
        <v>6.1180789232181096</v>
      </c>
      <c r="AD9" s="128">
        <v>6538</v>
      </c>
      <c r="AE9" s="77">
        <v>4</v>
      </c>
      <c r="AG9" s="327" t="s">
        <v>73</v>
      </c>
      <c r="AH9" s="124">
        <f t="shared" si="5"/>
        <v>4.4387337927812167</v>
      </c>
      <c r="AI9" s="128">
        <v>171220</v>
      </c>
      <c r="AJ9" s="77">
        <v>76</v>
      </c>
    </row>
    <row r="10" spans="2:36">
      <c r="B10" s="77" t="s">
        <v>81</v>
      </c>
      <c r="C10" s="159">
        <f t="shared" si="0"/>
        <v>4.715541871237968</v>
      </c>
      <c r="D10" s="77">
        <v>36051</v>
      </c>
      <c r="E10" s="77">
        <v>17</v>
      </c>
      <c r="F10" s="118"/>
      <c r="G10" s="327" t="s">
        <v>522</v>
      </c>
      <c r="H10" s="159">
        <v>5.37</v>
      </c>
      <c r="I10" s="325">
        <v>7444</v>
      </c>
      <c r="J10" s="77">
        <v>4</v>
      </c>
      <c r="L10" s="327" t="s">
        <v>528</v>
      </c>
      <c r="M10" s="159">
        <f t="shared" si="1"/>
        <v>5.0502317695651389</v>
      </c>
      <c r="N10" s="324">
        <v>55443</v>
      </c>
      <c r="O10" s="77">
        <v>28</v>
      </c>
      <c r="P10" s="118"/>
      <c r="Q10" s="327" t="s">
        <v>515</v>
      </c>
      <c r="R10" s="159">
        <f t="shared" si="2"/>
        <v>5.2029136316337148</v>
      </c>
      <c r="S10" s="159"/>
      <c r="T10" s="324">
        <v>3844</v>
      </c>
      <c r="U10" s="77">
        <v>2</v>
      </c>
      <c r="W10" s="327" t="s">
        <v>523</v>
      </c>
      <c r="X10" s="159">
        <f t="shared" si="3"/>
        <v>4.721311475409836</v>
      </c>
      <c r="Y10" s="324">
        <v>38125</v>
      </c>
      <c r="Z10" s="77">
        <v>18</v>
      </c>
      <c r="AB10" s="327" t="s">
        <v>515</v>
      </c>
      <c r="AC10" s="124">
        <f t="shared" si="4"/>
        <v>5.3347559349159779</v>
      </c>
      <c r="AD10" s="128">
        <v>3749</v>
      </c>
      <c r="AE10" s="77">
        <v>2</v>
      </c>
      <c r="AG10" s="327" t="s">
        <v>389</v>
      </c>
      <c r="AH10" s="124">
        <f t="shared" si="5"/>
        <v>3.895022429956752</v>
      </c>
      <c r="AI10" s="128">
        <v>148908</v>
      </c>
      <c r="AJ10" s="77">
        <v>58</v>
      </c>
    </row>
    <row r="11" spans="2:36">
      <c r="B11" s="77" t="s">
        <v>83</v>
      </c>
      <c r="C11" s="159">
        <f t="shared" si="0"/>
        <v>4.5871559633027523</v>
      </c>
      <c r="D11" s="77">
        <v>6540</v>
      </c>
      <c r="E11" s="77">
        <v>3</v>
      </c>
      <c r="F11" s="118"/>
      <c r="G11" s="327" t="s">
        <v>521</v>
      </c>
      <c r="H11" s="159">
        <v>5.32</v>
      </c>
      <c r="I11" s="324">
        <v>54530</v>
      </c>
      <c r="J11" s="77">
        <v>29</v>
      </c>
      <c r="L11" s="327" t="s">
        <v>525</v>
      </c>
      <c r="M11" s="159">
        <f t="shared" si="1"/>
        <v>4.8297308060566522</v>
      </c>
      <c r="N11" s="324">
        <v>118019</v>
      </c>
      <c r="O11" s="77">
        <v>57</v>
      </c>
      <c r="P11" s="118"/>
      <c r="Q11" s="327" t="s">
        <v>443</v>
      </c>
      <c r="R11" s="159">
        <f t="shared" si="2"/>
        <v>5.1945670939452739</v>
      </c>
      <c r="S11" s="159"/>
      <c r="T11" s="324">
        <v>65453</v>
      </c>
      <c r="U11" s="77">
        <v>34</v>
      </c>
      <c r="W11" s="327" t="s">
        <v>518</v>
      </c>
      <c r="X11" s="159">
        <f t="shared" si="3"/>
        <v>4.6232085067036524</v>
      </c>
      <c r="Y11" s="324">
        <v>6489</v>
      </c>
      <c r="Z11" s="77">
        <v>3</v>
      </c>
      <c r="AB11" s="327" t="s">
        <v>443</v>
      </c>
      <c r="AC11" s="124">
        <f t="shared" si="4"/>
        <v>4.5959402527767139</v>
      </c>
      <c r="AD11" s="128">
        <v>65275</v>
      </c>
      <c r="AE11" s="77">
        <v>30</v>
      </c>
      <c r="AG11" s="327" t="s">
        <v>76</v>
      </c>
      <c r="AH11" s="124">
        <f t="shared" si="5"/>
        <v>3.4701650444350403</v>
      </c>
      <c r="AI11" s="128">
        <v>118150</v>
      </c>
      <c r="AJ11" s="77">
        <v>41</v>
      </c>
    </row>
    <row r="12" spans="2:36">
      <c r="B12" s="77" t="s">
        <v>393</v>
      </c>
      <c r="C12" s="159">
        <f t="shared" si="0"/>
        <v>4.4176960280896624</v>
      </c>
      <c r="D12" s="77">
        <v>174299</v>
      </c>
      <c r="E12" s="77">
        <v>77</v>
      </c>
      <c r="F12" s="118"/>
      <c r="G12" s="327" t="s">
        <v>443</v>
      </c>
      <c r="H12" s="159">
        <v>5.15</v>
      </c>
      <c r="I12" s="324">
        <v>66006</v>
      </c>
      <c r="J12" s="77">
        <v>34</v>
      </c>
      <c r="L12" s="327" t="s">
        <v>517</v>
      </c>
      <c r="M12" s="159">
        <f t="shared" si="1"/>
        <v>4.5805023284220168</v>
      </c>
      <c r="N12" s="324">
        <v>13099</v>
      </c>
      <c r="O12" s="77">
        <v>6</v>
      </c>
      <c r="P12" s="118"/>
      <c r="Q12" s="327" t="s">
        <v>526</v>
      </c>
      <c r="R12" s="159">
        <f t="shared" si="2"/>
        <v>5.0946643717728053</v>
      </c>
      <c r="S12" s="159"/>
      <c r="T12" s="324">
        <v>145250</v>
      </c>
      <c r="U12" s="77">
        <v>74</v>
      </c>
      <c r="W12" s="327" t="s">
        <v>521</v>
      </c>
      <c r="X12" s="159">
        <f t="shared" si="3"/>
        <v>4.2898442600018649</v>
      </c>
      <c r="Y12" s="324">
        <v>53615</v>
      </c>
      <c r="Z12" s="77">
        <v>23</v>
      </c>
      <c r="AB12" s="327" t="s">
        <v>530</v>
      </c>
      <c r="AC12" s="124">
        <f t="shared" si="4"/>
        <v>4.2695509855546856</v>
      </c>
      <c r="AD12" s="128">
        <v>56212</v>
      </c>
      <c r="AE12" s="77">
        <v>24</v>
      </c>
      <c r="AG12" s="327" t="s">
        <v>82</v>
      </c>
      <c r="AH12" s="124">
        <f t="shared" si="5"/>
        <v>3.3469691335068799</v>
      </c>
      <c r="AI12" s="128">
        <v>26890</v>
      </c>
      <c r="AJ12" s="77">
        <v>9</v>
      </c>
    </row>
    <row r="13" spans="2:36">
      <c r="B13" s="77" t="s">
        <v>77</v>
      </c>
      <c r="C13" s="159">
        <f t="shared" si="0"/>
        <v>4.1529738904337155</v>
      </c>
      <c r="D13" s="77">
        <v>55382</v>
      </c>
      <c r="E13" s="77">
        <v>23</v>
      </c>
      <c r="F13" s="118"/>
      <c r="G13" s="327" t="s">
        <v>523</v>
      </c>
      <c r="H13" s="159">
        <v>4.7699999999999996</v>
      </c>
      <c r="I13" s="324">
        <v>39807</v>
      </c>
      <c r="J13" s="77">
        <v>19</v>
      </c>
      <c r="L13" s="327" t="s">
        <v>524</v>
      </c>
      <c r="M13" s="159">
        <f t="shared" si="1"/>
        <v>4.5761553344068959</v>
      </c>
      <c r="N13" s="324">
        <v>172634</v>
      </c>
      <c r="O13" s="77">
        <v>79</v>
      </c>
      <c r="P13" s="118"/>
      <c r="Q13" s="327" t="s">
        <v>521</v>
      </c>
      <c r="R13" s="159">
        <f t="shared" si="2"/>
        <v>4.6330615270570794</v>
      </c>
      <c r="S13" s="159"/>
      <c r="T13" s="324">
        <v>53960</v>
      </c>
      <c r="U13" s="77">
        <v>25</v>
      </c>
      <c r="W13" s="327" t="s">
        <v>525</v>
      </c>
      <c r="X13" s="159">
        <f t="shared" si="3"/>
        <v>4.2554640157962824</v>
      </c>
      <c r="Y13" s="324">
        <v>117496</v>
      </c>
      <c r="Z13" s="77">
        <v>50</v>
      </c>
      <c r="AB13" s="327" t="s">
        <v>525</v>
      </c>
      <c r="AC13" s="124">
        <f t="shared" si="4"/>
        <v>4.1561702163753109</v>
      </c>
      <c r="AD13" s="128">
        <v>117897</v>
      </c>
      <c r="AE13" s="77">
        <v>49</v>
      </c>
      <c r="AG13" s="327" t="s">
        <v>78</v>
      </c>
      <c r="AH13" s="124">
        <f t="shared" si="5"/>
        <v>3.0972174317028363</v>
      </c>
      <c r="AI13" s="128">
        <v>142063</v>
      </c>
      <c r="AJ13" s="77">
        <v>44</v>
      </c>
    </row>
    <row r="14" spans="2:36">
      <c r="B14" s="77" t="s">
        <v>443</v>
      </c>
      <c r="C14" s="159">
        <f t="shared" si="0"/>
        <v>4.0735655768621477</v>
      </c>
      <c r="D14" s="77">
        <v>66281</v>
      </c>
      <c r="E14" s="77">
        <v>27</v>
      </c>
      <c r="F14" s="118"/>
      <c r="G14" s="327" t="s">
        <v>524</v>
      </c>
      <c r="H14" s="159">
        <v>4.7300000000000004</v>
      </c>
      <c r="I14" s="324">
        <v>173401</v>
      </c>
      <c r="J14" s="77">
        <v>82</v>
      </c>
      <c r="L14" s="327" t="s">
        <v>529</v>
      </c>
      <c r="M14" s="159">
        <f t="shared" si="1"/>
        <v>4.4776315962756641</v>
      </c>
      <c r="N14" s="324">
        <v>151866</v>
      </c>
      <c r="O14" s="77">
        <v>68</v>
      </c>
      <c r="P14" s="118"/>
      <c r="Q14" s="327" t="s">
        <v>531</v>
      </c>
      <c r="R14" s="159">
        <f t="shared" si="2"/>
        <v>3.9085401602501464</v>
      </c>
      <c r="S14" s="159"/>
      <c r="T14" s="324">
        <v>194446</v>
      </c>
      <c r="U14" s="77">
        <v>76</v>
      </c>
      <c r="W14" s="327" t="s">
        <v>526</v>
      </c>
      <c r="X14" s="159">
        <f t="shared" si="3"/>
        <v>4.241973282522375</v>
      </c>
      <c r="Y14" s="324">
        <v>143801</v>
      </c>
      <c r="Z14" s="77">
        <v>61</v>
      </c>
      <c r="AB14" s="327" t="s">
        <v>531</v>
      </c>
      <c r="AC14" s="124">
        <f t="shared" si="4"/>
        <v>4.1101520756267984</v>
      </c>
      <c r="AD14" s="128">
        <v>194640</v>
      </c>
      <c r="AE14" s="77">
        <v>80</v>
      </c>
      <c r="AG14" s="327" t="s">
        <v>84</v>
      </c>
      <c r="AH14" s="124">
        <f t="shared" si="5"/>
        <v>3.0873726458783577</v>
      </c>
      <c r="AI14" s="128">
        <v>3239</v>
      </c>
      <c r="AJ14" s="77">
        <v>1</v>
      </c>
    </row>
    <row r="15" spans="2:36">
      <c r="B15" s="77" t="s">
        <v>79</v>
      </c>
      <c r="C15" s="159">
        <f t="shared" si="0"/>
        <v>4.0197332358852549</v>
      </c>
      <c r="D15" s="77">
        <v>54730</v>
      </c>
      <c r="E15" s="77">
        <v>22</v>
      </c>
      <c r="F15" s="118"/>
      <c r="G15" s="327" t="s">
        <v>526</v>
      </c>
      <c r="H15" s="159">
        <v>4.68</v>
      </c>
      <c r="I15" s="324">
        <v>147571</v>
      </c>
      <c r="J15" s="77">
        <v>69</v>
      </c>
      <c r="L15" s="327" t="s">
        <v>530</v>
      </c>
      <c r="M15" s="159">
        <f t="shared" si="1"/>
        <v>3.9498725268411792</v>
      </c>
      <c r="N15" s="324">
        <v>55698</v>
      </c>
      <c r="O15" s="77">
        <v>22</v>
      </c>
      <c r="P15" s="118"/>
      <c r="Q15" s="327" t="s">
        <v>517</v>
      </c>
      <c r="R15" s="159">
        <f t="shared" si="2"/>
        <v>3.8426068244697205</v>
      </c>
      <c r="S15" s="159"/>
      <c r="T15" s="324">
        <v>13012</v>
      </c>
      <c r="U15" s="77">
        <v>5</v>
      </c>
      <c r="W15" s="327" t="s">
        <v>529</v>
      </c>
      <c r="X15" s="159">
        <f t="shared" si="3"/>
        <v>3.9284358832655291</v>
      </c>
      <c r="Y15" s="324">
        <v>150187</v>
      </c>
      <c r="Z15" s="77">
        <v>59</v>
      </c>
      <c r="AB15" s="327" t="s">
        <v>526</v>
      </c>
      <c r="AC15" s="124">
        <f t="shared" si="4"/>
        <v>3.9549277011462354</v>
      </c>
      <c r="AD15" s="128">
        <v>144124</v>
      </c>
      <c r="AE15" s="77">
        <v>57</v>
      </c>
      <c r="AG15" s="327" t="s">
        <v>81</v>
      </c>
      <c r="AH15" s="124">
        <f t="shared" si="5"/>
        <v>2.9364263691087946</v>
      </c>
      <c r="AI15" s="128">
        <v>34055</v>
      </c>
      <c r="AJ15" s="77">
        <v>10</v>
      </c>
    </row>
    <row r="16" spans="2:36">
      <c r="B16" s="77" t="s">
        <v>72</v>
      </c>
      <c r="C16" s="159">
        <f t="shared" si="0"/>
        <v>3.7094324568341044</v>
      </c>
      <c r="D16" s="77">
        <v>285758</v>
      </c>
      <c r="E16" s="77">
        <v>106</v>
      </c>
      <c r="F16" s="118"/>
      <c r="G16" s="327" t="s">
        <v>525</v>
      </c>
      <c r="H16" s="159">
        <v>4.0599999999999996</v>
      </c>
      <c r="I16" s="324">
        <v>118371</v>
      </c>
      <c r="J16" s="77">
        <v>48</v>
      </c>
      <c r="L16" s="327" t="s">
        <v>521</v>
      </c>
      <c r="M16" s="159">
        <f t="shared" si="1"/>
        <v>3.8670472332197772</v>
      </c>
      <c r="N16" s="324">
        <v>54305</v>
      </c>
      <c r="O16" s="77">
        <v>21</v>
      </c>
      <c r="P16" s="118"/>
      <c r="Q16" s="327" t="s">
        <v>529</v>
      </c>
      <c r="R16" s="159">
        <f t="shared" si="2"/>
        <v>3.7064001588457209</v>
      </c>
      <c r="S16" s="159"/>
      <c r="T16" s="324">
        <v>151090</v>
      </c>
      <c r="U16" s="77">
        <v>56</v>
      </c>
      <c r="W16" s="327" t="s">
        <v>531</v>
      </c>
      <c r="X16" s="159">
        <f t="shared" si="3"/>
        <v>3.5562794101730208</v>
      </c>
      <c r="Y16" s="324">
        <v>194023</v>
      </c>
      <c r="Z16" s="77">
        <v>69</v>
      </c>
      <c r="AB16" s="327" t="s">
        <v>527</v>
      </c>
      <c r="AC16" s="124">
        <f t="shared" si="4"/>
        <v>3.8356478660175939</v>
      </c>
      <c r="AD16" s="128">
        <v>278962</v>
      </c>
      <c r="AE16" s="77">
        <v>107</v>
      </c>
      <c r="AG16" s="327" t="s">
        <v>74</v>
      </c>
      <c r="AH16" s="124">
        <f t="shared" si="5"/>
        <v>2.5203298031570989</v>
      </c>
      <c r="AI16" s="128">
        <v>194419</v>
      </c>
      <c r="AJ16" s="77">
        <v>49</v>
      </c>
    </row>
    <row r="17" spans="2:36">
      <c r="B17" s="77" t="s">
        <v>75</v>
      </c>
      <c r="C17" s="159">
        <f t="shared" si="0"/>
        <v>3.6791114069973192</v>
      </c>
      <c r="D17" s="77">
        <v>57079</v>
      </c>
      <c r="E17" s="77">
        <v>21</v>
      </c>
      <c r="F17" s="118"/>
      <c r="G17" s="327" t="s">
        <v>527</v>
      </c>
      <c r="H17" s="159">
        <v>3.45</v>
      </c>
      <c r="I17" s="324">
        <v>283649</v>
      </c>
      <c r="J17" s="77">
        <v>98</v>
      </c>
      <c r="L17" s="327" t="s">
        <v>443</v>
      </c>
      <c r="M17" s="159">
        <f t="shared" si="1"/>
        <v>3.8047117550374385</v>
      </c>
      <c r="N17" s="324">
        <v>65708</v>
      </c>
      <c r="O17" s="77">
        <v>25</v>
      </c>
      <c r="P17" s="118"/>
      <c r="Q17" s="327" t="s">
        <v>524</v>
      </c>
      <c r="R17" s="159">
        <f t="shared" si="2"/>
        <v>3.6030172363695532</v>
      </c>
      <c r="S17" s="159"/>
      <c r="T17" s="324">
        <v>172078</v>
      </c>
      <c r="U17" s="77">
        <v>62</v>
      </c>
      <c r="W17" s="327" t="s">
        <v>528</v>
      </c>
      <c r="X17" s="159">
        <f t="shared" si="3"/>
        <v>3.5455037414394743</v>
      </c>
      <c r="Y17" s="324">
        <v>53589</v>
      </c>
      <c r="Z17" s="77">
        <v>19</v>
      </c>
      <c r="AB17" s="327" t="s">
        <v>529</v>
      </c>
      <c r="AC17" s="124">
        <f t="shared" si="4"/>
        <v>3.7903220443800163</v>
      </c>
      <c r="AD17" s="128">
        <v>150383</v>
      </c>
      <c r="AE17" s="77">
        <v>57</v>
      </c>
      <c r="AG17" s="327" t="s">
        <v>85</v>
      </c>
      <c r="AH17" s="124">
        <f t="shared" si="5"/>
        <v>2.5078369905956115</v>
      </c>
      <c r="AI17" s="128">
        <v>15950</v>
      </c>
      <c r="AJ17" s="77">
        <v>4</v>
      </c>
    </row>
    <row r="18" spans="2:36">
      <c r="B18" s="77" t="s">
        <v>375</v>
      </c>
      <c r="C18" s="159">
        <f t="shared" si="0"/>
        <v>3.5347022667914718</v>
      </c>
      <c r="D18" s="77">
        <v>152771</v>
      </c>
      <c r="E18" s="77">
        <v>54</v>
      </c>
      <c r="F18" s="118"/>
      <c r="G18" s="327" t="s">
        <v>528</v>
      </c>
      <c r="H18" s="159">
        <v>3.38</v>
      </c>
      <c r="I18" s="324">
        <v>56196</v>
      </c>
      <c r="J18" s="77">
        <v>19</v>
      </c>
      <c r="L18" s="327" t="s">
        <v>531</v>
      </c>
      <c r="M18" s="159">
        <f t="shared" si="1"/>
        <v>3.1799111676428651</v>
      </c>
      <c r="N18" s="324">
        <v>194974</v>
      </c>
      <c r="O18" s="77">
        <v>62</v>
      </c>
      <c r="P18" s="118"/>
      <c r="Q18" s="327" t="s">
        <v>527</v>
      </c>
      <c r="R18" s="159">
        <f t="shared" si="2"/>
        <v>3.4992251715691527</v>
      </c>
      <c r="S18" s="159"/>
      <c r="T18" s="324">
        <v>280062</v>
      </c>
      <c r="U18" s="77">
        <v>98</v>
      </c>
      <c r="W18" s="327" t="s">
        <v>527</v>
      </c>
      <c r="X18" s="159">
        <f t="shared" si="3"/>
        <v>3.1334752401430594</v>
      </c>
      <c r="Y18" s="324">
        <v>277647</v>
      </c>
      <c r="Z18" s="77">
        <v>87</v>
      </c>
      <c r="AB18" s="327" t="s">
        <v>524</v>
      </c>
      <c r="AC18" s="124">
        <f t="shared" si="4"/>
        <v>3.2486932711440621</v>
      </c>
      <c r="AD18" s="128">
        <v>172377</v>
      </c>
      <c r="AE18" s="77">
        <v>56</v>
      </c>
      <c r="AG18" s="327" t="s">
        <v>77</v>
      </c>
      <c r="AH18" s="124">
        <f t="shared" si="5"/>
        <v>2.4845602328387875</v>
      </c>
      <c r="AI18" s="128">
        <v>56348</v>
      </c>
      <c r="AJ18" s="77">
        <v>14</v>
      </c>
    </row>
    <row r="19" spans="2:36">
      <c r="B19" s="77" t="s">
        <v>82</v>
      </c>
      <c r="C19" s="159">
        <f t="shared" si="0"/>
        <v>3.3737053405755537</v>
      </c>
      <c r="D19" s="77">
        <v>29641</v>
      </c>
      <c r="E19" s="77">
        <v>10</v>
      </c>
      <c r="F19" s="118"/>
      <c r="G19" s="327" t="s">
        <v>529</v>
      </c>
      <c r="H19" s="159">
        <v>3.08</v>
      </c>
      <c r="I19" s="324">
        <v>152365</v>
      </c>
      <c r="J19" s="77">
        <v>47</v>
      </c>
      <c r="L19" s="327" t="s">
        <v>527</v>
      </c>
      <c r="M19" s="159">
        <f t="shared" si="1"/>
        <v>3.0841111556199952</v>
      </c>
      <c r="N19" s="324">
        <v>282091</v>
      </c>
      <c r="O19" s="77">
        <v>87</v>
      </c>
      <c r="P19" s="118"/>
      <c r="Q19" s="327" t="s">
        <v>525</v>
      </c>
      <c r="R19" s="159">
        <f t="shared" si="2"/>
        <v>3.3944619353524725</v>
      </c>
      <c r="S19" s="159"/>
      <c r="T19" s="324">
        <v>117839</v>
      </c>
      <c r="U19" s="77">
        <v>40</v>
      </c>
      <c r="W19" s="327" t="s">
        <v>524</v>
      </c>
      <c r="X19" s="159">
        <f t="shared" si="3"/>
        <v>2.9172890216579539</v>
      </c>
      <c r="Y19" s="324">
        <v>171392</v>
      </c>
      <c r="Z19" s="77">
        <v>50</v>
      </c>
      <c r="AB19" s="327" t="s">
        <v>532</v>
      </c>
      <c r="AC19" s="124">
        <f t="shared" si="4"/>
        <v>2.9815146094215863</v>
      </c>
      <c r="AD19" s="128">
        <v>3354</v>
      </c>
      <c r="AE19" s="77">
        <v>1</v>
      </c>
      <c r="AG19" s="327" t="s">
        <v>72</v>
      </c>
      <c r="AH19" s="124">
        <f t="shared" si="5"/>
        <v>2.4242950547999231</v>
      </c>
      <c r="AI19" s="128">
        <v>276369</v>
      </c>
      <c r="AJ19" s="77">
        <v>67</v>
      </c>
    </row>
    <row r="20" spans="2:36">
      <c r="B20" s="77" t="s">
        <v>74</v>
      </c>
      <c r="C20" s="159">
        <f t="shared" si="0"/>
        <v>2.240956141286949</v>
      </c>
      <c r="D20" s="77">
        <v>187420</v>
      </c>
      <c r="E20" s="77">
        <v>42</v>
      </c>
      <c r="F20" s="118"/>
      <c r="G20" s="327" t="s">
        <v>530</v>
      </c>
      <c r="H20" s="159">
        <v>3.06</v>
      </c>
      <c r="I20" s="324">
        <v>55568</v>
      </c>
      <c r="J20" s="77">
        <v>17</v>
      </c>
      <c r="L20" s="327" t="s">
        <v>516</v>
      </c>
      <c r="M20" s="159">
        <f t="shared" si="1"/>
        <v>2.4339783375927952</v>
      </c>
      <c r="N20" s="324">
        <v>16434</v>
      </c>
      <c r="O20" s="77">
        <v>4</v>
      </c>
      <c r="P20" s="118"/>
      <c r="Q20" s="327" t="s">
        <v>530</v>
      </c>
      <c r="R20" s="159">
        <f t="shared" si="2"/>
        <v>2.8639447258667907</v>
      </c>
      <c r="S20" s="159"/>
      <c r="T20" s="324">
        <v>55867</v>
      </c>
      <c r="U20" s="77">
        <v>16</v>
      </c>
      <c r="W20" s="327" t="s">
        <v>515</v>
      </c>
      <c r="X20" s="159">
        <f t="shared" si="3"/>
        <v>2.6504108136761197</v>
      </c>
      <c r="Y20" s="324">
        <v>3773</v>
      </c>
      <c r="Z20" s="77">
        <v>1</v>
      </c>
      <c r="AB20" s="327" t="s">
        <v>521</v>
      </c>
      <c r="AC20" s="124">
        <f t="shared" si="4"/>
        <v>2.6156001868285848</v>
      </c>
      <c r="AD20" s="128">
        <v>53525</v>
      </c>
      <c r="AE20" s="77">
        <v>14</v>
      </c>
      <c r="AG20" s="327" t="s">
        <v>83</v>
      </c>
      <c r="AH20" s="124">
        <f t="shared" si="5"/>
        <v>1.5441630636195183</v>
      </c>
      <c r="AI20" s="128">
        <v>6476</v>
      </c>
      <c r="AJ20" s="77">
        <v>1</v>
      </c>
    </row>
    <row r="21" spans="2:36">
      <c r="B21" s="77" t="s">
        <v>84</v>
      </c>
      <c r="C21" s="159">
        <f t="shared" si="0"/>
        <v>0</v>
      </c>
      <c r="D21" s="77">
        <v>3738</v>
      </c>
      <c r="E21" s="77">
        <v>0</v>
      </c>
      <c r="F21" s="118"/>
      <c r="G21" s="327" t="s">
        <v>531</v>
      </c>
      <c r="H21" s="159">
        <v>2.72</v>
      </c>
      <c r="I21" s="324">
        <v>187648</v>
      </c>
      <c r="J21" s="77">
        <v>51</v>
      </c>
      <c r="L21" s="327" t="s">
        <v>518</v>
      </c>
      <c r="M21" s="159">
        <f t="shared" si="1"/>
        <v>1.5267175572519085</v>
      </c>
      <c r="N21" s="324">
        <v>6550</v>
      </c>
      <c r="O21" s="77">
        <v>1</v>
      </c>
      <c r="P21" s="118"/>
      <c r="Q21" s="327" t="s">
        <v>516</v>
      </c>
      <c r="R21" s="159">
        <f t="shared" si="2"/>
        <v>2.447081854888046</v>
      </c>
      <c r="S21" s="159"/>
      <c r="T21" s="324">
        <v>16346</v>
      </c>
      <c r="U21" s="77">
        <v>4</v>
      </c>
      <c r="W21" s="327" t="s">
        <v>516</v>
      </c>
      <c r="X21" s="159">
        <f t="shared" si="3"/>
        <v>2.4683739586547362</v>
      </c>
      <c r="Y21" s="324">
        <v>16205</v>
      </c>
      <c r="Z21" s="77">
        <v>4</v>
      </c>
      <c r="AB21" s="327" t="s">
        <v>516</v>
      </c>
      <c r="AC21" s="124">
        <f t="shared" si="4"/>
        <v>1.8632383081796162</v>
      </c>
      <c r="AD21" s="128">
        <v>16101</v>
      </c>
      <c r="AE21" s="77">
        <v>3</v>
      </c>
      <c r="AG21" s="327" t="s">
        <v>87</v>
      </c>
      <c r="AH21" s="124">
        <f t="shared" si="5"/>
        <v>0</v>
      </c>
      <c r="AI21" s="128">
        <v>3681</v>
      </c>
      <c r="AJ21" s="77">
        <v>0</v>
      </c>
    </row>
    <row r="22" spans="2:36">
      <c r="B22" s="77" t="s">
        <v>87</v>
      </c>
      <c r="C22" s="159">
        <f t="shared" si="0"/>
        <v>0</v>
      </c>
      <c r="D22" s="111">
        <v>4035</v>
      </c>
      <c r="E22" s="77">
        <v>0</v>
      </c>
      <c r="F22" s="118"/>
      <c r="G22" s="327" t="s">
        <v>532</v>
      </c>
      <c r="H22" s="159">
        <v>0</v>
      </c>
      <c r="I22" s="324">
        <v>3667</v>
      </c>
      <c r="J22" s="77">
        <v>0</v>
      </c>
      <c r="O22" s="156"/>
      <c r="P22" s="118"/>
    </row>
    <row r="23" spans="2:36">
      <c r="E23" s="156"/>
      <c r="F23" s="118"/>
      <c r="H23" s="159"/>
      <c r="I23" s="324"/>
      <c r="L23" s="77" t="s">
        <v>512</v>
      </c>
      <c r="M23" s="159">
        <f>(O23/N23)*10000</f>
        <v>4.3297877789349677</v>
      </c>
      <c r="N23" s="326">
        <f>SUM(N3:N21)</f>
        <v>1464275</v>
      </c>
      <c r="O23" s="77">
        <f>SUM(O3:O21)</f>
        <v>634</v>
      </c>
      <c r="P23" s="118"/>
      <c r="Q23" s="77" t="s">
        <v>512</v>
      </c>
      <c r="R23" s="159">
        <f>(U23/T23)*10000</f>
        <v>4.2118976144718872</v>
      </c>
      <c r="S23" s="159"/>
      <c r="T23" s="326">
        <f>SUM(T3:T21)</f>
        <v>1455401</v>
      </c>
      <c r="U23" s="77">
        <f>SUM(U3:U21)</f>
        <v>613</v>
      </c>
      <c r="W23" s="77" t="s">
        <v>512</v>
      </c>
      <c r="X23" s="159">
        <f>(Z23/Y23)*10000</f>
        <v>3.9156732778820493</v>
      </c>
      <c r="Y23" s="326">
        <f>SUM(Y3:Y21)</f>
        <v>1445473</v>
      </c>
      <c r="Z23" s="77">
        <f>SUM(Z3:Z21)</f>
        <v>566</v>
      </c>
      <c r="AB23" s="77" t="s">
        <v>512</v>
      </c>
      <c r="AC23" s="159">
        <f>(AE23/AD23)*10000</f>
        <v>4.2556160660560041</v>
      </c>
      <c r="AD23" s="326">
        <f>SUM(AD3:AD21)</f>
        <v>1447499</v>
      </c>
      <c r="AE23" s="77">
        <f>SUM(AE3:AE21)</f>
        <v>616</v>
      </c>
      <c r="AG23" s="77" t="s">
        <v>512</v>
      </c>
      <c r="AH23" s="159">
        <f>(AJ23/AI23)*10000</f>
        <v>3.4816323006347711</v>
      </c>
      <c r="AI23" s="326">
        <f>SUM(AI3:AI21)</f>
        <v>1436108</v>
      </c>
      <c r="AJ23" s="77">
        <f>SUM(AJ3:AJ21)</f>
        <v>500</v>
      </c>
    </row>
    <row r="24" spans="2:36">
      <c r="B24" s="77" t="s">
        <v>89</v>
      </c>
      <c r="C24" s="159">
        <f>AVERAGE(C3:C22)</f>
        <v>4.4233238372016981</v>
      </c>
      <c r="D24" s="148"/>
      <c r="E24" s="77">
        <f>SUM(E3:E22)</f>
        <v>614</v>
      </c>
      <c r="F24" s="118"/>
      <c r="G24" s="77" t="s">
        <v>512</v>
      </c>
      <c r="H24" s="159">
        <f>(J24/I24)*10000</f>
        <v>4.1040554726968193</v>
      </c>
      <c r="I24" s="326">
        <f>SUM(I3:I22)</f>
        <v>1471715</v>
      </c>
      <c r="J24" s="77">
        <f>SUM(J3:J22)</f>
        <v>604</v>
      </c>
      <c r="M24" s="159"/>
      <c r="N24" s="324"/>
      <c r="P24" s="118"/>
    </row>
    <row r="25" spans="2:36">
      <c r="D25" s="148"/>
      <c r="V25" s="159"/>
    </row>
    <row r="26" spans="2:36">
      <c r="C26" s="159"/>
      <c r="D26" s="126"/>
    </row>
    <row r="27" spans="2:36">
      <c r="B27" s="126"/>
      <c r="C27" s="118"/>
      <c r="D27" s="126"/>
    </row>
    <row r="28" spans="2:36">
      <c r="B28" s="126"/>
      <c r="C28" s="118"/>
      <c r="D28" s="126"/>
    </row>
    <row r="29" spans="2:36">
      <c r="B29" s="126"/>
      <c r="C29" s="118"/>
      <c r="D29" s="126"/>
    </row>
    <row r="30" spans="2:36">
      <c r="B30" s="126"/>
      <c r="C30" s="118"/>
      <c r="D30" s="126"/>
    </row>
    <row r="31" spans="2:36">
      <c r="B31" s="126"/>
      <c r="C31" s="118"/>
      <c r="D31" s="126"/>
    </row>
    <row r="32" spans="2:36">
      <c r="B32" s="126"/>
      <c r="C32" s="118"/>
      <c r="D32" s="126"/>
    </row>
    <row r="33" spans="2:4">
      <c r="B33" s="126"/>
      <c r="C33" s="118"/>
      <c r="D33" s="126"/>
    </row>
    <row r="34" spans="2:4">
      <c r="B34" s="127"/>
      <c r="C34" s="118"/>
      <c r="D34" s="127"/>
    </row>
    <row r="35" spans="2:4">
      <c r="B35" s="126"/>
      <c r="C35" s="118"/>
      <c r="D35" s="126"/>
    </row>
    <row r="36" spans="2:4">
      <c r="B36" s="126"/>
      <c r="C36" s="118"/>
      <c r="D36" s="126"/>
    </row>
    <row r="37" spans="2:4">
      <c r="B37" s="126"/>
      <c r="C37" s="118"/>
      <c r="D37" s="126"/>
    </row>
    <row r="38" spans="2:4">
      <c r="B38" s="126"/>
      <c r="C38" s="118"/>
      <c r="D38" s="126"/>
    </row>
    <row r="39" spans="2:4">
      <c r="B39" s="126"/>
      <c r="C39" s="118"/>
      <c r="D39" s="126"/>
    </row>
    <row r="40" spans="2:4">
      <c r="B40" s="126"/>
      <c r="C40" s="118"/>
      <c r="D40" s="126"/>
    </row>
    <row r="41" spans="2:4">
      <c r="B41" s="126"/>
      <c r="C41" s="118"/>
      <c r="D41" s="126"/>
    </row>
    <row r="42" spans="2:4">
      <c r="B42" s="126"/>
      <c r="C42" s="118"/>
      <c r="D42" s="126"/>
    </row>
    <row r="43" spans="2:4">
      <c r="B43" s="126"/>
      <c r="C43" s="118"/>
      <c r="D43" s="126"/>
    </row>
    <row r="44" spans="2:4">
      <c r="B44" s="126"/>
      <c r="C44" s="118"/>
      <c r="D44" s="126"/>
    </row>
    <row r="45" spans="2:4">
      <c r="B45" s="126"/>
      <c r="C45" s="118"/>
      <c r="D45" s="126"/>
    </row>
    <row r="46" spans="2:4">
      <c r="B46" s="126"/>
      <c r="C46" s="118"/>
      <c r="D46" s="126"/>
    </row>
    <row r="47" spans="2:4">
      <c r="B47" s="126"/>
      <c r="C47" s="118"/>
      <c r="D47" s="126"/>
    </row>
    <row r="48" spans="2:4">
      <c r="B48" s="126"/>
      <c r="C48" s="118"/>
      <c r="D48" s="126"/>
    </row>
    <row r="49" spans="2:4">
      <c r="B49" s="126"/>
      <c r="C49" s="118"/>
      <c r="D49" s="126"/>
    </row>
    <row r="50" spans="2:4">
      <c r="B50" s="126"/>
      <c r="C50" s="118"/>
      <c r="D50" s="126"/>
    </row>
    <row r="51" spans="2:4">
      <c r="C51" s="118"/>
      <c r="D51" s="128"/>
    </row>
    <row r="53" spans="2:4">
      <c r="C53" s="118"/>
    </row>
  </sheetData>
  <autoFilter ref="AG2:AJ2">
    <sortState ref="AG3:AJ21">
      <sortCondition descending="1" ref="AH2"/>
    </sortState>
  </autoFilter>
  <phoneticPr fontId="4"/>
  <printOptions horizontalCentered="1" verticalCentered="1"/>
  <pageMargins left="0.70866141732283472" right="0.5" top="0.35433070866141736" bottom="0.39370078740157483" header="0.27559055118110237" footer="0.23622047244094491"/>
  <pageSetup paperSize="9" scale="6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H25"/>
  <sheetViews>
    <sheetView view="pageBreakPreview" topLeftCell="A10" zoomScale="85" zoomScaleNormal="100" zoomScaleSheetLayoutView="85" workbookViewId="0">
      <selection activeCell="AG31" sqref="AG31"/>
    </sheetView>
  </sheetViews>
  <sheetFormatPr defaultRowHeight="13.5"/>
  <cols>
    <col min="1" max="1" width="17.375" style="740" customWidth="1"/>
    <col min="2" max="2" width="12.625" style="77" customWidth="1"/>
    <col min="3" max="3" width="9.875" style="77" customWidth="1"/>
    <col min="4" max="5" width="7.75" style="77" customWidth="1"/>
    <col min="6" max="6" width="13" style="77" bestFit="1" customWidth="1"/>
    <col min="7" max="7" width="13.125" style="77" bestFit="1" customWidth="1"/>
    <col min="8" max="8" width="10.625" style="77" customWidth="1"/>
    <col min="9" max="9" width="6.875" style="77" customWidth="1"/>
    <col min="10" max="10" width="7.25" style="77" customWidth="1"/>
    <col min="11" max="11" width="12.25" style="77" customWidth="1"/>
    <col min="12" max="12" width="10.75" style="77" customWidth="1"/>
    <col min="13" max="13" width="11.75" style="77" hidden="1" customWidth="1"/>
    <col min="14" max="14" width="12.25" style="77" hidden="1" customWidth="1"/>
    <col min="15" max="15" width="6.5" style="77" hidden="1" customWidth="1"/>
    <col min="16" max="16" width="13" style="77" hidden="1" customWidth="1"/>
    <col min="17" max="17" width="13.125" style="77" hidden="1" customWidth="1"/>
    <col min="18" max="18" width="10.625" style="77" hidden="1" customWidth="1"/>
    <col min="19" max="19" width="6.875" style="77" hidden="1" customWidth="1"/>
    <col min="20" max="20" width="0" style="77" hidden="1" customWidth="1"/>
    <col min="21" max="21" width="13" style="77" hidden="1" customWidth="1"/>
    <col min="22" max="22" width="13.125" style="77" hidden="1" customWidth="1"/>
    <col min="23" max="23" width="10.625" style="77" hidden="1" customWidth="1"/>
    <col min="24" max="24" width="6.875" style="77" hidden="1" customWidth="1"/>
    <col min="25" max="25" width="5" style="77" customWidth="1"/>
    <col min="26" max="26" width="13.75" style="77" hidden="1" customWidth="1"/>
    <col min="27" max="27" width="15.875" style="77" hidden="1" customWidth="1"/>
    <col min="28" max="28" width="14.125" style="77" hidden="1" customWidth="1"/>
    <col min="29" max="29" width="6.75" style="77" hidden="1" customWidth="1"/>
    <col min="30" max="30" width="8.125" style="77" customWidth="1"/>
    <col min="31" max="31" width="13.75" style="77" customWidth="1"/>
    <col min="32" max="32" width="15.875" style="77" customWidth="1"/>
    <col min="33" max="33" width="14.125" style="77" customWidth="1"/>
    <col min="34" max="34" width="6.75" style="77" customWidth="1"/>
    <col min="35" max="16384" width="9" style="77"/>
  </cols>
  <sheetData>
    <row r="1" spans="1:34" ht="30.75" customHeight="1">
      <c r="F1" s="77" t="s">
        <v>565</v>
      </c>
      <c r="K1" s="77" t="s">
        <v>564</v>
      </c>
      <c r="P1" s="77" t="s">
        <v>582</v>
      </c>
      <c r="U1" s="77" t="s">
        <v>588</v>
      </c>
      <c r="Z1" s="77" t="s">
        <v>601</v>
      </c>
      <c r="AE1" s="77" t="s">
        <v>777</v>
      </c>
    </row>
    <row r="2" spans="1:34">
      <c r="A2" s="740" t="s">
        <v>445</v>
      </c>
      <c r="B2" s="77" t="s">
        <v>448</v>
      </c>
      <c r="C2" s="77" t="s">
        <v>117</v>
      </c>
      <c r="D2" s="77" t="s">
        <v>280</v>
      </c>
      <c r="F2" s="77" t="s">
        <v>445</v>
      </c>
      <c r="G2" s="77" t="s">
        <v>448</v>
      </c>
      <c r="H2" s="77" t="s">
        <v>117</v>
      </c>
      <c r="I2" s="77" t="s">
        <v>280</v>
      </c>
      <c r="K2" s="77" t="s">
        <v>445</v>
      </c>
      <c r="L2" s="77" t="s">
        <v>448</v>
      </c>
      <c r="M2" s="77" t="s">
        <v>117</v>
      </c>
      <c r="N2" s="77" t="s">
        <v>280</v>
      </c>
      <c r="P2" s="77" t="s">
        <v>445</v>
      </c>
      <c r="Q2" s="77" t="s">
        <v>448</v>
      </c>
      <c r="R2" s="77" t="s">
        <v>117</v>
      </c>
      <c r="S2" s="77" t="s">
        <v>280</v>
      </c>
      <c r="U2" s="77" t="s">
        <v>445</v>
      </c>
      <c r="V2" s="77" t="s">
        <v>448</v>
      </c>
      <c r="W2" s="77" t="s">
        <v>117</v>
      </c>
      <c r="X2" s="77" t="s">
        <v>280</v>
      </c>
      <c r="Z2" s="77" t="s">
        <v>445</v>
      </c>
      <c r="AA2" s="77" t="s">
        <v>448</v>
      </c>
      <c r="AB2" s="77" t="s">
        <v>117</v>
      </c>
      <c r="AC2" s="77" t="s">
        <v>280</v>
      </c>
      <c r="AE2" s="77" t="s">
        <v>445</v>
      </c>
      <c r="AF2" s="77" t="s">
        <v>448</v>
      </c>
      <c r="AG2" s="77" t="s">
        <v>117</v>
      </c>
      <c r="AH2" s="77" t="s">
        <v>280</v>
      </c>
    </row>
    <row r="3" spans="1:34">
      <c r="A3" s="740" t="s">
        <v>442</v>
      </c>
      <c r="B3" s="128">
        <f t="shared" ref="B3:B20" si="0">C3/D3</f>
        <v>5593.8771929824561</v>
      </c>
      <c r="C3" s="77">
        <v>318851</v>
      </c>
      <c r="D3" s="77">
        <v>57</v>
      </c>
      <c r="F3" s="77" t="s">
        <v>535</v>
      </c>
      <c r="G3" s="128">
        <v>13487</v>
      </c>
      <c r="H3" s="324">
        <v>134866</v>
      </c>
      <c r="I3" s="77">
        <v>10</v>
      </c>
      <c r="J3" s="132"/>
      <c r="K3" s="77" t="s">
        <v>545</v>
      </c>
      <c r="L3" s="123">
        <f t="shared" ref="L3:L21" si="1">(M3/N3)</f>
        <v>3062.7368421052633</v>
      </c>
      <c r="M3" s="324">
        <v>58192</v>
      </c>
      <c r="N3" s="77">
        <v>19</v>
      </c>
      <c r="O3" s="132"/>
      <c r="P3" s="77" t="s">
        <v>538</v>
      </c>
      <c r="Q3" s="123">
        <f t="shared" ref="Q3:Q21" si="2">(R3/S3)</f>
        <v>27601.482142857141</v>
      </c>
      <c r="R3" s="324">
        <v>1545683</v>
      </c>
      <c r="S3" s="77">
        <v>56</v>
      </c>
      <c r="U3" s="77" t="s">
        <v>550</v>
      </c>
      <c r="V3" s="123">
        <f t="shared" ref="V3:V21" si="3">(W3/X3)</f>
        <v>376666.66666666669</v>
      </c>
      <c r="W3" s="324">
        <v>1130000</v>
      </c>
      <c r="X3" s="77">
        <v>3</v>
      </c>
      <c r="Z3" s="77" t="s">
        <v>552</v>
      </c>
      <c r="AA3" s="128">
        <f t="shared" ref="AA3:AA21" si="4">(AB3/AC3)</f>
        <v>13997</v>
      </c>
      <c r="AB3" s="128">
        <v>13997</v>
      </c>
      <c r="AC3" s="77">
        <v>1</v>
      </c>
      <c r="AE3" s="77" t="s">
        <v>85</v>
      </c>
      <c r="AF3" s="128">
        <f t="shared" ref="AF3:AF18" si="5">(AG3/AH3)</f>
        <v>19820.75</v>
      </c>
      <c r="AG3" s="128">
        <v>79283</v>
      </c>
      <c r="AH3" s="77">
        <v>4</v>
      </c>
    </row>
    <row r="4" spans="1:34">
      <c r="A4" s="740" t="s">
        <v>80</v>
      </c>
      <c r="B4" s="128">
        <f t="shared" si="0"/>
        <v>3321.7777777777778</v>
      </c>
      <c r="C4" s="77">
        <v>89688</v>
      </c>
      <c r="D4" s="77">
        <v>27</v>
      </c>
      <c r="F4" s="77" t="s">
        <v>539</v>
      </c>
      <c r="G4" s="128">
        <v>5181</v>
      </c>
      <c r="H4" s="324">
        <v>507765</v>
      </c>
      <c r="I4" s="77">
        <v>98</v>
      </c>
      <c r="J4" s="132"/>
      <c r="K4" s="77" t="s">
        <v>548</v>
      </c>
      <c r="L4" s="123">
        <f t="shared" si="1"/>
        <v>2831</v>
      </c>
      <c r="M4" s="324">
        <v>11324</v>
      </c>
      <c r="N4" s="77">
        <v>4</v>
      </c>
      <c r="O4" s="132"/>
      <c r="P4" s="77" t="s">
        <v>534</v>
      </c>
      <c r="Q4" s="123">
        <f t="shared" si="2"/>
        <v>4970.72</v>
      </c>
      <c r="R4" s="324">
        <v>124268</v>
      </c>
      <c r="S4" s="77">
        <v>25</v>
      </c>
      <c r="U4" s="77" t="s">
        <v>537</v>
      </c>
      <c r="V4" s="123">
        <f t="shared" si="3"/>
        <v>7578.5</v>
      </c>
      <c r="W4" s="324">
        <v>90942</v>
      </c>
      <c r="X4" s="77">
        <v>12</v>
      </c>
      <c r="Z4" s="77" t="s">
        <v>543</v>
      </c>
      <c r="AA4" s="128">
        <f t="shared" si="4"/>
        <v>4772.9629629629626</v>
      </c>
      <c r="AB4" s="128">
        <v>128870</v>
      </c>
      <c r="AC4" s="77">
        <v>27</v>
      </c>
      <c r="AE4" s="77" t="s">
        <v>82</v>
      </c>
      <c r="AF4" s="128">
        <f t="shared" si="5"/>
        <v>7117.333333333333</v>
      </c>
      <c r="AG4" s="128">
        <v>64056</v>
      </c>
      <c r="AH4" s="77">
        <v>9</v>
      </c>
    </row>
    <row r="5" spans="1:34">
      <c r="A5" s="740" t="s">
        <v>86</v>
      </c>
      <c r="B5" s="128">
        <f t="shared" si="0"/>
        <v>3126.7777777777778</v>
      </c>
      <c r="C5" s="77">
        <v>28141</v>
      </c>
      <c r="D5" s="77">
        <v>9</v>
      </c>
      <c r="F5" s="77" t="s">
        <v>548</v>
      </c>
      <c r="G5" s="128">
        <v>3783</v>
      </c>
      <c r="H5" s="324">
        <v>56745</v>
      </c>
      <c r="I5" s="77">
        <v>15</v>
      </c>
      <c r="J5" s="132"/>
      <c r="K5" s="77" t="s">
        <v>549</v>
      </c>
      <c r="L5" s="123">
        <f t="shared" si="1"/>
        <v>2434.9545454545455</v>
      </c>
      <c r="M5" s="324">
        <v>53569</v>
      </c>
      <c r="N5" s="77">
        <v>22</v>
      </c>
      <c r="O5" s="132"/>
      <c r="P5" s="77" t="s">
        <v>590</v>
      </c>
      <c r="Q5" s="123">
        <f t="shared" si="2"/>
        <v>2745.2631578947367</v>
      </c>
      <c r="R5" s="324">
        <v>208640</v>
      </c>
      <c r="S5" s="77">
        <v>76</v>
      </c>
      <c r="U5" s="77" t="s">
        <v>534</v>
      </c>
      <c r="V5" s="123">
        <f t="shared" si="3"/>
        <v>5315.333333333333</v>
      </c>
      <c r="W5" s="324">
        <v>95676</v>
      </c>
      <c r="X5" s="77">
        <v>18</v>
      </c>
      <c r="Z5" s="77" t="s">
        <v>540</v>
      </c>
      <c r="AA5" s="128">
        <f t="shared" si="4"/>
        <v>4056.7142857142858</v>
      </c>
      <c r="AB5" s="128">
        <v>56794</v>
      </c>
      <c r="AC5" s="77">
        <v>14</v>
      </c>
      <c r="AE5" s="77" t="s">
        <v>390</v>
      </c>
      <c r="AF5" s="128">
        <f t="shared" si="5"/>
        <v>5768.212121212121</v>
      </c>
      <c r="AG5" s="128">
        <v>190351</v>
      </c>
      <c r="AH5" s="77">
        <v>33</v>
      </c>
    </row>
    <row r="6" spans="1:34">
      <c r="A6" s="740" t="s">
        <v>74</v>
      </c>
      <c r="B6" s="128">
        <f t="shared" si="0"/>
        <v>2851.6190476190477</v>
      </c>
      <c r="C6" s="77">
        <v>119768</v>
      </c>
      <c r="D6" s="77">
        <v>42</v>
      </c>
      <c r="F6" s="77" t="s">
        <v>542</v>
      </c>
      <c r="G6" s="128">
        <v>3043</v>
      </c>
      <c r="H6" s="324">
        <v>57814</v>
      </c>
      <c r="I6" s="77">
        <v>19</v>
      </c>
      <c r="J6" s="132"/>
      <c r="K6" s="77" t="s">
        <v>534</v>
      </c>
      <c r="L6" s="123">
        <f t="shared" si="1"/>
        <v>1978.2272727272727</v>
      </c>
      <c r="M6" s="324">
        <v>43521</v>
      </c>
      <c r="N6" s="77">
        <v>22</v>
      </c>
      <c r="O6" s="132"/>
      <c r="P6" s="77" t="s">
        <v>589</v>
      </c>
      <c r="Q6" s="123">
        <f t="shared" si="2"/>
        <v>2294.9117647058824</v>
      </c>
      <c r="R6" s="324">
        <v>78027</v>
      </c>
      <c r="S6" s="77">
        <v>34</v>
      </c>
      <c r="U6" s="77" t="s">
        <v>548</v>
      </c>
      <c r="V6" s="123">
        <f t="shared" si="3"/>
        <v>5030.25</v>
      </c>
      <c r="W6" s="324">
        <v>20121</v>
      </c>
      <c r="X6" s="77">
        <v>4</v>
      </c>
      <c r="Z6" s="77" t="s">
        <v>544</v>
      </c>
      <c r="AA6" s="128">
        <f t="shared" si="4"/>
        <v>4033.1052631578946</v>
      </c>
      <c r="AB6" s="128">
        <v>229887</v>
      </c>
      <c r="AC6" s="77">
        <v>57</v>
      </c>
      <c r="AE6" s="77" t="s">
        <v>374</v>
      </c>
      <c r="AF6" s="128">
        <f t="shared" si="5"/>
        <v>3206.3</v>
      </c>
      <c r="AG6" s="128">
        <v>32063</v>
      </c>
      <c r="AH6" s="77">
        <v>10</v>
      </c>
    </row>
    <row r="7" spans="1:34">
      <c r="A7" s="740" t="s">
        <v>444</v>
      </c>
      <c r="B7" s="128">
        <f t="shared" si="0"/>
        <v>2540.5238095238096</v>
      </c>
      <c r="C7" s="77">
        <v>53351</v>
      </c>
      <c r="D7" s="77">
        <v>21</v>
      </c>
      <c r="F7" s="77" t="s">
        <v>536</v>
      </c>
      <c r="G7" s="128">
        <v>2281</v>
      </c>
      <c r="H7" s="324">
        <v>116325</v>
      </c>
      <c r="I7" s="77">
        <v>51</v>
      </c>
      <c r="J7" s="132"/>
      <c r="K7" s="77" t="s">
        <v>541</v>
      </c>
      <c r="L7" s="123">
        <f t="shared" si="1"/>
        <v>1815.1518987341772</v>
      </c>
      <c r="M7" s="324">
        <v>143397</v>
      </c>
      <c r="N7" s="77">
        <v>79</v>
      </c>
      <c r="O7" s="132"/>
      <c r="P7" s="77" t="s">
        <v>533</v>
      </c>
      <c r="Q7" s="123">
        <f t="shared" si="2"/>
        <v>1924.375</v>
      </c>
      <c r="R7" s="324">
        <v>76975</v>
      </c>
      <c r="S7" s="77">
        <v>40</v>
      </c>
      <c r="U7" s="77" t="s">
        <v>538</v>
      </c>
      <c r="V7" s="123">
        <f t="shared" si="3"/>
        <v>3564.3898305084745</v>
      </c>
      <c r="W7" s="324">
        <v>210299</v>
      </c>
      <c r="X7" s="77">
        <v>59</v>
      </c>
      <c r="Z7" s="77" t="s">
        <v>534</v>
      </c>
      <c r="AA7" s="128">
        <f t="shared" si="4"/>
        <v>3036.8846153846152</v>
      </c>
      <c r="AB7" s="128">
        <v>78959</v>
      </c>
      <c r="AC7" s="77">
        <v>26</v>
      </c>
      <c r="AE7" s="77" t="s">
        <v>81</v>
      </c>
      <c r="AF7" s="128">
        <f t="shared" si="5"/>
        <v>2896.2</v>
      </c>
      <c r="AG7" s="128">
        <v>28962</v>
      </c>
      <c r="AH7" s="77">
        <v>10</v>
      </c>
    </row>
    <row r="8" spans="1:34">
      <c r="A8" s="740" t="s">
        <v>375</v>
      </c>
      <c r="B8" s="128">
        <f t="shared" si="0"/>
        <v>1582.2962962962963</v>
      </c>
      <c r="C8" s="77">
        <v>85444</v>
      </c>
      <c r="D8" s="77">
        <v>54</v>
      </c>
      <c r="F8" s="77" t="s">
        <v>546</v>
      </c>
      <c r="G8" s="128">
        <v>1947</v>
      </c>
      <c r="H8" s="324">
        <v>7788</v>
      </c>
      <c r="I8" s="77">
        <v>4</v>
      </c>
      <c r="J8" s="132"/>
      <c r="K8" s="77" t="s">
        <v>536</v>
      </c>
      <c r="L8" s="123">
        <f t="shared" si="1"/>
        <v>1717.1774193548388</v>
      </c>
      <c r="M8" s="324">
        <v>106465</v>
      </c>
      <c r="N8" s="77">
        <v>62</v>
      </c>
      <c r="O8" s="132"/>
      <c r="P8" s="77" t="s">
        <v>539</v>
      </c>
      <c r="Q8" s="123">
        <f t="shared" si="2"/>
        <v>1741.2346938775511</v>
      </c>
      <c r="R8" s="324">
        <v>170641</v>
      </c>
      <c r="S8" s="77">
        <v>98</v>
      </c>
      <c r="U8" s="77" t="s">
        <v>541</v>
      </c>
      <c r="V8" s="123">
        <f t="shared" si="3"/>
        <v>2812.26</v>
      </c>
      <c r="W8" s="324">
        <v>140613</v>
      </c>
      <c r="X8" s="77">
        <v>50</v>
      </c>
      <c r="Z8" s="77" t="s">
        <v>538</v>
      </c>
      <c r="AA8" s="128">
        <f t="shared" si="4"/>
        <v>2875.8771929824561</v>
      </c>
      <c r="AB8" s="128">
        <v>163925</v>
      </c>
      <c r="AC8" s="77">
        <v>57</v>
      </c>
      <c r="AE8" s="77" t="s">
        <v>79</v>
      </c>
      <c r="AF8" s="128">
        <f t="shared" si="5"/>
        <v>2825.344827586207</v>
      </c>
      <c r="AG8" s="128">
        <v>81935</v>
      </c>
      <c r="AH8" s="77">
        <v>29</v>
      </c>
    </row>
    <row r="9" spans="1:34">
      <c r="A9" s="740" t="s">
        <v>72</v>
      </c>
      <c r="B9" s="128">
        <f t="shared" si="0"/>
        <v>1548.2358490566037</v>
      </c>
      <c r="C9" s="77">
        <v>164113</v>
      </c>
      <c r="D9" s="77">
        <v>106</v>
      </c>
      <c r="F9" s="77" t="s">
        <v>544</v>
      </c>
      <c r="G9" s="128">
        <v>1943</v>
      </c>
      <c r="H9" s="324">
        <v>134050</v>
      </c>
      <c r="I9" s="77">
        <v>69</v>
      </c>
      <c r="J9" s="132"/>
      <c r="K9" s="77" t="s">
        <v>539</v>
      </c>
      <c r="L9" s="123">
        <f t="shared" si="1"/>
        <v>1671.7701149425288</v>
      </c>
      <c r="M9" s="324">
        <v>145444</v>
      </c>
      <c r="N9" s="77">
        <v>87</v>
      </c>
      <c r="O9" s="132"/>
      <c r="P9" s="77" t="s">
        <v>540</v>
      </c>
      <c r="Q9" s="123">
        <f t="shared" si="2"/>
        <v>1500.32</v>
      </c>
      <c r="R9" s="324">
        <v>37508</v>
      </c>
      <c r="S9" s="77">
        <v>25</v>
      </c>
      <c r="U9" s="77" t="s">
        <v>589</v>
      </c>
      <c r="V9" s="123">
        <f t="shared" si="3"/>
        <v>2795.6451612903224</v>
      </c>
      <c r="W9" s="324">
        <v>86665</v>
      </c>
      <c r="X9" s="77">
        <v>31</v>
      </c>
      <c r="Z9" s="77" t="s">
        <v>541</v>
      </c>
      <c r="AA9" s="128">
        <f t="shared" si="4"/>
        <v>2755.7857142857142</v>
      </c>
      <c r="AB9" s="128">
        <v>154324</v>
      </c>
      <c r="AC9" s="77">
        <v>56</v>
      </c>
      <c r="AE9" s="77" t="s">
        <v>72</v>
      </c>
      <c r="AF9" s="128">
        <f t="shared" si="5"/>
        <v>2493.3283582089553</v>
      </c>
      <c r="AG9" s="128">
        <v>167053</v>
      </c>
      <c r="AH9" s="77">
        <v>67</v>
      </c>
    </row>
    <row r="10" spans="1:34">
      <c r="A10" s="740" t="s">
        <v>79</v>
      </c>
      <c r="B10" s="128">
        <f t="shared" si="0"/>
        <v>1280.8636363636363</v>
      </c>
      <c r="C10" s="77">
        <v>28179</v>
      </c>
      <c r="D10" s="77">
        <v>22</v>
      </c>
      <c r="F10" s="77" t="s">
        <v>533</v>
      </c>
      <c r="G10" s="128">
        <v>1612</v>
      </c>
      <c r="H10" s="324">
        <v>77356</v>
      </c>
      <c r="I10" s="77">
        <v>48</v>
      </c>
      <c r="J10" s="132"/>
      <c r="K10" s="77" t="s">
        <v>538</v>
      </c>
      <c r="L10" s="123">
        <f t="shared" si="1"/>
        <v>1520.6029411764705</v>
      </c>
      <c r="M10" s="324">
        <v>103401</v>
      </c>
      <c r="N10" s="77">
        <v>68</v>
      </c>
      <c r="O10" s="132"/>
      <c r="P10" s="77" t="s">
        <v>541</v>
      </c>
      <c r="Q10" s="123">
        <f t="shared" si="2"/>
        <v>1054.6129032258063</v>
      </c>
      <c r="R10" s="324">
        <v>65386</v>
      </c>
      <c r="S10" s="77">
        <v>62</v>
      </c>
      <c r="U10" s="77" t="s">
        <v>539</v>
      </c>
      <c r="V10" s="123">
        <f t="shared" si="3"/>
        <v>2243.3333333333335</v>
      </c>
      <c r="W10" s="324">
        <v>195170</v>
      </c>
      <c r="X10" s="77">
        <v>87</v>
      </c>
      <c r="Z10" s="77" t="s">
        <v>533</v>
      </c>
      <c r="AA10" s="128">
        <f t="shared" si="4"/>
        <v>2007.8163265306123</v>
      </c>
      <c r="AB10" s="128">
        <v>98383</v>
      </c>
      <c r="AC10" s="77">
        <v>49</v>
      </c>
      <c r="AE10" s="77" t="s">
        <v>389</v>
      </c>
      <c r="AF10" s="128">
        <f t="shared" si="5"/>
        <v>2337.5172413793102</v>
      </c>
      <c r="AG10" s="128">
        <v>135576</v>
      </c>
      <c r="AH10" s="77">
        <v>58</v>
      </c>
    </row>
    <row r="11" spans="1:34">
      <c r="A11" s="740" t="s">
        <v>393</v>
      </c>
      <c r="B11" s="128">
        <f t="shared" si="0"/>
        <v>1175.9350649350649</v>
      </c>
      <c r="C11" s="77">
        <v>90547</v>
      </c>
      <c r="D11" s="77">
        <v>77</v>
      </c>
      <c r="F11" s="77" t="s">
        <v>538</v>
      </c>
      <c r="G11" s="128">
        <v>1480</v>
      </c>
      <c r="H11" s="324">
        <v>69546</v>
      </c>
      <c r="I11" s="77">
        <v>47</v>
      </c>
      <c r="J11" s="132"/>
      <c r="K11" s="77" t="s">
        <v>544</v>
      </c>
      <c r="L11" s="123">
        <f t="shared" si="1"/>
        <v>1280.2325581395348</v>
      </c>
      <c r="M11" s="324">
        <v>110100</v>
      </c>
      <c r="N11" s="77">
        <v>86</v>
      </c>
      <c r="O11" s="132"/>
      <c r="P11" s="77" t="s">
        <v>542</v>
      </c>
      <c r="Q11" s="123">
        <f t="shared" si="2"/>
        <v>934.5333333333333</v>
      </c>
      <c r="R11" s="324">
        <v>28036</v>
      </c>
      <c r="S11" s="77">
        <v>30</v>
      </c>
      <c r="U11" s="77" t="s">
        <v>542</v>
      </c>
      <c r="V11" s="123">
        <f t="shared" si="3"/>
        <v>1471.5263157894738</v>
      </c>
      <c r="W11" s="324">
        <v>27959</v>
      </c>
      <c r="X11" s="77">
        <v>19</v>
      </c>
      <c r="Z11" s="77" t="s">
        <v>545</v>
      </c>
      <c r="AA11" s="128">
        <f t="shared" si="4"/>
        <v>1724.3478260869565</v>
      </c>
      <c r="AB11" s="128">
        <v>39660</v>
      </c>
      <c r="AC11" s="77">
        <v>23</v>
      </c>
      <c r="AE11" s="77" t="s">
        <v>74</v>
      </c>
      <c r="AF11" s="128">
        <f t="shared" si="5"/>
        <v>1612.1224489795918</v>
      </c>
      <c r="AG11" s="128">
        <v>78994</v>
      </c>
      <c r="AH11" s="77">
        <v>49</v>
      </c>
    </row>
    <row r="12" spans="1:34">
      <c r="A12" s="740" t="s">
        <v>75</v>
      </c>
      <c r="B12" s="128">
        <f t="shared" si="0"/>
        <v>876.23809523809518</v>
      </c>
      <c r="C12" s="77">
        <v>18401</v>
      </c>
      <c r="D12" s="77">
        <v>21</v>
      </c>
      <c r="F12" s="77" t="s">
        <v>543</v>
      </c>
      <c r="G12" s="128">
        <v>1132</v>
      </c>
      <c r="H12" s="324">
        <v>22637</v>
      </c>
      <c r="I12" s="77">
        <v>20</v>
      </c>
      <c r="J12" s="132"/>
      <c r="K12" s="77" t="s">
        <v>533</v>
      </c>
      <c r="L12" s="123">
        <f t="shared" si="1"/>
        <v>1056.140350877193</v>
      </c>
      <c r="M12" s="324">
        <v>60200</v>
      </c>
      <c r="N12" s="77">
        <v>57</v>
      </c>
      <c r="O12" s="132"/>
      <c r="P12" s="77" t="s">
        <v>535</v>
      </c>
      <c r="Q12" s="123">
        <f t="shared" si="2"/>
        <v>796.8</v>
      </c>
      <c r="R12" s="324">
        <v>3984</v>
      </c>
      <c r="S12" s="77">
        <v>5</v>
      </c>
      <c r="U12" s="77" t="s">
        <v>545</v>
      </c>
      <c r="V12" s="123">
        <f t="shared" si="3"/>
        <v>1451.9473684210527</v>
      </c>
      <c r="W12" s="324">
        <v>27587</v>
      </c>
      <c r="X12" s="77">
        <v>19</v>
      </c>
      <c r="Z12" s="77" t="s">
        <v>551</v>
      </c>
      <c r="AA12" s="128">
        <f t="shared" si="4"/>
        <v>1200</v>
      </c>
      <c r="AB12" s="128">
        <v>2400</v>
      </c>
      <c r="AC12" s="77">
        <v>2</v>
      </c>
      <c r="AE12" s="77" t="s">
        <v>86</v>
      </c>
      <c r="AF12" s="128">
        <f t="shared" si="5"/>
        <v>1312.7142857142858</v>
      </c>
      <c r="AG12" s="128">
        <v>9189</v>
      </c>
      <c r="AH12" s="77">
        <v>7</v>
      </c>
    </row>
    <row r="13" spans="1:34">
      <c r="A13" s="740" t="s">
        <v>81</v>
      </c>
      <c r="B13" s="128">
        <f t="shared" si="0"/>
        <v>786.76470588235293</v>
      </c>
      <c r="C13" s="77">
        <v>13375</v>
      </c>
      <c r="D13" s="77">
        <v>17</v>
      </c>
      <c r="F13" s="77" t="s">
        <v>541</v>
      </c>
      <c r="G13" s="128">
        <v>941</v>
      </c>
      <c r="H13" s="324">
        <v>77182</v>
      </c>
      <c r="I13" s="77">
        <v>82</v>
      </c>
      <c r="J13" s="132"/>
      <c r="K13" s="77" t="s">
        <v>537</v>
      </c>
      <c r="L13" s="123">
        <f t="shared" si="1"/>
        <v>1044</v>
      </c>
      <c r="M13" s="324">
        <v>17748</v>
      </c>
      <c r="N13" s="77">
        <v>17</v>
      </c>
      <c r="O13" s="132"/>
      <c r="P13" s="77" t="s">
        <v>551</v>
      </c>
      <c r="Q13" s="123">
        <f t="shared" si="2"/>
        <v>712.5</v>
      </c>
      <c r="R13" s="324">
        <v>1425</v>
      </c>
      <c r="S13" s="77">
        <v>2</v>
      </c>
      <c r="U13" s="77" t="s">
        <v>544</v>
      </c>
      <c r="V13" s="123">
        <f t="shared" si="3"/>
        <v>1414.016393442623</v>
      </c>
      <c r="W13" s="324">
        <v>86255</v>
      </c>
      <c r="X13" s="77">
        <v>61</v>
      </c>
      <c r="Z13" s="77" t="s">
        <v>535</v>
      </c>
      <c r="AA13" s="128">
        <f t="shared" si="4"/>
        <v>1153.25</v>
      </c>
      <c r="AB13" s="128">
        <v>9226</v>
      </c>
      <c r="AC13" s="77">
        <v>8</v>
      </c>
      <c r="AE13" s="77" t="s">
        <v>73</v>
      </c>
      <c r="AF13" s="128">
        <f t="shared" si="5"/>
        <v>1133.7631578947369</v>
      </c>
      <c r="AG13" s="128">
        <v>86166</v>
      </c>
      <c r="AH13" s="77">
        <v>76</v>
      </c>
    </row>
    <row r="14" spans="1:34">
      <c r="A14" s="740" t="s">
        <v>78</v>
      </c>
      <c r="B14" s="128">
        <f t="shared" si="0"/>
        <v>763.28571428571433</v>
      </c>
      <c r="C14" s="77">
        <v>64116</v>
      </c>
      <c r="D14" s="77">
        <v>84</v>
      </c>
      <c r="F14" s="77" t="s">
        <v>540</v>
      </c>
      <c r="G14" s="128">
        <v>832</v>
      </c>
      <c r="H14" s="324">
        <v>24121</v>
      </c>
      <c r="I14" s="77">
        <v>29</v>
      </c>
      <c r="J14" s="132"/>
      <c r="K14" s="77" t="s">
        <v>542</v>
      </c>
      <c r="L14" s="123">
        <f t="shared" si="1"/>
        <v>983.82142857142856</v>
      </c>
      <c r="M14" s="324">
        <v>27547</v>
      </c>
      <c r="N14" s="77">
        <v>28</v>
      </c>
      <c r="O14" s="132"/>
      <c r="P14" s="77" t="s">
        <v>544</v>
      </c>
      <c r="Q14" s="123">
        <f t="shared" si="2"/>
        <v>699.32432432432438</v>
      </c>
      <c r="R14" s="324">
        <v>51750</v>
      </c>
      <c r="S14" s="77">
        <v>74</v>
      </c>
      <c r="U14" s="77" t="s">
        <v>540</v>
      </c>
      <c r="V14" s="123">
        <f t="shared" si="3"/>
        <v>829.08695652173913</v>
      </c>
      <c r="W14" s="324">
        <v>19069</v>
      </c>
      <c r="X14" s="77">
        <v>23</v>
      </c>
      <c r="Z14" s="77" t="s">
        <v>542</v>
      </c>
      <c r="AA14" s="128">
        <f t="shared" si="4"/>
        <v>1064.1428571428571</v>
      </c>
      <c r="AB14" s="128">
        <v>37245</v>
      </c>
      <c r="AC14" s="77">
        <v>35</v>
      </c>
      <c r="AE14" s="77" t="s">
        <v>80</v>
      </c>
      <c r="AF14" s="128">
        <f t="shared" si="5"/>
        <v>1111.1739130434783</v>
      </c>
      <c r="AG14" s="128">
        <v>25557</v>
      </c>
      <c r="AH14" s="77">
        <v>23</v>
      </c>
    </row>
    <row r="15" spans="1:34">
      <c r="A15" s="740" t="s">
        <v>82</v>
      </c>
      <c r="B15" s="128">
        <f t="shared" si="0"/>
        <v>599.4</v>
      </c>
      <c r="C15" s="77">
        <v>5994</v>
      </c>
      <c r="D15" s="77">
        <v>10</v>
      </c>
      <c r="F15" s="77" t="s">
        <v>534</v>
      </c>
      <c r="G15" s="128">
        <v>815</v>
      </c>
      <c r="H15" s="324">
        <v>15477</v>
      </c>
      <c r="I15" s="77">
        <v>19</v>
      </c>
      <c r="J15" s="132"/>
      <c r="K15" s="77" t="s">
        <v>543</v>
      </c>
      <c r="L15" s="123">
        <f t="shared" si="1"/>
        <v>896.58333333333337</v>
      </c>
      <c r="M15" s="324">
        <v>21518</v>
      </c>
      <c r="N15" s="77">
        <v>24</v>
      </c>
      <c r="O15" s="132"/>
      <c r="P15" s="77" t="s">
        <v>543</v>
      </c>
      <c r="Q15" s="123">
        <f t="shared" si="2"/>
        <v>630.76</v>
      </c>
      <c r="R15" s="324">
        <v>15769</v>
      </c>
      <c r="S15" s="77">
        <v>25</v>
      </c>
      <c r="U15" s="77" t="s">
        <v>533</v>
      </c>
      <c r="V15" s="123">
        <f t="shared" si="3"/>
        <v>752.42</v>
      </c>
      <c r="W15" s="324">
        <v>37621</v>
      </c>
      <c r="X15" s="77">
        <v>50</v>
      </c>
      <c r="Z15" s="77" t="s">
        <v>589</v>
      </c>
      <c r="AA15" s="128">
        <f t="shared" si="4"/>
        <v>1015.7</v>
      </c>
      <c r="AB15" s="128">
        <v>30471</v>
      </c>
      <c r="AC15" s="77">
        <v>30</v>
      </c>
      <c r="AE15" s="77" t="s">
        <v>78</v>
      </c>
      <c r="AF15" s="128">
        <f t="shared" si="5"/>
        <v>1014.3181818181819</v>
      </c>
      <c r="AG15" s="128">
        <v>44630</v>
      </c>
      <c r="AH15" s="77">
        <v>44</v>
      </c>
    </row>
    <row r="16" spans="1:34">
      <c r="A16" s="740" t="s">
        <v>88</v>
      </c>
      <c r="B16" s="128">
        <f t="shared" si="0"/>
        <v>420.8</v>
      </c>
      <c r="C16" s="77">
        <v>2104</v>
      </c>
      <c r="D16" s="77">
        <v>5</v>
      </c>
      <c r="F16" s="77" t="s">
        <v>537</v>
      </c>
      <c r="G16" s="128">
        <v>271</v>
      </c>
      <c r="H16" s="324">
        <v>4602</v>
      </c>
      <c r="I16" s="77">
        <v>17</v>
      </c>
      <c r="J16" s="132"/>
      <c r="K16" s="77" t="s">
        <v>540</v>
      </c>
      <c r="L16" s="123">
        <f t="shared" si="1"/>
        <v>674.47619047619048</v>
      </c>
      <c r="M16" s="324">
        <v>14164</v>
      </c>
      <c r="N16" s="77">
        <v>21</v>
      </c>
      <c r="O16" s="132"/>
      <c r="P16" s="77" t="s">
        <v>545</v>
      </c>
      <c r="Q16" s="123">
        <f t="shared" si="2"/>
        <v>351.61111111111109</v>
      </c>
      <c r="R16" s="324">
        <v>6329</v>
      </c>
      <c r="S16" s="77">
        <v>18</v>
      </c>
      <c r="U16" s="77" t="s">
        <v>543</v>
      </c>
      <c r="V16" s="123">
        <f t="shared" si="3"/>
        <v>751.35</v>
      </c>
      <c r="W16" s="324">
        <v>15027</v>
      </c>
      <c r="X16" s="77">
        <v>20</v>
      </c>
      <c r="Z16" s="77" t="s">
        <v>531</v>
      </c>
      <c r="AA16" s="128">
        <f t="shared" si="4"/>
        <v>1001.275</v>
      </c>
      <c r="AB16" s="128">
        <v>80102</v>
      </c>
      <c r="AC16" s="77">
        <v>80</v>
      </c>
      <c r="AE16" s="77" t="s">
        <v>76</v>
      </c>
      <c r="AF16" s="128">
        <f t="shared" si="5"/>
        <v>884.7560975609756</v>
      </c>
      <c r="AG16" s="128">
        <v>36275</v>
      </c>
      <c r="AH16" s="77">
        <v>41</v>
      </c>
    </row>
    <row r="17" spans="1:34">
      <c r="A17" s="740" t="s">
        <v>443</v>
      </c>
      <c r="B17" s="128">
        <f t="shared" si="0"/>
        <v>385.77777777777777</v>
      </c>
      <c r="C17" s="77">
        <v>10416</v>
      </c>
      <c r="D17" s="77">
        <v>27</v>
      </c>
      <c r="F17" s="77" t="s">
        <v>549</v>
      </c>
      <c r="G17" s="128">
        <v>225</v>
      </c>
      <c r="H17" s="324">
        <v>3831</v>
      </c>
      <c r="I17" s="77">
        <v>17</v>
      </c>
      <c r="J17" s="132"/>
      <c r="K17" s="77" t="s">
        <v>535</v>
      </c>
      <c r="L17" s="123">
        <f t="shared" si="1"/>
        <v>392.83333333333331</v>
      </c>
      <c r="M17" s="324">
        <v>2357</v>
      </c>
      <c r="N17" s="77">
        <v>6</v>
      </c>
      <c r="O17" s="132"/>
      <c r="P17" s="77" t="s">
        <v>537</v>
      </c>
      <c r="Q17" s="123">
        <f t="shared" si="2"/>
        <v>311.625</v>
      </c>
      <c r="R17" s="324">
        <v>4986</v>
      </c>
      <c r="S17" s="77">
        <v>16</v>
      </c>
      <c r="U17" s="77" t="s">
        <v>590</v>
      </c>
      <c r="V17" s="123">
        <f t="shared" si="3"/>
        <v>603.27536231884062</v>
      </c>
      <c r="W17" s="324">
        <v>41626</v>
      </c>
      <c r="X17" s="77">
        <v>69</v>
      </c>
      <c r="Z17" s="77" t="s">
        <v>539</v>
      </c>
      <c r="AA17" s="128">
        <f t="shared" si="4"/>
        <v>984.27102803738319</v>
      </c>
      <c r="AB17" s="128">
        <v>105317</v>
      </c>
      <c r="AC17" s="77">
        <v>107</v>
      </c>
      <c r="AE17" s="77" t="s">
        <v>75</v>
      </c>
      <c r="AF17" s="128">
        <f t="shared" si="5"/>
        <v>528.54166666666663</v>
      </c>
      <c r="AG17" s="128">
        <v>12685</v>
      </c>
      <c r="AH17" s="77">
        <v>24</v>
      </c>
    </row>
    <row r="18" spans="1:34">
      <c r="A18" s="740" t="s">
        <v>85</v>
      </c>
      <c r="B18" s="128">
        <f t="shared" si="0"/>
        <v>309.66666666666669</v>
      </c>
      <c r="C18" s="77">
        <v>2787</v>
      </c>
      <c r="D18" s="77">
        <v>9</v>
      </c>
      <c r="F18" s="77" t="s">
        <v>545</v>
      </c>
      <c r="G18" s="128">
        <v>213</v>
      </c>
      <c r="H18" s="324">
        <v>3411</v>
      </c>
      <c r="I18" s="77">
        <v>16</v>
      </c>
      <c r="J18" s="132"/>
      <c r="K18" s="77" t="s">
        <v>551</v>
      </c>
      <c r="L18" s="123">
        <f t="shared" si="1"/>
        <v>326.5</v>
      </c>
      <c r="M18" s="324">
        <v>653</v>
      </c>
      <c r="N18" s="77">
        <v>2</v>
      </c>
      <c r="O18" s="132"/>
      <c r="P18" s="77" t="s">
        <v>550</v>
      </c>
      <c r="Q18" s="123">
        <f t="shared" si="2"/>
        <v>284.39999999999998</v>
      </c>
      <c r="R18" s="77">
        <v>1422</v>
      </c>
      <c r="S18" s="77">
        <v>5</v>
      </c>
      <c r="U18" s="77" t="s">
        <v>549</v>
      </c>
      <c r="V18" s="123">
        <f t="shared" si="3"/>
        <v>403.41379310344826</v>
      </c>
      <c r="W18" s="324">
        <v>11699</v>
      </c>
      <c r="X18" s="77">
        <v>29</v>
      </c>
      <c r="Z18" s="77" t="s">
        <v>537</v>
      </c>
      <c r="AA18" s="128">
        <f t="shared" si="4"/>
        <v>763.15384615384619</v>
      </c>
      <c r="AB18" s="128">
        <v>9921</v>
      </c>
      <c r="AC18" s="77">
        <v>13</v>
      </c>
      <c r="AE18" s="77" t="s">
        <v>77</v>
      </c>
      <c r="AF18" s="128">
        <f t="shared" si="5"/>
        <v>102.57142857142857</v>
      </c>
      <c r="AG18" s="128">
        <v>1436</v>
      </c>
      <c r="AH18" s="77">
        <v>14</v>
      </c>
    </row>
    <row r="19" spans="1:34">
      <c r="A19" s="740" t="s">
        <v>77</v>
      </c>
      <c r="B19" s="128">
        <f t="shared" si="0"/>
        <v>227.08695652173913</v>
      </c>
      <c r="C19" s="77">
        <v>5223</v>
      </c>
      <c r="D19" s="77">
        <v>23</v>
      </c>
      <c r="F19" s="77" t="s">
        <v>547</v>
      </c>
      <c r="G19" s="128">
        <v>212</v>
      </c>
      <c r="H19" s="324">
        <v>7213</v>
      </c>
      <c r="I19" s="77">
        <v>34</v>
      </c>
      <c r="J19" s="132"/>
      <c r="K19" s="77" t="s">
        <v>547</v>
      </c>
      <c r="L19" s="123">
        <f t="shared" si="1"/>
        <v>264.68</v>
      </c>
      <c r="M19" s="324">
        <v>6617</v>
      </c>
      <c r="N19" s="77">
        <v>25</v>
      </c>
      <c r="O19" s="132"/>
      <c r="P19" s="77" t="s">
        <v>549</v>
      </c>
      <c r="Q19" s="123">
        <f t="shared" si="2"/>
        <v>153.375</v>
      </c>
      <c r="R19" s="324">
        <v>2454</v>
      </c>
      <c r="S19" s="77">
        <v>16</v>
      </c>
      <c r="U19" s="77" t="s">
        <v>535</v>
      </c>
      <c r="V19" s="123">
        <f t="shared" si="3"/>
        <v>57.333333333333336</v>
      </c>
      <c r="W19" s="324">
        <v>516</v>
      </c>
      <c r="X19" s="77">
        <v>9</v>
      </c>
      <c r="Z19" s="77" t="s">
        <v>550</v>
      </c>
      <c r="AA19" s="128">
        <f t="shared" si="4"/>
        <v>491.75</v>
      </c>
      <c r="AB19" s="128">
        <v>1967</v>
      </c>
      <c r="AC19" s="77">
        <v>4</v>
      </c>
      <c r="AE19" s="77" t="s">
        <v>87</v>
      </c>
      <c r="AF19" s="128">
        <v>0</v>
      </c>
      <c r="AG19" s="128">
        <v>0</v>
      </c>
      <c r="AH19" s="77">
        <v>0</v>
      </c>
    </row>
    <row r="20" spans="1:34">
      <c r="A20" s="740" t="s">
        <v>83</v>
      </c>
      <c r="B20" s="128">
        <f t="shared" si="0"/>
        <v>2.3333333333333335</v>
      </c>
      <c r="C20" s="77">
        <v>7</v>
      </c>
      <c r="D20" s="77">
        <v>3</v>
      </c>
      <c r="F20" s="77" t="s">
        <v>550</v>
      </c>
      <c r="G20" s="128">
        <v>9</v>
      </c>
      <c r="H20" s="77">
        <v>35</v>
      </c>
      <c r="I20" s="77">
        <v>4</v>
      </c>
      <c r="J20" s="132"/>
      <c r="K20" s="77" t="s">
        <v>550</v>
      </c>
      <c r="L20" s="123">
        <f t="shared" si="1"/>
        <v>100</v>
      </c>
      <c r="M20" s="77">
        <v>100</v>
      </c>
      <c r="N20" s="77">
        <v>1</v>
      </c>
      <c r="O20" s="132"/>
      <c r="P20" s="77" t="s">
        <v>552</v>
      </c>
      <c r="Q20" s="123">
        <f t="shared" si="2"/>
        <v>25</v>
      </c>
      <c r="R20" s="77">
        <v>50</v>
      </c>
      <c r="S20" s="77">
        <v>2</v>
      </c>
      <c r="U20" s="77" t="s">
        <v>551</v>
      </c>
      <c r="V20" s="123">
        <f t="shared" si="3"/>
        <v>12</v>
      </c>
      <c r="W20" s="324">
        <v>12</v>
      </c>
      <c r="X20" s="77">
        <v>1</v>
      </c>
      <c r="Z20" s="77" t="s">
        <v>549</v>
      </c>
      <c r="AA20" s="128">
        <f t="shared" si="4"/>
        <v>394</v>
      </c>
      <c r="AB20" s="128">
        <v>9456</v>
      </c>
      <c r="AC20" s="77">
        <v>24</v>
      </c>
      <c r="AE20" s="77" t="s">
        <v>83</v>
      </c>
      <c r="AF20" s="128">
        <f>(AG20/AH20)</f>
        <v>0</v>
      </c>
      <c r="AG20" s="128">
        <v>0</v>
      </c>
      <c r="AH20" s="77">
        <v>1</v>
      </c>
    </row>
    <row r="21" spans="1:34">
      <c r="A21" s="740" t="s">
        <v>87</v>
      </c>
      <c r="B21" s="128">
        <v>0</v>
      </c>
      <c r="C21" s="77">
        <v>0</v>
      </c>
      <c r="D21" s="77">
        <v>0</v>
      </c>
      <c r="F21" s="77" t="s">
        <v>551</v>
      </c>
      <c r="G21" s="128">
        <v>0</v>
      </c>
      <c r="H21" s="324">
        <v>6072</v>
      </c>
      <c r="I21" s="77">
        <v>5</v>
      </c>
      <c r="J21" s="132"/>
      <c r="K21" s="77" t="s">
        <v>552</v>
      </c>
      <c r="L21" s="123">
        <f t="shared" si="1"/>
        <v>0</v>
      </c>
      <c r="M21" s="77">
        <v>0</v>
      </c>
      <c r="N21" s="77">
        <v>4</v>
      </c>
      <c r="O21" s="132"/>
      <c r="P21" s="77" t="s">
        <v>591</v>
      </c>
      <c r="Q21" s="123">
        <f t="shared" si="2"/>
        <v>16.75</v>
      </c>
      <c r="R21" s="324">
        <v>67</v>
      </c>
      <c r="S21" s="77">
        <v>4</v>
      </c>
      <c r="U21" s="77" t="s">
        <v>552</v>
      </c>
      <c r="V21" s="123">
        <f t="shared" si="3"/>
        <v>0</v>
      </c>
      <c r="W21" s="324">
        <v>0</v>
      </c>
      <c r="X21" s="77">
        <v>2</v>
      </c>
      <c r="Z21" s="77" t="s">
        <v>548</v>
      </c>
      <c r="AA21" s="128">
        <f t="shared" si="4"/>
        <v>31.666666666666668</v>
      </c>
      <c r="AB21" s="128">
        <v>95</v>
      </c>
      <c r="AC21" s="77">
        <v>3</v>
      </c>
      <c r="AE21" s="77" t="s">
        <v>84</v>
      </c>
      <c r="AF21" s="128">
        <f>(AG21/AH21)</f>
        <v>0</v>
      </c>
      <c r="AG21" s="128">
        <v>0</v>
      </c>
      <c r="AH21" s="77">
        <v>1</v>
      </c>
    </row>
    <row r="22" spans="1:34">
      <c r="A22" s="740" t="s">
        <v>84</v>
      </c>
      <c r="B22" s="128">
        <v>0</v>
      </c>
      <c r="C22" s="77">
        <v>0</v>
      </c>
      <c r="D22" s="77">
        <v>0</v>
      </c>
      <c r="F22" s="77" t="s">
        <v>552</v>
      </c>
      <c r="G22" s="128">
        <v>0</v>
      </c>
      <c r="H22" s="77">
        <v>0</v>
      </c>
      <c r="I22" s="77">
        <v>0</v>
      </c>
      <c r="J22" s="132"/>
      <c r="K22" s="132"/>
      <c r="L22" s="132"/>
      <c r="M22" s="132"/>
      <c r="N22" s="132"/>
      <c r="O22" s="132"/>
    </row>
    <row r="23" spans="1:34">
      <c r="J23" s="132"/>
      <c r="K23" s="132"/>
      <c r="L23" s="132"/>
      <c r="M23" s="132"/>
      <c r="N23" s="132"/>
      <c r="O23" s="132"/>
      <c r="Q23" s="123"/>
      <c r="R23" s="324"/>
      <c r="V23" s="123"/>
      <c r="W23" s="324"/>
    </row>
    <row r="24" spans="1:34">
      <c r="C24" s="77">
        <f>SUM(C3:C22)</f>
        <v>1100505</v>
      </c>
      <c r="D24" s="77">
        <f>SUM(D3:D22)</f>
        <v>614</v>
      </c>
      <c r="G24" s="123"/>
      <c r="H24" s="324"/>
      <c r="J24" s="132"/>
      <c r="K24" s="132"/>
      <c r="L24" s="132"/>
      <c r="M24" s="132"/>
      <c r="N24" s="132"/>
      <c r="O24" s="132"/>
    </row>
    <row r="25" spans="1:34">
      <c r="A25" s="740" t="s">
        <v>89</v>
      </c>
      <c r="B25" s="123">
        <f>AVERAGE(B3:B22)</f>
        <v>1369.6629851019075</v>
      </c>
      <c r="C25" s="77">
        <v>1100505</v>
      </c>
      <c r="F25" s="77" t="s">
        <v>512</v>
      </c>
      <c r="G25" s="123">
        <v>2197</v>
      </c>
      <c r="H25" s="324">
        <v>1326836</v>
      </c>
      <c r="I25" s="77">
        <v>604</v>
      </c>
      <c r="P25" s="77" t="s">
        <v>512</v>
      </c>
      <c r="Q25" s="123">
        <f>(R25/S25)</f>
        <v>3953.3442088091356</v>
      </c>
      <c r="R25" s="324">
        <f>SUM(R3:R21)</f>
        <v>2423400</v>
      </c>
      <c r="S25" s="77">
        <f>SUM(S3:S21)</f>
        <v>613</v>
      </c>
      <c r="U25" s="77" t="s">
        <v>512</v>
      </c>
      <c r="V25" s="123">
        <f>(W25/X25)</f>
        <v>3952.0441696113076</v>
      </c>
      <c r="W25" s="324">
        <f>SUM(W3:W21)</f>
        <v>2236857</v>
      </c>
      <c r="X25" s="77">
        <f>SUM(X3:X21)</f>
        <v>566</v>
      </c>
      <c r="Z25" s="77" t="s">
        <v>512</v>
      </c>
      <c r="AA25" s="123">
        <f>(AB25/AC25)</f>
        <v>2030.8425324675325</v>
      </c>
      <c r="AB25" s="324">
        <f>SUM(AB3:AB21)</f>
        <v>1250999</v>
      </c>
      <c r="AC25" s="77">
        <f>SUM(AC3:AC21)</f>
        <v>616</v>
      </c>
      <c r="AE25" s="77" t="s">
        <v>512</v>
      </c>
      <c r="AF25" s="123">
        <f>(AG25/AH25)</f>
        <v>2148.422</v>
      </c>
      <c r="AG25" s="324">
        <f>SUM(AG3:AG21)</f>
        <v>1074211</v>
      </c>
      <c r="AH25" s="77">
        <f>SUM(AH3:AH21)</f>
        <v>500</v>
      </c>
    </row>
  </sheetData>
  <autoFilter ref="AE2:AH2">
    <sortState ref="AE3:AH21">
      <sortCondition descending="1" ref="AF2"/>
    </sortState>
  </autoFilter>
  <phoneticPr fontId="4"/>
  <printOptions horizontalCentered="1" verticalCentered="1"/>
  <pageMargins left="0.74803149606299213" right="0.47244094488188981" top="0.6692913385826772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D35"/>
  <sheetViews>
    <sheetView topLeftCell="A7" workbookViewId="0">
      <selection activeCell="K17" sqref="K17:N17"/>
    </sheetView>
  </sheetViews>
  <sheetFormatPr defaultColWidth="3.625" defaultRowHeight="14.25"/>
  <cols>
    <col min="1" max="1" width="6.625" style="51" customWidth="1"/>
    <col min="2" max="5" width="3.625" style="51" customWidth="1"/>
    <col min="6" max="6" width="4" style="51" customWidth="1"/>
    <col min="7" max="29" width="3.625" style="51" customWidth="1"/>
    <col min="30" max="30" width="2.375" style="51" customWidth="1"/>
    <col min="31" max="31" width="3.625" style="51" customWidth="1"/>
    <col min="32" max="32" width="6.125" style="51" customWidth="1"/>
    <col min="33" max="42" width="6.625" style="51" customWidth="1"/>
    <col min="43" max="16384" width="3.625" style="51"/>
  </cols>
  <sheetData>
    <row r="1" spans="1:30" s="47" customFormat="1" ht="29.25" customHeight="1">
      <c r="B1" s="872" t="s">
        <v>633</v>
      </c>
      <c r="C1" s="872"/>
      <c r="D1" s="872"/>
      <c r="E1" s="872"/>
      <c r="F1" s="872"/>
      <c r="G1" s="872"/>
      <c r="H1" s="872"/>
      <c r="I1" s="872"/>
      <c r="J1" s="872"/>
      <c r="K1" s="872"/>
      <c r="L1" s="872"/>
      <c r="M1" s="872"/>
      <c r="N1" s="872"/>
      <c r="O1" s="872"/>
      <c r="P1" s="872"/>
      <c r="Q1" s="872"/>
      <c r="R1" s="872"/>
      <c r="S1" s="872"/>
      <c r="T1" s="872"/>
      <c r="U1" s="872"/>
      <c r="V1" s="872"/>
      <c r="W1" s="872"/>
      <c r="X1" s="872"/>
      <c r="Y1" s="872"/>
      <c r="Z1" s="872"/>
      <c r="AA1" s="872"/>
      <c r="AB1" s="872"/>
      <c r="AC1" s="872"/>
      <c r="AD1" s="872"/>
    </row>
    <row r="2" spans="1:30" s="48" customFormat="1" ht="23.25" customHeight="1" thickBot="1">
      <c r="A2" s="10" t="s">
        <v>595</v>
      </c>
    </row>
    <row r="3" spans="1:30" s="10" customFormat="1" ht="42" customHeight="1" thickBot="1">
      <c r="B3" s="873" t="s">
        <v>90</v>
      </c>
      <c r="C3" s="868"/>
      <c r="D3" s="868"/>
      <c r="E3" s="868"/>
      <c r="F3" s="46" t="s">
        <v>91</v>
      </c>
      <c r="G3" s="874" t="s">
        <v>636</v>
      </c>
      <c r="H3" s="868"/>
      <c r="I3" s="868"/>
      <c r="J3" s="868"/>
      <c r="K3" s="875" t="s">
        <v>634</v>
      </c>
      <c r="L3" s="868"/>
      <c r="M3" s="868"/>
      <c r="N3" s="868"/>
      <c r="O3" s="869" t="s">
        <v>635</v>
      </c>
      <c r="P3" s="870"/>
      <c r="Q3" s="870"/>
      <c r="R3" s="870"/>
      <c r="S3" s="867" t="s">
        <v>92</v>
      </c>
      <c r="T3" s="868"/>
      <c r="U3" s="868"/>
      <c r="V3" s="868"/>
      <c r="W3" s="869" t="s">
        <v>93</v>
      </c>
      <c r="X3" s="870"/>
      <c r="Y3" s="870"/>
      <c r="Z3" s="870"/>
      <c r="AA3" s="869" t="s">
        <v>94</v>
      </c>
      <c r="AB3" s="870"/>
      <c r="AC3" s="870"/>
      <c r="AD3" s="871"/>
    </row>
    <row r="4" spans="1:30" s="48" customFormat="1" ht="31.5" customHeight="1">
      <c r="B4" s="876" t="s">
        <v>19</v>
      </c>
      <c r="C4" s="842" t="s">
        <v>95</v>
      </c>
      <c r="D4" s="842"/>
      <c r="E4" s="842"/>
      <c r="F4" s="49" t="s">
        <v>96</v>
      </c>
      <c r="G4" s="843">
        <f>SUM(G5:J10)</f>
        <v>500</v>
      </c>
      <c r="H4" s="844"/>
      <c r="I4" s="844"/>
      <c r="J4" s="845"/>
      <c r="K4" s="846">
        <f>SUM(K5:N10)</f>
        <v>616</v>
      </c>
      <c r="L4" s="847"/>
      <c r="M4" s="847"/>
      <c r="N4" s="848"/>
      <c r="O4" s="846">
        <f>SUM(O5:R10)</f>
        <v>643.6</v>
      </c>
      <c r="P4" s="847"/>
      <c r="Q4" s="847"/>
      <c r="R4" s="848"/>
      <c r="S4" s="863">
        <f>G4-K4</f>
        <v>-116</v>
      </c>
      <c r="T4" s="864"/>
      <c r="U4" s="864"/>
      <c r="V4" s="865"/>
      <c r="W4" s="839">
        <f>(G4-K4)*100/K4</f>
        <v>-18.831168831168831</v>
      </c>
      <c r="X4" s="840"/>
      <c r="Y4" s="840"/>
      <c r="Z4" s="841"/>
      <c r="AA4" s="839">
        <f>(G4-O4)*100/O4</f>
        <v>-22.311995027967683</v>
      </c>
      <c r="AB4" s="840"/>
      <c r="AC4" s="840"/>
      <c r="AD4" s="856"/>
    </row>
    <row r="5" spans="1:30" s="48" customFormat="1" ht="31.5" customHeight="1">
      <c r="B5" s="877"/>
      <c r="C5" s="849" t="s">
        <v>97</v>
      </c>
      <c r="D5" s="849"/>
      <c r="E5" s="849"/>
      <c r="F5" s="50" t="s">
        <v>96</v>
      </c>
      <c r="G5" s="860">
        <v>263</v>
      </c>
      <c r="H5" s="861"/>
      <c r="I5" s="861"/>
      <c r="J5" s="862"/>
      <c r="K5" s="857">
        <f>'9'!C15</f>
        <v>292</v>
      </c>
      <c r="L5" s="858"/>
      <c r="M5" s="858"/>
      <c r="N5" s="859"/>
      <c r="O5" s="857">
        <f>'9'!C16</f>
        <v>329.4</v>
      </c>
      <c r="P5" s="858"/>
      <c r="Q5" s="858"/>
      <c r="R5" s="859"/>
      <c r="S5" s="853">
        <f t="shared" ref="S5:S28" si="0">G5-K5</f>
        <v>-29</v>
      </c>
      <c r="T5" s="854"/>
      <c r="U5" s="854"/>
      <c r="V5" s="855"/>
      <c r="W5" s="850">
        <f>(G5-K5)*100/K5</f>
        <v>-9.9315068493150687</v>
      </c>
      <c r="X5" s="851"/>
      <c r="Y5" s="851"/>
      <c r="Z5" s="866"/>
      <c r="AA5" s="850">
        <f>(G5-O5)*100/O5</f>
        <v>-20.157862780813595</v>
      </c>
      <c r="AB5" s="851"/>
      <c r="AC5" s="851"/>
      <c r="AD5" s="852"/>
    </row>
    <row r="6" spans="1:30" s="48" customFormat="1" ht="31.5" customHeight="1">
      <c r="B6" s="877"/>
      <c r="C6" s="849" t="s">
        <v>98</v>
      </c>
      <c r="D6" s="849"/>
      <c r="E6" s="849"/>
      <c r="F6" s="50" t="s">
        <v>96</v>
      </c>
      <c r="G6" s="860">
        <v>25</v>
      </c>
      <c r="H6" s="861"/>
      <c r="I6" s="861"/>
      <c r="J6" s="862"/>
      <c r="K6" s="857">
        <f>'9'!D15</f>
        <v>32</v>
      </c>
      <c r="L6" s="858"/>
      <c r="M6" s="858"/>
      <c r="N6" s="859"/>
      <c r="O6" s="857">
        <f>'9'!D16</f>
        <v>47.3</v>
      </c>
      <c r="P6" s="858"/>
      <c r="Q6" s="858"/>
      <c r="R6" s="859"/>
      <c r="S6" s="853">
        <f t="shared" si="0"/>
        <v>-7</v>
      </c>
      <c r="T6" s="854"/>
      <c r="U6" s="854"/>
      <c r="V6" s="855"/>
      <c r="W6" s="850">
        <f>(G6-K6)*100/K6</f>
        <v>-21.875</v>
      </c>
      <c r="X6" s="851"/>
      <c r="Y6" s="851"/>
      <c r="Z6" s="866"/>
      <c r="AA6" s="850">
        <f>(G6-O6)*100/O6</f>
        <v>-47.145877378435515</v>
      </c>
      <c r="AB6" s="851"/>
      <c r="AC6" s="851"/>
      <c r="AD6" s="852"/>
    </row>
    <row r="7" spans="1:30" s="48" customFormat="1" ht="31.5" customHeight="1">
      <c r="A7" s="45" t="s">
        <v>594</v>
      </c>
      <c r="B7" s="877"/>
      <c r="C7" s="849" t="s">
        <v>99</v>
      </c>
      <c r="D7" s="849"/>
      <c r="E7" s="849"/>
      <c r="F7" s="50" t="s">
        <v>96</v>
      </c>
      <c r="G7" s="860">
        <v>58</v>
      </c>
      <c r="H7" s="861"/>
      <c r="I7" s="861"/>
      <c r="J7" s="862"/>
      <c r="K7" s="857">
        <f>'9'!E15</f>
        <v>60</v>
      </c>
      <c r="L7" s="858"/>
      <c r="M7" s="858"/>
      <c r="N7" s="859"/>
      <c r="O7" s="857">
        <f>'9'!E16</f>
        <v>61.1</v>
      </c>
      <c r="P7" s="858"/>
      <c r="Q7" s="858"/>
      <c r="R7" s="859"/>
      <c r="S7" s="853">
        <f t="shared" si="0"/>
        <v>-2</v>
      </c>
      <c r="T7" s="854"/>
      <c r="U7" s="854"/>
      <c r="V7" s="855"/>
      <c r="W7" s="850">
        <f>(G7-K7)*100/K7</f>
        <v>-3.3333333333333335</v>
      </c>
      <c r="X7" s="851"/>
      <c r="Y7" s="851"/>
      <c r="Z7" s="866"/>
      <c r="AA7" s="850">
        <f>(G7-O7)*100/O7</f>
        <v>-5.0736497545008197</v>
      </c>
      <c r="AB7" s="851"/>
      <c r="AC7" s="851"/>
      <c r="AD7" s="852"/>
    </row>
    <row r="8" spans="1:30" s="48" customFormat="1" ht="31.5" customHeight="1">
      <c r="B8" s="877"/>
      <c r="C8" s="849" t="s">
        <v>100</v>
      </c>
      <c r="D8" s="849"/>
      <c r="E8" s="849"/>
      <c r="F8" s="50" t="s">
        <v>96</v>
      </c>
      <c r="G8" s="860">
        <v>4</v>
      </c>
      <c r="H8" s="861"/>
      <c r="I8" s="861"/>
      <c r="J8" s="862"/>
      <c r="K8" s="857">
        <f>'9'!F15</f>
        <v>1</v>
      </c>
      <c r="L8" s="858"/>
      <c r="M8" s="858"/>
      <c r="N8" s="859"/>
      <c r="O8" s="857">
        <f>'9'!F16</f>
        <v>3.1</v>
      </c>
      <c r="P8" s="858"/>
      <c r="Q8" s="858"/>
      <c r="R8" s="859"/>
      <c r="S8" s="853">
        <f t="shared" si="0"/>
        <v>3</v>
      </c>
      <c r="T8" s="854"/>
      <c r="U8" s="854"/>
      <c r="V8" s="855"/>
      <c r="W8" s="850">
        <f>(G8-K8)*100/K8</f>
        <v>300</v>
      </c>
      <c r="X8" s="851"/>
      <c r="Y8" s="851"/>
      <c r="Z8" s="866"/>
      <c r="AA8" s="850">
        <f>(G8-O8)*100/O8</f>
        <v>29.032258064516125</v>
      </c>
      <c r="AB8" s="851"/>
      <c r="AC8" s="851"/>
      <c r="AD8" s="852"/>
    </row>
    <row r="9" spans="1:30" s="48" customFormat="1" ht="31.5" customHeight="1">
      <c r="B9" s="877"/>
      <c r="C9" s="849" t="s">
        <v>101</v>
      </c>
      <c r="D9" s="849"/>
      <c r="E9" s="849"/>
      <c r="F9" s="50" t="s">
        <v>96</v>
      </c>
      <c r="G9" s="860">
        <v>0</v>
      </c>
      <c r="H9" s="861"/>
      <c r="I9" s="861"/>
      <c r="J9" s="862"/>
      <c r="K9" s="857">
        <f>'9'!G15</f>
        <v>0</v>
      </c>
      <c r="L9" s="858"/>
      <c r="M9" s="858"/>
      <c r="N9" s="859"/>
      <c r="O9" s="857">
        <f>'9'!G16</f>
        <v>0</v>
      </c>
      <c r="P9" s="858"/>
      <c r="Q9" s="858"/>
      <c r="R9" s="859"/>
      <c r="S9" s="853">
        <f t="shared" si="0"/>
        <v>0</v>
      </c>
      <c r="T9" s="854"/>
      <c r="U9" s="854"/>
      <c r="V9" s="855"/>
      <c r="W9" s="878" t="s">
        <v>441</v>
      </c>
      <c r="X9" s="879"/>
      <c r="Y9" s="879"/>
      <c r="Z9" s="880"/>
      <c r="AA9" s="878" t="s">
        <v>441</v>
      </c>
      <c r="AB9" s="879"/>
      <c r="AC9" s="879"/>
      <c r="AD9" s="881"/>
    </row>
    <row r="10" spans="1:30" s="48" customFormat="1" ht="31.5" customHeight="1">
      <c r="B10" s="877"/>
      <c r="C10" s="849" t="s">
        <v>102</v>
      </c>
      <c r="D10" s="849"/>
      <c r="E10" s="849"/>
      <c r="F10" s="50" t="s">
        <v>96</v>
      </c>
      <c r="G10" s="860">
        <v>150</v>
      </c>
      <c r="H10" s="861"/>
      <c r="I10" s="861"/>
      <c r="J10" s="862"/>
      <c r="K10" s="857">
        <f>'9'!H15</f>
        <v>231</v>
      </c>
      <c r="L10" s="858"/>
      <c r="M10" s="858"/>
      <c r="N10" s="859"/>
      <c r="O10" s="857">
        <f>'9'!H16</f>
        <v>202.7</v>
      </c>
      <c r="P10" s="858"/>
      <c r="Q10" s="858"/>
      <c r="R10" s="859"/>
      <c r="S10" s="853">
        <f t="shared" si="0"/>
        <v>-81</v>
      </c>
      <c r="T10" s="854"/>
      <c r="U10" s="854"/>
      <c r="V10" s="855"/>
      <c r="W10" s="850">
        <f t="shared" ref="W10:W25" si="1">(G10-K10)*100/K10</f>
        <v>-35.064935064935064</v>
      </c>
      <c r="X10" s="851"/>
      <c r="Y10" s="851"/>
      <c r="Z10" s="866"/>
      <c r="AA10" s="850">
        <f t="shared" ref="AA10:AA26" si="2">(G10-O10)*100/O10</f>
        <v>-25.9990133201776</v>
      </c>
      <c r="AB10" s="851"/>
      <c r="AC10" s="851"/>
      <c r="AD10" s="852"/>
    </row>
    <row r="11" spans="1:30" s="48" customFormat="1" ht="31.5" customHeight="1">
      <c r="B11" s="877" t="s">
        <v>103</v>
      </c>
      <c r="C11" s="849" t="s">
        <v>95</v>
      </c>
      <c r="D11" s="849"/>
      <c r="E11" s="849"/>
      <c r="F11" s="50" t="s">
        <v>104</v>
      </c>
      <c r="G11" s="860">
        <f>SUM(G12:J14)</f>
        <v>426</v>
      </c>
      <c r="H11" s="861"/>
      <c r="I11" s="861"/>
      <c r="J11" s="862"/>
      <c r="K11" s="857">
        <f>SUM(K12:N14)</f>
        <v>513</v>
      </c>
      <c r="L11" s="858"/>
      <c r="M11" s="858"/>
      <c r="N11" s="859"/>
      <c r="O11" s="857">
        <f>SUM(O12:R14)</f>
        <v>513.4</v>
      </c>
      <c r="P11" s="858"/>
      <c r="Q11" s="858"/>
      <c r="R11" s="859"/>
      <c r="S11" s="853">
        <f t="shared" si="0"/>
        <v>-87</v>
      </c>
      <c r="T11" s="854"/>
      <c r="U11" s="854"/>
      <c r="V11" s="855"/>
      <c r="W11" s="850">
        <f t="shared" si="1"/>
        <v>-16.959064327485379</v>
      </c>
      <c r="X11" s="851"/>
      <c r="Y11" s="851"/>
      <c r="Z11" s="866"/>
      <c r="AA11" s="850">
        <f t="shared" si="2"/>
        <v>-17.023763147643159</v>
      </c>
      <c r="AB11" s="851"/>
      <c r="AC11" s="851"/>
      <c r="AD11" s="852"/>
    </row>
    <row r="12" spans="1:30" s="48" customFormat="1" ht="31.5" customHeight="1">
      <c r="A12" s="428"/>
      <c r="B12" s="877"/>
      <c r="C12" s="849" t="s">
        <v>105</v>
      </c>
      <c r="D12" s="849"/>
      <c r="E12" s="849"/>
      <c r="F12" s="50" t="s">
        <v>104</v>
      </c>
      <c r="G12" s="860">
        <v>123</v>
      </c>
      <c r="H12" s="861"/>
      <c r="I12" s="861"/>
      <c r="J12" s="862"/>
      <c r="K12" s="857">
        <f>'9'!J15</f>
        <v>191</v>
      </c>
      <c r="L12" s="858"/>
      <c r="M12" s="858"/>
      <c r="N12" s="859"/>
      <c r="O12" s="857">
        <f>'9'!J16</f>
        <v>149.6</v>
      </c>
      <c r="P12" s="858"/>
      <c r="Q12" s="858"/>
      <c r="R12" s="859"/>
      <c r="S12" s="853">
        <f t="shared" si="0"/>
        <v>-68</v>
      </c>
      <c r="T12" s="854"/>
      <c r="U12" s="854"/>
      <c r="V12" s="855"/>
      <c r="W12" s="850">
        <f t="shared" si="1"/>
        <v>-35.602094240837694</v>
      </c>
      <c r="X12" s="851"/>
      <c r="Y12" s="851"/>
      <c r="Z12" s="866"/>
      <c r="AA12" s="850">
        <f t="shared" si="2"/>
        <v>-17.780748663101601</v>
      </c>
      <c r="AB12" s="851"/>
      <c r="AC12" s="851"/>
      <c r="AD12" s="852"/>
    </row>
    <row r="13" spans="1:30" s="48" customFormat="1" ht="31.5" customHeight="1">
      <c r="A13" s="428"/>
      <c r="B13" s="877"/>
      <c r="C13" s="849" t="s">
        <v>106</v>
      </c>
      <c r="D13" s="849"/>
      <c r="E13" s="849"/>
      <c r="F13" s="50" t="s">
        <v>104</v>
      </c>
      <c r="G13" s="860">
        <v>30</v>
      </c>
      <c r="H13" s="861"/>
      <c r="I13" s="861"/>
      <c r="J13" s="862"/>
      <c r="K13" s="857">
        <f>'9'!K15</f>
        <v>31</v>
      </c>
      <c r="L13" s="858"/>
      <c r="M13" s="858"/>
      <c r="N13" s="859"/>
      <c r="O13" s="857">
        <f>'9'!K16</f>
        <v>39.4</v>
      </c>
      <c r="P13" s="858"/>
      <c r="Q13" s="858"/>
      <c r="R13" s="859"/>
      <c r="S13" s="853">
        <f t="shared" si="0"/>
        <v>-1</v>
      </c>
      <c r="T13" s="854"/>
      <c r="U13" s="854"/>
      <c r="V13" s="855"/>
      <c r="W13" s="850">
        <f t="shared" si="1"/>
        <v>-3.225806451612903</v>
      </c>
      <c r="X13" s="851"/>
      <c r="Y13" s="851"/>
      <c r="Z13" s="866"/>
      <c r="AA13" s="850">
        <f t="shared" si="2"/>
        <v>-23.857868020304565</v>
      </c>
      <c r="AB13" s="851"/>
      <c r="AC13" s="851"/>
      <c r="AD13" s="852"/>
    </row>
    <row r="14" spans="1:30" s="48" customFormat="1" ht="31.5" customHeight="1">
      <c r="A14" s="428"/>
      <c r="B14" s="877"/>
      <c r="C14" s="887" t="s">
        <v>107</v>
      </c>
      <c r="D14" s="887"/>
      <c r="E14" s="887"/>
      <c r="F14" s="50" t="s">
        <v>104</v>
      </c>
      <c r="G14" s="860">
        <v>273</v>
      </c>
      <c r="H14" s="861"/>
      <c r="I14" s="861"/>
      <c r="J14" s="862"/>
      <c r="K14" s="857">
        <f>'9'!L15</f>
        <v>291</v>
      </c>
      <c r="L14" s="858"/>
      <c r="M14" s="858"/>
      <c r="N14" s="859"/>
      <c r="O14" s="857">
        <f>'9'!L16</f>
        <v>324.39999999999998</v>
      </c>
      <c r="P14" s="858"/>
      <c r="Q14" s="858"/>
      <c r="R14" s="859"/>
      <c r="S14" s="853">
        <f t="shared" si="0"/>
        <v>-18</v>
      </c>
      <c r="T14" s="854"/>
      <c r="U14" s="854"/>
      <c r="V14" s="855"/>
      <c r="W14" s="850">
        <f t="shared" si="1"/>
        <v>-6.1855670103092786</v>
      </c>
      <c r="X14" s="851"/>
      <c r="Y14" s="851"/>
      <c r="Z14" s="866"/>
      <c r="AA14" s="850">
        <f t="shared" si="2"/>
        <v>-15.844636251541303</v>
      </c>
      <c r="AB14" s="851"/>
      <c r="AC14" s="851"/>
      <c r="AD14" s="852"/>
    </row>
    <row r="15" spans="1:30" s="48" customFormat="1" ht="31.5" customHeight="1">
      <c r="A15" s="68"/>
      <c r="B15" s="882" t="s">
        <v>108</v>
      </c>
      <c r="C15" s="849"/>
      <c r="D15" s="849"/>
      <c r="E15" s="849"/>
      <c r="F15" s="50" t="s">
        <v>109</v>
      </c>
      <c r="G15" s="860">
        <v>221</v>
      </c>
      <c r="H15" s="861"/>
      <c r="I15" s="861"/>
      <c r="J15" s="862"/>
      <c r="K15" s="857">
        <f>'9'!Q15</f>
        <v>271</v>
      </c>
      <c r="L15" s="858"/>
      <c r="M15" s="858"/>
      <c r="N15" s="859"/>
      <c r="O15" s="857">
        <f>'9'!Q16</f>
        <v>319</v>
      </c>
      <c r="P15" s="858"/>
      <c r="Q15" s="858"/>
      <c r="R15" s="859"/>
      <c r="S15" s="853">
        <f t="shared" si="0"/>
        <v>-50</v>
      </c>
      <c r="T15" s="854"/>
      <c r="U15" s="854"/>
      <c r="V15" s="855"/>
      <c r="W15" s="850">
        <f t="shared" si="1"/>
        <v>-18.450184501845019</v>
      </c>
      <c r="X15" s="851"/>
      <c r="Y15" s="851"/>
      <c r="Z15" s="866"/>
      <c r="AA15" s="850">
        <f t="shared" si="2"/>
        <v>-30.721003134796238</v>
      </c>
      <c r="AB15" s="851"/>
      <c r="AC15" s="851"/>
      <c r="AD15" s="852"/>
    </row>
    <row r="16" spans="1:30" s="48" customFormat="1" ht="31.5" customHeight="1">
      <c r="A16" s="68"/>
      <c r="B16" s="882" t="s">
        <v>110</v>
      </c>
      <c r="C16" s="849"/>
      <c r="D16" s="849"/>
      <c r="E16" s="849"/>
      <c r="F16" s="50" t="s">
        <v>111</v>
      </c>
      <c r="G16" s="860">
        <v>478</v>
      </c>
      <c r="H16" s="861"/>
      <c r="I16" s="861"/>
      <c r="J16" s="862"/>
      <c r="K16" s="857">
        <f>'9'!R15</f>
        <v>530</v>
      </c>
      <c r="L16" s="858"/>
      <c r="M16" s="858"/>
      <c r="N16" s="859"/>
      <c r="O16" s="883">
        <f>'9'!R16</f>
        <v>737.5</v>
      </c>
      <c r="P16" s="884"/>
      <c r="Q16" s="884"/>
      <c r="R16" s="885"/>
      <c r="S16" s="853">
        <f t="shared" si="0"/>
        <v>-52</v>
      </c>
      <c r="T16" s="854"/>
      <c r="U16" s="854"/>
      <c r="V16" s="855"/>
      <c r="W16" s="850">
        <f t="shared" si="1"/>
        <v>-9.8113207547169807</v>
      </c>
      <c r="X16" s="851"/>
      <c r="Y16" s="851"/>
      <c r="Z16" s="866"/>
      <c r="AA16" s="850">
        <f t="shared" si="2"/>
        <v>-35.186440677966104</v>
      </c>
      <c r="AB16" s="851"/>
      <c r="AC16" s="851"/>
      <c r="AD16" s="852"/>
    </row>
    <row r="17" spans="1:30" s="48" customFormat="1" ht="31.5" customHeight="1">
      <c r="A17" s="68"/>
      <c r="B17" s="877" t="s">
        <v>112</v>
      </c>
      <c r="C17" s="849" t="s">
        <v>95</v>
      </c>
      <c r="D17" s="849"/>
      <c r="E17" s="849"/>
      <c r="F17" s="50" t="s">
        <v>111</v>
      </c>
      <c r="G17" s="860">
        <f>SUM(G18:J19)</f>
        <v>98</v>
      </c>
      <c r="H17" s="861"/>
      <c r="I17" s="861"/>
      <c r="J17" s="862"/>
      <c r="K17" s="857">
        <f>SUM(K18:N19)</f>
        <v>102</v>
      </c>
      <c r="L17" s="858"/>
      <c r="M17" s="858"/>
      <c r="N17" s="859"/>
      <c r="O17" s="857">
        <f>SUM(O18:R19)</f>
        <v>119.1</v>
      </c>
      <c r="P17" s="858"/>
      <c r="Q17" s="858"/>
      <c r="R17" s="859"/>
      <c r="S17" s="853">
        <f t="shared" si="0"/>
        <v>-4</v>
      </c>
      <c r="T17" s="854"/>
      <c r="U17" s="854"/>
      <c r="V17" s="855"/>
      <c r="W17" s="850">
        <f t="shared" si="1"/>
        <v>-3.9215686274509802</v>
      </c>
      <c r="X17" s="851"/>
      <c r="Y17" s="851"/>
      <c r="Z17" s="866"/>
      <c r="AA17" s="850">
        <f t="shared" si="2"/>
        <v>-17.716204869857261</v>
      </c>
      <c r="AB17" s="851"/>
      <c r="AC17" s="851"/>
      <c r="AD17" s="852"/>
    </row>
    <row r="18" spans="1:30" s="48" customFormat="1" ht="31.5" customHeight="1">
      <c r="A18" s="68"/>
      <c r="B18" s="877"/>
      <c r="C18" s="849" t="s">
        <v>113</v>
      </c>
      <c r="D18" s="849"/>
      <c r="E18" s="849"/>
      <c r="F18" s="50" t="s">
        <v>111</v>
      </c>
      <c r="G18" s="860">
        <v>25</v>
      </c>
      <c r="H18" s="861"/>
      <c r="I18" s="861"/>
      <c r="J18" s="862"/>
      <c r="K18" s="857">
        <f>'9'!V15</f>
        <v>30</v>
      </c>
      <c r="L18" s="858"/>
      <c r="M18" s="858"/>
      <c r="N18" s="859"/>
      <c r="O18" s="857">
        <f>'9'!V16</f>
        <v>29.4</v>
      </c>
      <c r="P18" s="858"/>
      <c r="Q18" s="858"/>
      <c r="R18" s="859"/>
      <c r="S18" s="853">
        <f t="shared" si="0"/>
        <v>-5</v>
      </c>
      <c r="T18" s="854"/>
      <c r="U18" s="854"/>
      <c r="V18" s="855"/>
      <c r="W18" s="850">
        <f t="shared" si="1"/>
        <v>-16.666666666666668</v>
      </c>
      <c r="X18" s="851"/>
      <c r="Y18" s="851"/>
      <c r="Z18" s="866"/>
      <c r="AA18" s="850">
        <f t="shared" si="2"/>
        <v>-14.96598639455782</v>
      </c>
      <c r="AB18" s="851"/>
      <c r="AC18" s="851"/>
      <c r="AD18" s="852"/>
    </row>
    <row r="19" spans="1:30" s="48" customFormat="1" ht="31.5" customHeight="1">
      <c r="A19" s="68"/>
      <c r="B19" s="877"/>
      <c r="C19" s="849" t="s">
        <v>114</v>
      </c>
      <c r="D19" s="849"/>
      <c r="E19" s="886"/>
      <c r="F19" s="50" t="s">
        <v>111</v>
      </c>
      <c r="G19" s="860">
        <v>73</v>
      </c>
      <c r="H19" s="861"/>
      <c r="I19" s="861"/>
      <c r="J19" s="862"/>
      <c r="K19" s="857">
        <f>'9'!Z15</f>
        <v>72</v>
      </c>
      <c r="L19" s="858"/>
      <c r="M19" s="858"/>
      <c r="N19" s="859"/>
      <c r="O19" s="857">
        <f>'9'!Z16</f>
        <v>89.7</v>
      </c>
      <c r="P19" s="858"/>
      <c r="Q19" s="858"/>
      <c r="R19" s="859"/>
      <c r="S19" s="853">
        <f t="shared" si="0"/>
        <v>1</v>
      </c>
      <c r="T19" s="854"/>
      <c r="U19" s="854"/>
      <c r="V19" s="855"/>
      <c r="W19" s="850">
        <f t="shared" si="1"/>
        <v>1.3888888888888888</v>
      </c>
      <c r="X19" s="851"/>
      <c r="Y19" s="851"/>
      <c r="Z19" s="866"/>
      <c r="AA19" s="850">
        <f t="shared" si="2"/>
        <v>-18.617614269788184</v>
      </c>
      <c r="AB19" s="851"/>
      <c r="AC19" s="851"/>
      <c r="AD19" s="852"/>
    </row>
    <row r="20" spans="1:30" s="48" customFormat="1" ht="31.5" customHeight="1">
      <c r="A20" s="68"/>
      <c r="B20" s="888" t="s">
        <v>115</v>
      </c>
      <c r="C20" s="849" t="s">
        <v>97</v>
      </c>
      <c r="D20" s="849"/>
      <c r="E20" s="886"/>
      <c r="F20" s="50" t="s">
        <v>156</v>
      </c>
      <c r="G20" s="889">
        <v>13898</v>
      </c>
      <c r="H20" s="890"/>
      <c r="I20" s="890"/>
      <c r="J20" s="891"/>
      <c r="K20" s="892">
        <f>'9'!AA15</f>
        <v>22342</v>
      </c>
      <c r="L20" s="893"/>
      <c r="M20" s="893"/>
      <c r="N20" s="894"/>
      <c r="O20" s="892">
        <f>'9'!AA16</f>
        <v>20160.2</v>
      </c>
      <c r="P20" s="893"/>
      <c r="Q20" s="893"/>
      <c r="R20" s="894"/>
      <c r="S20" s="898">
        <f t="shared" si="0"/>
        <v>-8444</v>
      </c>
      <c r="T20" s="899"/>
      <c r="U20" s="899"/>
      <c r="V20" s="900"/>
      <c r="W20" s="850">
        <f t="shared" si="1"/>
        <v>-37.794288783457169</v>
      </c>
      <c r="X20" s="851"/>
      <c r="Y20" s="851"/>
      <c r="Z20" s="866"/>
      <c r="AA20" s="850">
        <f t="shared" si="2"/>
        <v>-31.062191843334894</v>
      </c>
      <c r="AB20" s="851"/>
      <c r="AC20" s="851"/>
      <c r="AD20" s="852"/>
    </row>
    <row r="21" spans="1:30" s="48" customFormat="1" ht="31.5" customHeight="1">
      <c r="A21" s="68"/>
      <c r="B21" s="888"/>
      <c r="C21" s="849" t="s">
        <v>98</v>
      </c>
      <c r="D21" s="849"/>
      <c r="E21" s="886"/>
      <c r="F21" s="50" t="s">
        <v>116</v>
      </c>
      <c r="G21" s="895">
        <v>311</v>
      </c>
      <c r="H21" s="896"/>
      <c r="I21" s="896"/>
      <c r="J21" s="897"/>
      <c r="K21" s="883">
        <f>'9'!AB15</f>
        <v>503</v>
      </c>
      <c r="L21" s="884"/>
      <c r="M21" s="884"/>
      <c r="N21" s="885"/>
      <c r="O21" s="892">
        <f>'9'!AB16</f>
        <v>658.5</v>
      </c>
      <c r="P21" s="893"/>
      <c r="Q21" s="893"/>
      <c r="R21" s="894"/>
      <c r="S21" s="853">
        <f t="shared" si="0"/>
        <v>-192</v>
      </c>
      <c r="T21" s="854"/>
      <c r="U21" s="854"/>
      <c r="V21" s="855"/>
      <c r="W21" s="850">
        <f t="shared" si="1"/>
        <v>-38.17097415506958</v>
      </c>
      <c r="X21" s="851"/>
      <c r="Y21" s="851"/>
      <c r="Z21" s="866"/>
      <c r="AA21" s="850">
        <f t="shared" si="2"/>
        <v>-52.771450265755504</v>
      </c>
      <c r="AB21" s="851"/>
      <c r="AC21" s="851"/>
      <c r="AD21" s="852"/>
    </row>
    <row r="22" spans="1:30" s="48" customFormat="1" ht="31.5" customHeight="1">
      <c r="A22" s="68"/>
      <c r="B22" s="901" t="s">
        <v>117</v>
      </c>
      <c r="C22" s="904" t="s">
        <v>775</v>
      </c>
      <c r="D22" s="849"/>
      <c r="E22" s="886"/>
      <c r="F22" s="50" t="s">
        <v>118</v>
      </c>
      <c r="G22" s="889">
        <f>SUM(G23:J29)</f>
        <v>1074211</v>
      </c>
      <c r="H22" s="890"/>
      <c r="I22" s="890"/>
      <c r="J22" s="891"/>
      <c r="K22" s="892">
        <f>SUM(K23:N29)</f>
        <v>1250999</v>
      </c>
      <c r="L22" s="893"/>
      <c r="M22" s="893"/>
      <c r="N22" s="894"/>
      <c r="O22" s="892">
        <f>SUM(O23:R29)</f>
        <v>1488213.9999999998</v>
      </c>
      <c r="P22" s="893"/>
      <c r="Q22" s="893"/>
      <c r="R22" s="894"/>
      <c r="S22" s="898">
        <f>G22-K22</f>
        <v>-176788</v>
      </c>
      <c r="T22" s="899"/>
      <c r="U22" s="899"/>
      <c r="V22" s="900"/>
      <c r="W22" s="850">
        <f t="shared" si="1"/>
        <v>-14.131745908669791</v>
      </c>
      <c r="X22" s="851"/>
      <c r="Y22" s="851"/>
      <c r="Z22" s="866"/>
      <c r="AA22" s="850">
        <f t="shared" si="2"/>
        <v>-27.81878143869093</v>
      </c>
      <c r="AB22" s="851"/>
      <c r="AC22" s="851"/>
      <c r="AD22" s="852"/>
    </row>
    <row r="23" spans="1:30" s="48" customFormat="1" ht="31.5" customHeight="1">
      <c r="A23" s="68"/>
      <c r="B23" s="902"/>
      <c r="C23" s="849" t="s">
        <v>97</v>
      </c>
      <c r="D23" s="849"/>
      <c r="E23" s="886"/>
      <c r="F23" s="50" t="s">
        <v>118</v>
      </c>
      <c r="G23" s="889">
        <v>941928</v>
      </c>
      <c r="H23" s="890"/>
      <c r="I23" s="890"/>
      <c r="J23" s="891"/>
      <c r="K23" s="892">
        <f>'9'!AE15</f>
        <v>1133707</v>
      </c>
      <c r="L23" s="893"/>
      <c r="M23" s="893"/>
      <c r="N23" s="894"/>
      <c r="O23" s="892">
        <f>'9'!AE16</f>
        <v>1114779.5</v>
      </c>
      <c r="P23" s="893"/>
      <c r="Q23" s="893"/>
      <c r="R23" s="894"/>
      <c r="S23" s="898">
        <f t="shared" si="0"/>
        <v>-191779</v>
      </c>
      <c r="T23" s="899"/>
      <c r="U23" s="899"/>
      <c r="V23" s="900"/>
      <c r="W23" s="850">
        <f t="shared" si="1"/>
        <v>-16.916099133197555</v>
      </c>
      <c r="X23" s="851"/>
      <c r="Y23" s="851"/>
      <c r="Z23" s="866"/>
      <c r="AA23" s="850">
        <f t="shared" si="2"/>
        <v>-15.505443004648004</v>
      </c>
      <c r="AB23" s="851"/>
      <c r="AC23" s="851"/>
      <c r="AD23" s="852"/>
    </row>
    <row r="24" spans="1:30" s="48" customFormat="1" ht="31.5" customHeight="1">
      <c r="A24" s="68"/>
      <c r="B24" s="902"/>
      <c r="C24" s="849" t="s">
        <v>98</v>
      </c>
      <c r="D24" s="849"/>
      <c r="E24" s="886"/>
      <c r="F24" s="50" t="s">
        <v>118</v>
      </c>
      <c r="G24" s="889">
        <v>315</v>
      </c>
      <c r="H24" s="890"/>
      <c r="I24" s="890"/>
      <c r="J24" s="891"/>
      <c r="K24" s="892">
        <f>'9'!AF15</f>
        <v>1231</v>
      </c>
      <c r="L24" s="893"/>
      <c r="M24" s="893"/>
      <c r="N24" s="894"/>
      <c r="O24" s="892">
        <f>'9'!AF16</f>
        <v>3169.9</v>
      </c>
      <c r="P24" s="893"/>
      <c r="Q24" s="893"/>
      <c r="R24" s="894"/>
      <c r="S24" s="898">
        <f t="shared" si="0"/>
        <v>-916</v>
      </c>
      <c r="T24" s="899"/>
      <c r="U24" s="899"/>
      <c r="V24" s="900"/>
      <c r="W24" s="850">
        <f t="shared" si="1"/>
        <v>-74.411047928513398</v>
      </c>
      <c r="X24" s="851"/>
      <c r="Y24" s="851"/>
      <c r="Z24" s="866"/>
      <c r="AA24" s="850">
        <f t="shared" si="2"/>
        <v>-90.062778005615314</v>
      </c>
      <c r="AB24" s="851"/>
      <c r="AC24" s="851"/>
      <c r="AD24" s="852"/>
    </row>
    <row r="25" spans="1:30" s="48" customFormat="1" ht="31.5" customHeight="1">
      <c r="A25" s="68"/>
      <c r="B25" s="902"/>
      <c r="C25" s="849" t="s">
        <v>99</v>
      </c>
      <c r="D25" s="849"/>
      <c r="E25" s="886"/>
      <c r="F25" s="50" t="s">
        <v>118</v>
      </c>
      <c r="G25" s="889">
        <v>55216</v>
      </c>
      <c r="H25" s="890"/>
      <c r="I25" s="890"/>
      <c r="J25" s="891"/>
      <c r="K25" s="892">
        <f>'9'!AG15</f>
        <v>26803</v>
      </c>
      <c r="L25" s="893"/>
      <c r="M25" s="893"/>
      <c r="N25" s="894"/>
      <c r="O25" s="892">
        <f>'9'!AG16</f>
        <v>46774.9</v>
      </c>
      <c r="P25" s="893"/>
      <c r="Q25" s="893"/>
      <c r="R25" s="894"/>
      <c r="S25" s="898">
        <f t="shared" si="0"/>
        <v>28413</v>
      </c>
      <c r="T25" s="899"/>
      <c r="U25" s="899"/>
      <c r="V25" s="900"/>
      <c r="W25" s="850">
        <f t="shared" si="1"/>
        <v>106.00679028466962</v>
      </c>
      <c r="X25" s="851"/>
      <c r="Y25" s="851"/>
      <c r="Z25" s="866"/>
      <c r="AA25" s="850">
        <f t="shared" si="2"/>
        <v>18.046217095065941</v>
      </c>
      <c r="AB25" s="851"/>
      <c r="AC25" s="851"/>
      <c r="AD25" s="852"/>
    </row>
    <row r="26" spans="1:30" s="48" customFormat="1" ht="31.5" customHeight="1">
      <c r="A26" s="68"/>
      <c r="B26" s="902"/>
      <c r="C26" s="849" t="s">
        <v>100</v>
      </c>
      <c r="D26" s="849"/>
      <c r="E26" s="886"/>
      <c r="F26" s="50" t="s">
        <v>118</v>
      </c>
      <c r="G26" s="889">
        <v>1466</v>
      </c>
      <c r="H26" s="890"/>
      <c r="I26" s="890"/>
      <c r="J26" s="891"/>
      <c r="K26" s="892">
        <f>'9'!AH15</f>
        <v>100</v>
      </c>
      <c r="L26" s="893"/>
      <c r="M26" s="893"/>
      <c r="N26" s="894"/>
      <c r="O26" s="892">
        <f>'9'!AH16</f>
        <v>3296</v>
      </c>
      <c r="P26" s="893"/>
      <c r="Q26" s="893"/>
      <c r="R26" s="894"/>
      <c r="S26" s="898">
        <f t="shared" si="0"/>
        <v>1366</v>
      </c>
      <c r="T26" s="899"/>
      <c r="U26" s="899"/>
      <c r="V26" s="900"/>
      <c r="W26" s="922">
        <f t="shared" ref="W26" si="3">(G26-K26)*100/K26</f>
        <v>1366</v>
      </c>
      <c r="X26" s="923"/>
      <c r="Y26" s="923"/>
      <c r="Z26" s="924"/>
      <c r="AA26" s="850">
        <f t="shared" si="2"/>
        <v>-55.521844660194176</v>
      </c>
      <c r="AB26" s="851"/>
      <c r="AC26" s="851"/>
      <c r="AD26" s="852"/>
    </row>
    <row r="27" spans="1:30" s="48" customFormat="1" ht="31.5" customHeight="1">
      <c r="A27" s="68"/>
      <c r="B27" s="902"/>
      <c r="C27" s="849" t="s">
        <v>101</v>
      </c>
      <c r="D27" s="849"/>
      <c r="E27" s="886"/>
      <c r="F27" s="50" t="s">
        <v>118</v>
      </c>
      <c r="G27" s="895">
        <v>0</v>
      </c>
      <c r="H27" s="896"/>
      <c r="I27" s="896"/>
      <c r="J27" s="897"/>
      <c r="K27" s="883">
        <f>'9'!AI15</f>
        <v>0</v>
      </c>
      <c r="L27" s="884"/>
      <c r="M27" s="884"/>
      <c r="N27" s="885"/>
      <c r="O27" s="892">
        <f>'9'!AI16</f>
        <v>0</v>
      </c>
      <c r="P27" s="893"/>
      <c r="Q27" s="893"/>
      <c r="R27" s="894"/>
      <c r="S27" s="853">
        <f t="shared" si="0"/>
        <v>0</v>
      </c>
      <c r="T27" s="854"/>
      <c r="U27" s="854"/>
      <c r="V27" s="855"/>
      <c r="W27" s="878" t="s">
        <v>441</v>
      </c>
      <c r="X27" s="879"/>
      <c r="Y27" s="879"/>
      <c r="Z27" s="880"/>
      <c r="AA27" s="878" t="s">
        <v>441</v>
      </c>
      <c r="AB27" s="879"/>
      <c r="AC27" s="879"/>
      <c r="AD27" s="881"/>
    </row>
    <row r="28" spans="1:30" s="48" customFormat="1" ht="31.5" customHeight="1">
      <c r="A28" s="68"/>
      <c r="B28" s="902"/>
      <c r="C28" s="920" t="s">
        <v>102</v>
      </c>
      <c r="D28" s="920"/>
      <c r="E28" s="921"/>
      <c r="F28" s="162" t="s">
        <v>118</v>
      </c>
      <c r="G28" s="889">
        <v>11130</v>
      </c>
      <c r="H28" s="890"/>
      <c r="I28" s="890"/>
      <c r="J28" s="891"/>
      <c r="K28" s="892">
        <f>'9'!AJ15</f>
        <v>89158</v>
      </c>
      <c r="L28" s="893"/>
      <c r="M28" s="893"/>
      <c r="N28" s="894"/>
      <c r="O28" s="892">
        <f>'9'!AJ16</f>
        <v>37051</v>
      </c>
      <c r="P28" s="893"/>
      <c r="Q28" s="893"/>
      <c r="R28" s="894"/>
      <c r="S28" s="898">
        <f t="shared" si="0"/>
        <v>-78028</v>
      </c>
      <c r="T28" s="899"/>
      <c r="U28" s="899"/>
      <c r="V28" s="900"/>
      <c r="W28" s="850">
        <f>(G28-K28)*100/K28</f>
        <v>-87.516543664057068</v>
      </c>
      <c r="X28" s="851"/>
      <c r="Y28" s="851"/>
      <c r="Z28" s="866"/>
      <c r="AA28" s="850">
        <f>(G28-O28)*100/O28</f>
        <v>-69.960324957491025</v>
      </c>
      <c r="AB28" s="851"/>
      <c r="AC28" s="851"/>
      <c r="AD28" s="852"/>
    </row>
    <row r="29" spans="1:30" s="48" customFormat="1" ht="31.5" customHeight="1" thickBot="1">
      <c r="A29" s="68"/>
      <c r="B29" s="903"/>
      <c r="C29" s="912" t="s">
        <v>295</v>
      </c>
      <c r="D29" s="912"/>
      <c r="E29" s="913"/>
      <c r="F29" s="160" t="s">
        <v>118</v>
      </c>
      <c r="G29" s="914">
        <v>64156</v>
      </c>
      <c r="H29" s="915"/>
      <c r="I29" s="915"/>
      <c r="J29" s="916"/>
      <c r="K29" s="917">
        <f>'9'!AK15</f>
        <v>0</v>
      </c>
      <c r="L29" s="918"/>
      <c r="M29" s="918"/>
      <c r="N29" s="919"/>
      <c r="O29" s="917">
        <f>'9'!AK16</f>
        <v>283142.7</v>
      </c>
      <c r="P29" s="918"/>
      <c r="Q29" s="918"/>
      <c r="R29" s="919"/>
      <c r="S29" s="905">
        <f>G29-K29</f>
        <v>64156</v>
      </c>
      <c r="T29" s="906"/>
      <c r="U29" s="906"/>
      <c r="V29" s="907"/>
      <c r="W29" s="908" t="s">
        <v>643</v>
      </c>
      <c r="X29" s="909"/>
      <c r="Y29" s="909"/>
      <c r="Z29" s="910"/>
      <c r="AA29" s="908">
        <f>(G29-O29)*100/O29</f>
        <v>-77.341460683958999</v>
      </c>
      <c r="AB29" s="909"/>
      <c r="AC29" s="909"/>
      <c r="AD29" s="911"/>
    </row>
    <row r="30" spans="1:30" s="48" customFormat="1" ht="14.25" customHeight="1"/>
    <row r="31" spans="1:30" ht="14.25" customHeight="1"/>
    <row r="34" spans="1:1" s="53" customFormat="1" ht="14.25" customHeight="1">
      <c r="A34" s="52"/>
    </row>
    <row r="35" spans="1:1" s="53" customFormat="1" ht="14.25" customHeight="1">
      <c r="A35" s="52"/>
    </row>
  </sheetData>
  <mergeCells count="195">
    <mergeCell ref="AA26:AD26"/>
    <mergeCell ref="C25:E25"/>
    <mergeCell ref="C24:E24"/>
    <mergeCell ref="G24:J24"/>
    <mergeCell ref="K24:N24"/>
    <mergeCell ref="O24:R24"/>
    <mergeCell ref="S24:V24"/>
    <mergeCell ref="W24:Z24"/>
    <mergeCell ref="AA24:AD24"/>
    <mergeCell ref="AA25:AD25"/>
    <mergeCell ref="C26:E26"/>
    <mergeCell ref="G26:J26"/>
    <mergeCell ref="K26:N26"/>
    <mergeCell ref="O26:R26"/>
    <mergeCell ref="S26:V26"/>
    <mergeCell ref="S25:V25"/>
    <mergeCell ref="W25:Z25"/>
    <mergeCell ref="K25:N25"/>
    <mergeCell ref="O25:R25"/>
    <mergeCell ref="W26:Z26"/>
    <mergeCell ref="G25:J25"/>
    <mergeCell ref="S29:V29"/>
    <mergeCell ref="W29:Z29"/>
    <mergeCell ref="AA29:AD29"/>
    <mergeCell ref="C29:E29"/>
    <mergeCell ref="G29:J29"/>
    <mergeCell ref="K29:N29"/>
    <mergeCell ref="O29:R29"/>
    <mergeCell ref="S27:V27"/>
    <mergeCell ref="W27:Z27"/>
    <mergeCell ref="AA27:AD27"/>
    <mergeCell ref="C28:E28"/>
    <mergeCell ref="G28:J28"/>
    <mergeCell ref="K28:N28"/>
    <mergeCell ref="O28:R28"/>
    <mergeCell ref="S28:V28"/>
    <mergeCell ref="W28:Z28"/>
    <mergeCell ref="O27:R27"/>
    <mergeCell ref="O23:R23"/>
    <mergeCell ref="S23:V23"/>
    <mergeCell ref="W23:Z23"/>
    <mergeCell ref="AA23:AD23"/>
    <mergeCell ref="O22:R22"/>
    <mergeCell ref="S22:V22"/>
    <mergeCell ref="C22:E22"/>
    <mergeCell ref="G22:J22"/>
    <mergeCell ref="K22:N22"/>
    <mergeCell ref="C23:E23"/>
    <mergeCell ref="G23:J23"/>
    <mergeCell ref="K23:N23"/>
    <mergeCell ref="W22:Z22"/>
    <mergeCell ref="B20:B21"/>
    <mergeCell ref="C20:E20"/>
    <mergeCell ref="G20:J20"/>
    <mergeCell ref="K20:N20"/>
    <mergeCell ref="S19:V19"/>
    <mergeCell ref="W19:Z19"/>
    <mergeCell ref="AA19:AD19"/>
    <mergeCell ref="O20:R20"/>
    <mergeCell ref="AA22:AD22"/>
    <mergeCell ref="AA20:AD20"/>
    <mergeCell ref="C21:E21"/>
    <mergeCell ref="G21:J21"/>
    <mergeCell ref="K21:N21"/>
    <mergeCell ref="O21:R21"/>
    <mergeCell ref="S21:V21"/>
    <mergeCell ref="W21:Z21"/>
    <mergeCell ref="S20:V20"/>
    <mergeCell ref="W20:Z20"/>
    <mergeCell ref="AA21:AD21"/>
    <mergeCell ref="B22:B29"/>
    <mergeCell ref="AA28:AD28"/>
    <mergeCell ref="C27:E27"/>
    <mergeCell ref="G27:J27"/>
    <mergeCell ref="K27:N27"/>
    <mergeCell ref="S17:V17"/>
    <mergeCell ref="W17:Z17"/>
    <mergeCell ref="AA17:AD17"/>
    <mergeCell ref="W16:Z16"/>
    <mergeCell ref="G18:J18"/>
    <mergeCell ref="K18:N18"/>
    <mergeCell ref="O18:R18"/>
    <mergeCell ref="S18:V18"/>
    <mergeCell ref="W18:Z18"/>
    <mergeCell ref="AA18:AD18"/>
    <mergeCell ref="AA16:AD16"/>
    <mergeCell ref="G17:J17"/>
    <mergeCell ref="K17:N17"/>
    <mergeCell ref="O17:R17"/>
    <mergeCell ref="S16:V16"/>
    <mergeCell ref="C18:E18"/>
    <mergeCell ref="B16:E16"/>
    <mergeCell ref="G16:J16"/>
    <mergeCell ref="K16:N16"/>
    <mergeCell ref="O16:R16"/>
    <mergeCell ref="C11:E11"/>
    <mergeCell ref="G11:J11"/>
    <mergeCell ref="K11:N11"/>
    <mergeCell ref="G13:J13"/>
    <mergeCell ref="K12:N12"/>
    <mergeCell ref="K13:N13"/>
    <mergeCell ref="C12:E12"/>
    <mergeCell ref="G12:J12"/>
    <mergeCell ref="B17:B19"/>
    <mergeCell ref="C17:E17"/>
    <mergeCell ref="C19:E19"/>
    <mergeCell ref="G19:J19"/>
    <mergeCell ref="K19:N19"/>
    <mergeCell ref="O19:R19"/>
    <mergeCell ref="C14:E14"/>
    <mergeCell ref="G14:J14"/>
    <mergeCell ref="K14:N14"/>
    <mergeCell ref="O14:R14"/>
    <mergeCell ref="S14:V14"/>
    <mergeCell ref="W14:Z14"/>
    <mergeCell ref="C13:E13"/>
    <mergeCell ref="AA14:AD14"/>
    <mergeCell ref="B15:E15"/>
    <mergeCell ref="G15:J15"/>
    <mergeCell ref="K15:N15"/>
    <mergeCell ref="O15:R15"/>
    <mergeCell ref="S15:V15"/>
    <mergeCell ref="W15:Z15"/>
    <mergeCell ref="AA15:AD15"/>
    <mergeCell ref="B11:B14"/>
    <mergeCell ref="O13:R13"/>
    <mergeCell ref="O11:R11"/>
    <mergeCell ref="S11:V11"/>
    <mergeCell ref="W11:Z11"/>
    <mergeCell ref="AA11:AD11"/>
    <mergeCell ref="O12:R12"/>
    <mergeCell ref="S12:V12"/>
    <mergeCell ref="W12:Z12"/>
    <mergeCell ref="AA12:AD12"/>
    <mergeCell ref="S13:V13"/>
    <mergeCell ref="W13:Z13"/>
    <mergeCell ref="AA13:AD13"/>
    <mergeCell ref="AA8:AD8"/>
    <mergeCell ref="AA10:AD10"/>
    <mergeCell ref="C9:E9"/>
    <mergeCell ref="G9:J9"/>
    <mergeCell ref="K9:N9"/>
    <mergeCell ref="O9:R9"/>
    <mergeCell ref="S9:V9"/>
    <mergeCell ref="W9:Z9"/>
    <mergeCell ref="AA9:AD9"/>
    <mergeCell ref="C10:E10"/>
    <mergeCell ref="C8:E8"/>
    <mergeCell ref="G8:J8"/>
    <mergeCell ref="K8:N8"/>
    <mergeCell ref="O8:R8"/>
    <mergeCell ref="S8:V8"/>
    <mergeCell ref="W8:Z8"/>
    <mergeCell ref="S3:V3"/>
    <mergeCell ref="W3:Z3"/>
    <mergeCell ref="AA3:AD3"/>
    <mergeCell ref="B1:AD1"/>
    <mergeCell ref="B3:E3"/>
    <mergeCell ref="G3:J3"/>
    <mergeCell ref="K3:N3"/>
    <mergeCell ref="O3:R3"/>
    <mergeCell ref="B4:B10"/>
    <mergeCell ref="AA5:AD5"/>
    <mergeCell ref="O6:R6"/>
    <mergeCell ref="S6:V6"/>
    <mergeCell ref="W6:Z6"/>
    <mergeCell ref="AA6:AD6"/>
    <mergeCell ref="C7:E7"/>
    <mergeCell ref="G7:J7"/>
    <mergeCell ref="K7:N7"/>
    <mergeCell ref="O7:R7"/>
    <mergeCell ref="G10:J10"/>
    <mergeCell ref="K10:N10"/>
    <mergeCell ref="O10:R10"/>
    <mergeCell ref="S10:V10"/>
    <mergeCell ref="W10:Z10"/>
    <mergeCell ref="W5:Z5"/>
    <mergeCell ref="W4:Z4"/>
    <mergeCell ref="C4:E4"/>
    <mergeCell ref="G4:J4"/>
    <mergeCell ref="K4:N4"/>
    <mergeCell ref="C5:E5"/>
    <mergeCell ref="AA7:AD7"/>
    <mergeCell ref="S7:V7"/>
    <mergeCell ref="AA4:AD4"/>
    <mergeCell ref="O5:R5"/>
    <mergeCell ref="S5:V5"/>
    <mergeCell ref="C6:E6"/>
    <mergeCell ref="G6:J6"/>
    <mergeCell ref="K6:N6"/>
    <mergeCell ref="O4:R4"/>
    <mergeCell ref="S4:V4"/>
    <mergeCell ref="W7:Z7"/>
    <mergeCell ref="G5:J5"/>
    <mergeCell ref="K5:N5"/>
  </mergeCells>
  <phoneticPr fontId="4"/>
  <pageMargins left="0.78740157480314965" right="0.78740157480314965" top="0.75" bottom="0.98425196850393704" header="0.51181102362204722" footer="0.51181102362204722"/>
  <pageSetup paperSize="9" scale="83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32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17</vt:i4>
      </vt:variant>
    </vt:vector>
  </HeadingPairs>
  <TitlesOfParts>
    <vt:vector size="50" baseType="lpstr">
      <vt:lpstr>目次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26</vt:lpstr>
      <vt:lpstr>27</vt:lpstr>
      <vt:lpstr>28</vt:lpstr>
      <vt:lpstr>29</vt:lpstr>
      <vt:lpstr>30</vt:lpstr>
      <vt:lpstr>31</vt:lpstr>
      <vt:lpstr>32</vt:lpstr>
      <vt:lpstr>25</vt:lpstr>
      <vt:lpstr>'1'!Print_Area</vt:lpstr>
      <vt:lpstr>'10'!Print_Area</vt:lpstr>
      <vt:lpstr>'11'!Print_Area</vt:lpstr>
      <vt:lpstr>'12'!Print_Area</vt:lpstr>
      <vt:lpstr>'14'!Print_Area</vt:lpstr>
      <vt:lpstr>'15'!Print_Area</vt:lpstr>
      <vt:lpstr>'16'!Print_Area</vt:lpstr>
      <vt:lpstr>'17'!Print_Area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目次!Print_Area</vt:lpstr>
    </vt:vector>
  </TitlesOfParts>
  <Company>山口県庁消防防災課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</dc:creator>
  <cp:lastModifiedBy>石川　朋美</cp:lastModifiedBy>
  <cp:lastPrinted>2015-12-02T04:40:51Z</cp:lastPrinted>
  <dcterms:created xsi:type="dcterms:W3CDTF">2004-05-19T04:18:12Z</dcterms:created>
  <dcterms:modified xsi:type="dcterms:W3CDTF">2015-12-02T04:41:02Z</dcterms:modified>
</cp:coreProperties>
</file>