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川井H23～\1 国・県\市町課\経営比較分析\R3\回答\"/>
    </mc:Choice>
  </mc:AlternateContent>
  <workbookProtection workbookAlgorithmName="SHA-512" workbookHashValue="tEPP+buBdxsaohM+CuV2ofYMKjAldOlHCI1LQTwolGEd2I68Jo8APYhjCbH0iaVMl1Edd6vcgO/4x7uDqpLEEg==" workbookSaltValue="KkxhUl8CaJbAniHVYrdO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<sst xmlns="http://schemas.openxmlformats.org/spreadsheetml/2006/main" count="228" uniqueCount="114">
  <si>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</si>
  <si>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</si>
  <si>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</si>
  <si>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</si>
  <si>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</si>
  <si>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</si>
  <si>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</si>
  <si>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</si>
  <si>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</si>
  <si>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</si>
  <si>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</si>
  <si>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</si>
  <si>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</si>
  <si>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</si>
  <si>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</si>
  <si>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</si>
  <si>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</si>
  <si>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</si>
  <si>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</si>
  <si>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</si>
  <si>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</si>
  <si>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</si>
  <si>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</si>
  <si>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</si>
  <si>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</si>
  <si>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</si>
  <si>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</si>
  <si>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</si>
  <si>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</si>
  <si>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</si>
  <si>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</si>
  <si>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</si>
  <si>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</si>
  <si>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</si>
  <si>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</si>
  <si>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</si>
  <si>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</si>
  <si>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</si>
  <si>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</si>
  <si>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</si>
  <si>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</si>
  <si>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</si>
  <si>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</si>
  <si>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</si>
  <si>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</si>
  <si>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</si>
  <si>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</si>
  <si>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</si>
  <si>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</si>
  <si>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</si>
  <si>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</si>
  <si>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</si>
  <si>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</si>
  <si>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</si>
  <si>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</si>
  <si>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</si>
  <si>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</si>
  <si>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</si>
  <si>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</si>
  <si>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</si>
  <si>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</si>
  <si>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</si>
  <si>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</si>
  <si>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</si>
  <si>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</si>
  <si>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</si>
  <si>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</si>
  <si>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</si>
  <si>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</si>
  <si>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</si>
  <si>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</si>
  <si>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</si>
  <si>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</si>
  <si>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</si>
  <si>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</si>
  <si>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</si>
  <si>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</si>
  <si>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</si>
  <si>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</si>
  <si>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</si>
  <si>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</si>
  <si>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</si>
  <si>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</si>
  <si>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</si>
  <si>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</si>
  <si>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</si>
  <si>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</si>
  <si>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</si>
  <si>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</si>
  <si>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</si>
  <si>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</si>
  <si>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</si>
  <si>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</si>
  <si>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</si>
  <si>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</si>
  <si>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</si>
  <si>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</si>
  <si>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</si>
  <si>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</si>
  <si>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</si>
  <si>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</si>
  <si>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</si>
  <si>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</si>
  <si>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</si>
  <si>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</si>
  <si>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</si>
  <si>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</si>
  <si>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</si>
  <si>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</si>
  <si>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</si>
  <si>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</si>
  <si>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本市水道事業は長年の累積赤字は脱却でき、経営の健全性を示す値は類似団体の平均値と同程度となった。
  平成29年度には簡易水道事業のうち、水道事業と隣接する伊保庄、阿月、大畠の３地区を水道事業に統合し、令和2年度には離島である平郡地区の簡易水道事業と会計統合するなど、より一層の経営の効率化に取り組んでいる。
　しかし、配水量と受水の責任水量との乖離は年々増大しており、水需要は引き続き減少傾向にある。
　今後も【柳井市水道事業経営戦略】及び【柳井市水道事業老朽管更新計画】に基づき効率的な経営を実施していくが、本事業体の経営努力だけでは限界があり、高料金対策等の給水収益以外の収入が今後も必要なものとなる。</t>
    <rPh sb="102" eb="104">
      <t>レイワ</t>
    </rPh>
    <rPh sb="105" eb="107">
      <t>ネンド</t>
    </rPh>
    <rPh sb="109" eb="111">
      <t>リトウ</t>
    </rPh>
    <rPh sb="114" eb="116">
      <t>ヘイグン</t>
    </rPh>
    <rPh sb="116" eb="118">
      <t>チク</t>
    </rPh>
    <rPh sb="119" eb="121">
      <t>カンイ</t>
    </rPh>
    <rPh sb="121" eb="123">
      <t>スイドウ</t>
    </rPh>
    <rPh sb="123" eb="125">
      <t>ジギョウ</t>
    </rPh>
    <rPh sb="126" eb="128">
      <t>カイケイ</t>
    </rPh>
    <rPh sb="128" eb="130">
      <t>トウゴウ</t>
    </rPh>
    <rPh sb="190" eb="191">
      <t>ヒ</t>
    </rPh>
    <rPh sb="192" eb="193">
      <t>ツヅ</t>
    </rPh>
    <phoneticPr fontId="4"/>
  </si>
  <si>
    <t>　有形固定資産減価償却率及び管路経年化率は、令和2年度に平郡簡易水道事業と会計統合したことにより、管路の総延長は増加したが、耐用年数を迎える管路自体は総体的に減少したため、前年度に比べ数値が減少している。
　なお、管路経年化率は、類似団体より低くなっている。計画的に管路の更新を行っているが、数年後には施設の大量更新時期を迎えるため、更新が追い付かない状態である。
　管路更新率は、類似団体と比べ高くなっているが、今後、配水本管の整備を進めるため、更新率は減少する見込みである。</t>
    <rPh sb="22" eb="24">
      <t>レイワ</t>
    </rPh>
    <rPh sb="25" eb="27">
      <t>ネンド</t>
    </rPh>
    <rPh sb="28" eb="30">
      <t>ヘイグン</t>
    </rPh>
    <rPh sb="30" eb="32">
      <t>カンイ</t>
    </rPh>
    <rPh sb="32" eb="34">
      <t>スイドウ</t>
    </rPh>
    <rPh sb="34" eb="36">
      <t>ジギョウ</t>
    </rPh>
    <rPh sb="37" eb="39">
      <t>カイケイ</t>
    </rPh>
    <rPh sb="39" eb="41">
      <t>トウゴウ</t>
    </rPh>
    <rPh sb="121" eb="122">
      <t>ヒク</t>
    </rPh>
    <rPh sb="133" eb="135">
      <t>カンロ</t>
    </rPh>
    <rPh sb="184" eb="186">
      <t>カンロ</t>
    </rPh>
    <rPh sb="186" eb="188">
      <t>コウシン</t>
    </rPh>
    <rPh sb="188" eb="189">
      <t>リツ</t>
    </rPh>
    <rPh sb="191" eb="193">
      <t>ルイジ</t>
    </rPh>
    <rPh sb="193" eb="195">
      <t>ダンタイ</t>
    </rPh>
    <rPh sb="196" eb="197">
      <t>クラ</t>
    </rPh>
    <rPh sb="198" eb="199">
      <t>タカ</t>
    </rPh>
    <rPh sb="207" eb="209">
      <t>コンゴ</t>
    </rPh>
    <rPh sb="232" eb="234">
      <t>ミコ</t>
    </rPh>
    <phoneticPr fontId="4"/>
  </si>
  <si>
    <t>①令和2年度に平郡簡易水道事業の法適化に伴い上水道事業と会計統合したが、経常収支比率は前年度と同程度である。料金改定の効果もあり、経常収支比率は100％を上回っているが、給水収益以外の収入も多く、【柳井市水道事業経営戦略】に基づき費用削減等を図り一層の経営改善に努めていく必要がある。
②平成27年12月検針より料金改定を実施し、黒字経営となっている。今後も、料金算定期間毎に適正な料金算定を行い、必要に応じて料金改定を行う。
③類似団体と比較しても上回っており、支払能力は問題ない。
④類似団体と比較すると若干高い。今後は、建設改良積立金を活用し、建設改良事業に対する企業債の借入比率の検討を行う。
⑤100％を大幅に下回っており、類似団体と比較しても低い。責任水量制と高額な受水費を直接的に水道料金に反映させないため一般会計からの繰入れが必要である。
⑥類似団体と比較すると大幅に高い。広島県境の弥栄ダムを水源とする柳井地域広域水道企業団から責任水量制で全量受水しているためである。
⑦給水人口も減少しており、類似団体と比較しても下回っており、近年はほぼ横ばいである。
⑧老朽管更新を計画的に行っており、上昇傾向にある。類似団体と比較しても上回っている状態にある。</t>
    <rPh sb="1" eb="3">
      <t>レイワ</t>
    </rPh>
    <rPh sb="4" eb="6">
      <t>ネンド</t>
    </rPh>
    <rPh sb="7" eb="9">
      <t>ヘイグン</t>
    </rPh>
    <rPh sb="9" eb="11">
      <t>カンイ</t>
    </rPh>
    <rPh sb="11" eb="13">
      <t>スイドウ</t>
    </rPh>
    <rPh sb="13" eb="15">
      <t>ジギョウ</t>
    </rPh>
    <rPh sb="16" eb="17">
      <t>ホウ</t>
    </rPh>
    <rPh sb="17" eb="18">
      <t>テキ</t>
    </rPh>
    <rPh sb="18" eb="19">
      <t>カ</t>
    </rPh>
    <rPh sb="20" eb="21">
      <t>トモナ</t>
    </rPh>
    <rPh sb="22" eb="25">
      <t>ジョウスイドウ</t>
    </rPh>
    <rPh sb="25" eb="27">
      <t>ジギョウ</t>
    </rPh>
    <rPh sb="28" eb="30">
      <t>カイケイ</t>
    </rPh>
    <rPh sb="30" eb="32">
      <t>トウゴウ</t>
    </rPh>
    <rPh sb="36" eb="38">
      <t>ケイジョウ</t>
    </rPh>
    <rPh sb="38" eb="40">
      <t>シュウシ</t>
    </rPh>
    <rPh sb="40" eb="42">
      <t>ヒリツ</t>
    </rPh>
    <rPh sb="43" eb="46">
      <t>ゼンネンド</t>
    </rPh>
    <rPh sb="47" eb="50">
      <t>ドウテイド</t>
    </rPh>
    <rPh sb="161" eb="163">
      <t>ジッシ</t>
    </rPh>
    <rPh sb="215" eb="217">
      <t>ルイジ</t>
    </rPh>
    <rPh sb="217" eb="219">
      <t>ダンタイ</t>
    </rPh>
    <rPh sb="220" eb="222">
      <t>ヒカク</t>
    </rPh>
    <rPh sb="232" eb="234">
      <t>シハライ</t>
    </rPh>
    <rPh sb="234" eb="236">
      <t>ノウリョク</t>
    </rPh>
    <rPh sb="237" eb="239">
      <t>モンダイ</t>
    </rPh>
    <rPh sb="445" eb="447">
      <t>キュウスイ</t>
    </rPh>
    <rPh sb="447" eb="449">
      <t>ジンコウ</t>
    </rPh>
    <rPh sb="450" eb="452">
      <t>ゲンショウ</t>
    </rPh>
    <rPh sb="457" eb="459">
      <t>ルイジ</t>
    </rPh>
    <rPh sb="459" eb="461">
      <t>ダンタイ</t>
    </rPh>
    <rPh sb="462" eb="464">
      <t>ヒカク</t>
    </rPh>
    <rPh sb="467" eb="469">
      <t>シタマワ</t>
    </rPh>
    <rPh sb="474" eb="476">
      <t>キンネン</t>
    </rPh>
    <rPh sb="479" eb="480">
      <t>ヨコ</t>
    </rPh>
    <rPh sb="488" eb="490">
      <t>ロウキュウ</t>
    </rPh>
    <rPh sb="490" eb="491">
      <t>カン</t>
    </rPh>
    <rPh sb="491" eb="493">
      <t>コウシン</t>
    </rPh>
    <rPh sb="494" eb="496">
      <t>ケイカク</t>
    </rPh>
    <rPh sb="496" eb="497">
      <t>テキ</t>
    </rPh>
    <rPh sb="498" eb="499">
      <t>オコナ</t>
    </rPh>
    <rPh sb="504" eb="506">
      <t>ジョウショウ</t>
    </rPh>
    <rPh sb="506" eb="508">
      <t>ケイコウ</t>
    </rPh>
    <rPh sb="512" eb="514">
      <t>ルイジ</t>
    </rPh>
    <rPh sb="514" eb="516">
      <t>ダンタイ</t>
    </rPh>
    <rPh sb="517" eb="519">
      <t>ヒカク</t>
    </rPh>
    <rPh sb="522" eb="524">
      <t>ウワマワ</t>
    </rPh>
    <rPh sb="528" eb="53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</si>
</sst>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1.25</c:v>
                </c:pt>
                <c:pt idx="1">
                  <c:v>0.83</c:v>
                </c:pt>
                <c:pt idx="2">
                  <c:v>1.48</c:v>
                </c:pt>
                <c:pt idx="3">
                  <c:v>1.1100000000000001</c:v>
                </c:pt>
                <c:pt idx="4">
                  <c:v>0.89</c:v>
                </c:pt>
              </c:numCache>
            </c:numRef>
          </c:val>
          <c:extLst>
            <c:ext xmlns:c16="http://schemas.microsoft.com/office/drawing/2014/chart" uri="{C3380CC4-5D6E-409C-BE32-E72D297353CC}">
              <c16:uniqueId val="{00000000-D3B4-436F-9949-939F582517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D3B4-436F-9949-939F582517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45.49</c:v>
                </c:pt>
                <c:pt idx="1">
                  <c:v>42.76</c:v>
                </c:pt>
                <c:pt idx="2">
                  <c:v>42.83</c:v>
                </c:pt>
                <c:pt idx="3">
                  <c:v>44.65</c:v>
                </c:pt>
                <c:pt idx="4">
                  <c:v>44.37</c:v>
                </c:pt>
              </c:numCache>
            </c:numRef>
          </c:val>
          <c:extLst>
            <c:ext xmlns:c16="http://schemas.microsoft.com/office/drawing/2014/chart" uri="{C3380CC4-5D6E-409C-BE32-E72D297353CC}">
              <c16:uniqueId val="{00000000-9780-4B12-B4F4-E313F3583E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9780-4B12-B4F4-E313F3583E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87.55</c:v>
                </c:pt>
                <c:pt idx="1">
                  <c:v>86.2</c:v>
                </c:pt>
                <c:pt idx="2">
                  <c:v>85.55</c:v>
                </c:pt>
                <c:pt idx="3">
                  <c:v>86.4</c:v>
                </c:pt>
                <c:pt idx="4">
                  <c:v>87.21</c:v>
                </c:pt>
              </c:numCache>
            </c:numRef>
          </c:val>
          <c:extLst>
            <c:ext xmlns:c16="http://schemas.microsoft.com/office/drawing/2014/chart" uri="{C3380CC4-5D6E-409C-BE32-E72D297353CC}">
              <c16:uniqueId val="{00000000-F9B1-4358-A500-51B6F9A16E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F9B1-4358-A500-51B6F9A16E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112.92</c:v>
                </c:pt>
                <c:pt idx="1">
                  <c:v>104.75</c:v>
                </c:pt>
                <c:pt idx="2">
                  <c:v>103.9</c:v>
                </c:pt>
                <c:pt idx="3">
                  <c:v>105.52</c:v>
                </c:pt>
                <c:pt idx="4">
                  <c:v>105.51</c:v>
                </c:pt>
              </c:numCache>
            </c:numRef>
          </c:val>
          <c:extLst>
            <c:ext xmlns:c16="http://schemas.microsoft.com/office/drawing/2014/chart" uri="{C3380CC4-5D6E-409C-BE32-E72D297353CC}">
              <c16:uniqueId val="{00000000-A59B-4B00-B815-ECE850F4D8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59B-4B00-B815-ECE850F4D8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47.74</c:v>
                </c:pt>
                <c:pt idx="1">
                  <c:v>39.81</c:v>
                </c:pt>
                <c:pt idx="2">
                  <c:v>40.92</c:v>
                </c:pt>
                <c:pt idx="3">
                  <c:v>42.17</c:v>
                </c:pt>
                <c:pt idx="4">
                  <c:v>40.25</c:v>
                </c:pt>
              </c:numCache>
            </c:numRef>
          </c:val>
          <c:extLst>
            <c:ext xmlns:c16="http://schemas.microsoft.com/office/drawing/2014/chart" uri="{C3380CC4-5D6E-409C-BE32-E72D297353CC}">
              <c16:uniqueId val="{00000000-962F-438A-A23C-8F310284099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962F-438A-A23C-8F310284099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28.79</c:v>
                </c:pt>
                <c:pt idx="1">
                  <c:v>20.350000000000001</c:v>
                </c:pt>
                <c:pt idx="2">
                  <c:v>15.29</c:v>
                </c:pt>
                <c:pt idx="3">
                  <c:v>15.8</c:v>
                </c:pt>
                <c:pt idx="4">
                  <c:v>15.24</c:v>
                </c:pt>
              </c:numCache>
            </c:numRef>
          </c:val>
          <c:extLst>
            <c:ext xmlns:c16="http://schemas.microsoft.com/office/drawing/2014/chart" uri="{C3380CC4-5D6E-409C-BE32-E72D297353CC}">
              <c16:uniqueId val="{00000000-AFFF-481F-9C82-69E5CCCD12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FFF-481F-9C82-69E5CCCD12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6D-4D70-9FF3-B3EF5241E1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416D-4D70-9FF3-B3EF5241E1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404.47</c:v>
                </c:pt>
                <c:pt idx="1">
                  <c:v>440.18</c:v>
                </c:pt>
                <c:pt idx="2">
                  <c:v>425.73</c:v>
                </c:pt>
                <c:pt idx="3">
                  <c:v>461.77</c:v>
                </c:pt>
                <c:pt idx="4">
                  <c:v>474.2</c:v>
                </c:pt>
              </c:numCache>
            </c:numRef>
          </c:val>
          <c:extLst>
            <c:ext xmlns:c16="http://schemas.microsoft.com/office/drawing/2014/chart" uri="{C3380CC4-5D6E-409C-BE32-E72D297353CC}">
              <c16:uniqueId val="{00000000-33F0-45D1-9433-1999CC6BCE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3F0-45D1-9433-1999CC6BCE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326.38</c:v>
                </c:pt>
                <c:pt idx="1">
                  <c:v>437.27</c:v>
                </c:pt>
                <c:pt idx="2">
                  <c:v>447.1</c:v>
                </c:pt>
                <c:pt idx="3">
                  <c:v>455.15</c:v>
                </c:pt>
                <c:pt idx="4">
                  <c:v>500.42</c:v>
                </c:pt>
              </c:numCache>
            </c:numRef>
          </c:val>
          <c:extLst>
            <c:ext xmlns:c16="http://schemas.microsoft.com/office/drawing/2014/chart" uri="{C3380CC4-5D6E-409C-BE32-E72D297353CC}">
              <c16:uniqueId val="{00000000-8B55-4637-AEAC-4B184F8FCF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B55-4637-AEAC-4B184F8FCF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80.290000000000006</c:v>
                </c:pt>
                <c:pt idx="1">
                  <c:v>73.84</c:v>
                </c:pt>
                <c:pt idx="2">
                  <c:v>76</c:v>
                </c:pt>
                <c:pt idx="3">
                  <c:v>74.84</c:v>
                </c:pt>
                <c:pt idx="4">
                  <c:v>69.819999999999993</c:v>
                </c:pt>
              </c:numCache>
            </c:numRef>
          </c:val>
          <c:extLst>
            <c:ext xmlns:c16="http://schemas.microsoft.com/office/drawing/2014/chart" uri="{C3380CC4-5D6E-409C-BE32-E72D297353CC}">
              <c16:uniqueId val="{00000000-B49E-4B90-A09E-0B443D2E7E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B49E-4B90-A09E-0B443D2E7E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296.37</c:v>
                </c:pt>
                <c:pt idx="1">
                  <c:v>321.44</c:v>
                </c:pt>
                <c:pt idx="2">
                  <c:v>312.87</c:v>
                </c:pt>
                <c:pt idx="3">
                  <c:v>317.77</c:v>
                </c:pt>
                <c:pt idx="4">
                  <c:v>340.5</c:v>
                </c:pt>
              </c:numCache>
            </c:numRef>
          </c:val>
          <c:extLst>
            <c:ext xmlns:c16="http://schemas.microsoft.com/office/drawing/2014/chart" uri="{C3380CC4-5D6E-409C-BE32-E72D297353CC}">
              <c16:uniqueId val="{00000000-65F8-40DB-96FE-5B9F345D75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65F8-40DB-96FE-5B9F345D75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16" zoomScaleNormal="100" workbookViewId="0">
      <selection activeCell="CD25" sqref="CD2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柳井市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31087</v>
      </c>
      <c r="AM8" s="71"/>
      <c r="AN8" s="71"/>
      <c r="AO8" s="71"/>
      <c r="AP8" s="71"/>
      <c r="AQ8" s="71"/>
      <c r="AR8" s="71"/>
      <c r="AS8" s="71"/>
      <c r="AT8" s="67">
        <f>データ!$S$6</f>
        <v>140.05000000000001</v>
      </c>
      <c r="AU8" s="68"/>
      <c r="AV8" s="68"/>
      <c r="AW8" s="68"/>
      <c r="AX8" s="68"/>
      <c r="AY8" s="68"/>
      <c r="AZ8" s="68"/>
      <c r="BA8" s="68"/>
      <c r="BB8" s="70">
        <f>データ!$T$6</f>
        <v>221.97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49.07</v>
      </c>
      <c r="J10" s="68"/>
      <c r="K10" s="68"/>
      <c r="L10" s="68"/>
      <c r="M10" s="68"/>
      <c r="N10" s="68"/>
      <c r="O10" s="69"/>
      <c r="P10" s="70">
        <f>データ!$P$6</f>
        <v>76.739999999999995</v>
      </c>
      <c r="Q10" s="70"/>
      <c r="R10" s="70"/>
      <c r="S10" s="70"/>
      <c r="T10" s="70"/>
      <c r="U10" s="70"/>
      <c r="V10" s="70"/>
      <c r="W10" s="71">
        <f>データ!$Q$6</f>
        <v>4752</v>
      </c>
      <c r="X10" s="71"/>
      <c r="Y10" s="71"/>
      <c r="Z10" s="71"/>
      <c r="AA10" s="71"/>
      <c r="AB10" s="71"/>
      <c r="AC10" s="71"/>
      <c r="AD10" s="2"/>
      <c r="AE10" s="2"/>
      <c r="AF10" s="2"/>
      <c r="AG10" s="2"/>
      <c r="AH10" s="4"/>
      <c r="AI10" s="4"/>
      <c r="AJ10" s="4"/>
      <c r="AK10" s="4"/>
      <c r="AL10" s="71">
        <f>データ!$U$6</f>
        <v>23692</v>
      </c>
      <c r="AM10" s="71"/>
      <c r="AN10" s="71"/>
      <c r="AO10" s="71"/>
      <c r="AP10" s="71"/>
      <c r="AQ10" s="71"/>
      <c r="AR10" s="71"/>
      <c r="AS10" s="71"/>
      <c r="AT10" s="67">
        <f>データ!$V$6</f>
        <v>19.079999999999998</v>
      </c>
      <c r="AU10" s="68"/>
      <c r="AV10" s="68"/>
      <c r="AW10" s="68"/>
      <c r="AX10" s="68"/>
      <c r="AY10" s="68"/>
      <c r="AZ10" s="68"/>
      <c r="BA10" s="68"/>
      <c r="BB10" s="70">
        <f>データ!$W$6</f>
        <v>1241.72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6m0pQKdRnV8lTLIeL+DmQDR2SZzCjUH9PQlH8+wCCWcRxkfCoeZmfF29IGdeA0knpAQcjwNyw1Lb1zsZqotZg==" saltValue="I875nxpAikjKEyywHEa9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352128</v>
      </c>
      <c r="D6" s="34">
        <f t="shared" si="3"/>
        <v>46</v>
      </c>
      <c r="E6" s="34">
        <f t="shared" si="3"/>
        <v>1</v>
      </c>
      <c r="F6" s="34">
        <f t="shared" si="3"/>
        <v>0</v>
      </c>
      <c r="G6" s="34">
        <f t="shared" si="3"/>
        <v>1</v>
      </c>
      <c r="H6" s="34" t="str">
        <f t="shared" si="3"/>
        <v>山口県　柳井市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49.07</v>
      </c>
      <c r="P6" s="35">
        <f t="shared" si="3"/>
        <v>76.739999999999995</v>
      </c>
      <c r="Q6" s="35">
        <f t="shared" si="3"/>
        <v>4752</v>
      </c>
      <c r="R6" s="35">
        <f t="shared" si="3"/>
        <v>31087</v>
      </c>
      <c r="S6" s="35">
        <f t="shared" si="3"/>
        <v>140.05000000000001</v>
      </c>
      <c r="T6" s="35">
        <f t="shared" si="3"/>
        <v>221.97</v>
      </c>
      <c r="U6" s="35">
        <f t="shared" si="3"/>
        <v>23692</v>
      </c>
      <c r="V6" s="35">
        <f t="shared" si="3"/>
        <v>19.079999999999998</v>
      </c>
      <c r="W6" s="35">
        <f t="shared" si="3"/>
        <v>1241.72</v>
      </c>
      <c r="X6" s="36">
        <f>IF(X7="",NA(),X7)</f>
        <v>112.92</v>
      </c>
      <c r="Y6" s="36">
        <f t="shared" ref="Y6:AG6" si="4">IF(Y7="",NA(),Y7)</f>
        <v>104.75</v>
      </c>
      <c r="Z6" s="36">
        <f t="shared" si="4"/>
        <v>103.9</v>
      </c>
      <c r="AA6" s="36">
        <f t="shared" si="4"/>
        <v>105.52</v>
      </c>
      <c r="AB6" s="36">
        <f t="shared" si="4"/>
        <v>105.51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404.47</v>
      </c>
      <c r="AU6" s="36">
        <f t="shared" ref="AU6:BC6" si="6">IF(AU7="",NA(),AU7)</f>
        <v>440.18</v>
      </c>
      <c r="AV6" s="36">
        <f t="shared" si="6"/>
        <v>425.73</v>
      </c>
      <c r="AW6" s="36">
        <f t="shared" si="6"/>
        <v>461.77</v>
      </c>
      <c r="AX6" s="36">
        <f t="shared" si="6"/>
        <v>474.2</v>
      </c>
      <c r="AY6" s="36">
        <f t="shared" si="6"/>
        <v>384.34</v>
      </c>
      <c r="AZ6" s="36">
        <f t="shared" si="6"/>
        <v>359.47</v>
      </c>
      <c r="BA6" s="36">
        <f t="shared" si="6"/>
        <v>369.69</v>
      </c>
      <c r="BB6" s="36">
        <f t="shared" si="6"/>
        <v>379.08</v>
      </c>
      <c r="BC6" s="36">
        <f t="shared" si="6"/>
        <v>367.55</v>
      </c>
      <c r="BD6" s="35" t="str">
        <f>IF(BD7="","",IF(BD7="-","【-】","【"&amp;SUBSTITUTE(TEXT(BD7,"#,##0.00"),"-","△")&amp;"】"))</f>
        <v>【260.31】</v>
      </c>
      <c r="BE6" s="36">
        <f>IF(BE7="",NA(),BE7)</f>
        <v>326.38</v>
      </c>
      <c r="BF6" s="36">
        <f t="shared" ref="BF6:BN6" si="7">IF(BF7="",NA(),BF7)</f>
        <v>437.27</v>
      </c>
      <c r="BG6" s="36">
        <f t="shared" si="7"/>
        <v>447.1</v>
      </c>
      <c r="BH6" s="36">
        <f t="shared" si="7"/>
        <v>455.15</v>
      </c>
      <c r="BI6" s="36">
        <f t="shared" si="7"/>
        <v>500.42</v>
      </c>
      <c r="BJ6" s="36">
        <f t="shared" si="7"/>
        <v>380.58</v>
      </c>
      <c r="BK6" s="36">
        <f t="shared" si="7"/>
        <v>401.79</v>
      </c>
      <c r="BL6" s="36">
        <f t="shared" si="7"/>
        <v>402.99</v>
      </c>
      <c r="BM6" s="36">
        <f t="shared" si="7"/>
        <v>398.98</v>
      </c>
      <c r="BN6" s="36">
        <f t="shared" si="7"/>
        <v>418.68</v>
      </c>
      <c r="BO6" s="35" t="str">
        <f>IF(BO7="","",IF(BO7="-","【-】","【"&amp;SUBSTITUTE(TEXT(BO7,"#,##0.00"),"-","△")&amp;"】"))</f>
        <v>【275.67】</v>
      </c>
      <c r="BP6" s="36">
        <f>IF(BP7="",NA(),BP7)</f>
        <v>80.290000000000006</v>
      </c>
      <c r="BQ6" s="36">
        <f t="shared" ref="BQ6:BY6" si="8">IF(BQ7="",NA(),BQ7)</f>
        <v>73.84</v>
      </c>
      <c r="BR6" s="36">
        <f t="shared" si="8"/>
        <v>76</v>
      </c>
      <c r="BS6" s="36">
        <f t="shared" si="8"/>
        <v>74.84</v>
      </c>
      <c r="BT6" s="36">
        <f t="shared" si="8"/>
        <v>69.819999999999993</v>
      </c>
      <c r="BU6" s="36">
        <f t="shared" si="8"/>
        <v>102.38</v>
      </c>
      <c r="BV6" s="36">
        <f t="shared" si="8"/>
        <v>100.12</v>
      </c>
      <c r="BW6" s="36">
        <f t="shared" si="8"/>
        <v>98.66</v>
      </c>
      <c r="BX6" s="36">
        <f t="shared" si="8"/>
        <v>98.64</v>
      </c>
      <c r="BY6" s="36">
        <f t="shared" si="8"/>
        <v>94.78</v>
      </c>
      <c r="BZ6" s="35" t="str">
        <f>IF(BZ7="","",IF(BZ7="-","【-】","【"&amp;SUBSTITUTE(TEXT(BZ7,"#,##0.00"),"-","△")&amp;"】"))</f>
        <v>【100.05】</v>
      </c>
      <c r="CA6" s="36">
        <f>IF(CA7="",NA(),CA7)</f>
        <v>296.37</v>
      </c>
      <c r="CB6" s="36">
        <f t="shared" ref="CB6:CJ6" si="9">IF(CB7="",NA(),CB7)</f>
        <v>321.44</v>
      </c>
      <c r="CC6" s="36">
        <f t="shared" si="9"/>
        <v>312.87</v>
      </c>
      <c r="CD6" s="36">
        <f t="shared" si="9"/>
        <v>317.77</v>
      </c>
      <c r="CE6" s="36">
        <f t="shared" si="9"/>
        <v>340.5</v>
      </c>
      <c r="CF6" s="36">
        <f t="shared" si="9"/>
        <v>168.67</v>
      </c>
      <c r="CG6" s="36">
        <f t="shared" si="9"/>
        <v>174.97</v>
      </c>
      <c r="CH6" s="36">
        <f t="shared" si="9"/>
        <v>178.59</v>
      </c>
      <c r="CI6" s="36">
        <f t="shared" si="9"/>
        <v>178.92</v>
      </c>
      <c r="CJ6" s="36">
        <f t="shared" si="9"/>
        <v>181.3</v>
      </c>
      <c r="CK6" s="35" t="str">
        <f>IF(CK7="","",IF(CK7="-","【-】","【"&amp;SUBSTITUTE(TEXT(CK7,"#,##0.00"),"-","△")&amp;"】"))</f>
        <v>【166.40】</v>
      </c>
      <c r="CL6" s="36">
        <f>IF(CL7="",NA(),CL7)</f>
        <v>45.49</v>
      </c>
      <c r="CM6" s="36">
        <f t="shared" ref="CM6:CU6" si="10">IF(CM7="",NA(),CM7)</f>
        <v>42.76</v>
      </c>
      <c r="CN6" s="36">
        <f t="shared" si="10"/>
        <v>42.83</v>
      </c>
      <c r="CO6" s="36">
        <f t="shared" si="10"/>
        <v>44.65</v>
      </c>
      <c r="CP6" s="36">
        <f t="shared" si="10"/>
        <v>44.37</v>
      </c>
      <c r="CQ6" s="36">
        <f t="shared" si="10"/>
        <v>54.92</v>
      </c>
      <c r="CR6" s="36">
        <f t="shared" si="10"/>
        <v>55.63</v>
      </c>
      <c r="CS6" s="36">
        <f t="shared" si="10"/>
        <v>55.03</v>
      </c>
      <c r="CT6" s="36">
        <f t="shared" si="10"/>
        <v>55.14</v>
      </c>
      <c r="CU6" s="36">
        <f t="shared" si="10"/>
        <v>55.89</v>
      </c>
      <c r="CV6" s="35" t="str">
        <f>IF(CV7="","",IF(CV7="-","【-】","【"&amp;SUBSTITUTE(TEXT(CV7,"#,##0.00"),"-","△")&amp;"】"))</f>
        <v>【60.69】</v>
      </c>
      <c r="CW6" s="36">
        <f>IF(CW7="",NA(),CW7)</f>
        <v>87.55</v>
      </c>
      <c r="CX6" s="36">
        <f t="shared" ref="CX6:DF6" si="11">IF(CX7="",NA(),CX7)</f>
        <v>86.2</v>
      </c>
      <c r="CY6" s="36">
        <f t="shared" si="11"/>
        <v>85.55</v>
      </c>
      <c r="CZ6" s="36">
        <f t="shared" si="11"/>
        <v>86.4</v>
      </c>
      <c r="DA6" s="36">
        <f t="shared" si="11"/>
        <v>87.21</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47.74</v>
      </c>
      <c r="DI6" s="36">
        <f t="shared" ref="DI6:DQ6" si="12">IF(DI7="",NA(),DI7)</f>
        <v>39.81</v>
      </c>
      <c r="DJ6" s="36">
        <f t="shared" si="12"/>
        <v>40.92</v>
      </c>
      <c r="DK6" s="36">
        <f t="shared" si="12"/>
        <v>42.17</v>
      </c>
      <c r="DL6" s="36">
        <f t="shared" si="12"/>
        <v>40.25</v>
      </c>
      <c r="DM6" s="36">
        <f t="shared" si="12"/>
        <v>48.49</v>
      </c>
      <c r="DN6" s="36">
        <f t="shared" si="12"/>
        <v>48.05</v>
      </c>
      <c r="DO6" s="36">
        <f t="shared" si="12"/>
        <v>48.87</v>
      </c>
      <c r="DP6" s="36">
        <f t="shared" si="12"/>
        <v>49.92</v>
      </c>
      <c r="DQ6" s="36">
        <f t="shared" si="12"/>
        <v>50.63</v>
      </c>
      <c r="DR6" s="35" t="str">
        <f>IF(DR7="","",IF(DR7="-","【-】","【"&amp;SUBSTITUTE(TEXT(DR7,"#,##0.00"),"-","△")&amp;"】"))</f>
        <v>【50.19】</v>
      </c>
      <c r="DS6" s="36">
        <f>IF(DS7="",NA(),DS7)</f>
        <v>28.79</v>
      </c>
      <c r="DT6" s="36">
        <f t="shared" ref="DT6:EB6" si="13">IF(DT7="",NA(),DT7)</f>
        <v>20.350000000000001</v>
      </c>
      <c r="DU6" s="36">
        <f t="shared" si="13"/>
        <v>15.29</v>
      </c>
      <c r="DV6" s="36">
        <f t="shared" si="13"/>
        <v>15.8</v>
      </c>
      <c r="DW6" s="36">
        <f t="shared" si="13"/>
        <v>15.24</v>
      </c>
      <c r="DX6" s="36">
        <f t="shared" si="13"/>
        <v>12.79</v>
      </c>
      <c r="DY6" s="36">
        <f t="shared" si="13"/>
        <v>13.39</v>
      </c>
      <c r="DZ6" s="36">
        <f t="shared" si="13"/>
        <v>14.85</v>
      </c>
      <c r="EA6" s="36">
        <f t="shared" si="13"/>
        <v>16.88</v>
      </c>
      <c r="EB6" s="36">
        <f t="shared" si="13"/>
        <v>18.28</v>
      </c>
      <c r="EC6" s="35" t="str">
        <f>IF(EC7="","",IF(EC7="-","【-】","【"&amp;SUBSTITUTE(TEXT(EC7,"#,##0.00"),"-","△")&amp;"】"))</f>
        <v>【20.63】</v>
      </c>
      <c r="ED6" s="36">
        <f>IF(ED7="",NA(),ED7)</f>
        <v>1.25</v>
      </c>
      <c r="EE6" s="36">
        <f t="shared" ref="EE6:EM6" si="14">IF(EE7="",NA(),EE7)</f>
        <v>0.83</v>
      </c>
      <c r="EF6" s="36">
        <f t="shared" si="14"/>
        <v>1.48</v>
      </c>
      <c r="EG6" s="36">
        <f t="shared" si="14"/>
        <v>1.1100000000000001</v>
      </c>
      <c r="EH6" s="36">
        <f t="shared" si="14"/>
        <v>0.89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352128</v>
      </c>
      <c r="D7" s="38">
        <v>46</v>
      </c>
      <c r="E7" s="38">
        <v>1</v>
      </c>
      <c r="F7" s="38">
        <v>0</v>
      </c>
      <c r="G7" s="38">
        <v>1</v>
      </c>
      <c r="H7" s="38" t="s">
        <v>93</v>
      </c>
      <c r="I7" s="38" t="s">
        <v>94</v>
      </c>
      <c r="J7" s="38" t="s">
        <v>95</v>
      </c>
      <c r="K7" s="38" t="s">
        <v>96</v>
      </c>
      <c r="L7" s="38" t="s">
        <v>97</v>
      </c>
      <c r="M7" s="38" t="s">
        <v>98</v>
      </c>
      <c r="N7" s="39" t="s">
        <v>99</v>
      </c>
      <c r="O7" s="39">
        <v>49.07</v>
      </c>
      <c r="P7" s="39">
        <v>76.739999999999995</v>
      </c>
      <c r="Q7" s="39">
        <v>4752</v>
      </c>
      <c r="R7" s="39">
        <v>31087</v>
      </c>
      <c r="S7" s="39">
        <v>140.05000000000001</v>
      </c>
      <c r="T7" s="39">
        <v>221.97</v>
      </c>
      <c r="U7" s="39">
        <v>23692</v>
      </c>
      <c r="V7" s="39">
        <v>19.079999999999998</v>
      </c>
      <c r="W7" s="39">
        <v>1241.72</v>
      </c>
      <c r="X7" s="39">
        <v>112.92</v>
      </c>
      <c r="Y7" s="39">
        <v>104.75</v>
      </c>
      <c r="Z7" s="39">
        <v>103.9</v>
      </c>
      <c r="AA7" s="39">
        <v>105.52</v>
      </c>
      <c r="AB7" s="39">
        <v>105.51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404.47</v>
      </c>
      <c r="AU7" s="39">
        <v>440.18</v>
      </c>
      <c r="AV7" s="39">
        <v>425.73</v>
      </c>
      <c r="AW7" s="39">
        <v>461.77</v>
      </c>
      <c r="AX7" s="39">
        <v>474.2</v>
      </c>
      <c r="AY7" s="39">
        <v>384.34</v>
      </c>
      <c r="AZ7" s="39">
        <v>359.47</v>
      </c>
      <c r="BA7" s="39">
        <v>369.69</v>
      </c>
      <c r="BB7" s="39">
        <v>379.08</v>
      </c>
      <c r="BC7" s="39">
        <v>367.55</v>
      </c>
      <c r="BD7" s="39">
        <v>260.31</v>
      </c>
      <c r="BE7" s="39">
        <v>326.38</v>
      </c>
      <c r="BF7" s="39">
        <v>437.27</v>
      </c>
      <c r="BG7" s="39">
        <v>447.1</v>
      </c>
      <c r="BH7" s="39">
        <v>455.15</v>
      </c>
      <c r="BI7" s="39">
        <v>500.42</v>
      </c>
      <c r="BJ7" s="39">
        <v>380.58</v>
      </c>
      <c r="BK7" s="39">
        <v>401.79</v>
      </c>
      <c r="BL7" s="39">
        <v>402.99</v>
      </c>
      <c r="BM7" s="39">
        <v>398.98</v>
      </c>
      <c r="BN7" s="39">
        <v>418.68</v>
      </c>
      <c r="BO7" s="39">
        <v>275.67</v>
      </c>
      <c r="BP7" s="39">
        <v>80.290000000000006</v>
      </c>
      <c r="BQ7" s="39">
        <v>73.84</v>
      </c>
      <c r="BR7" s="39">
        <v>76</v>
      </c>
      <c r="BS7" s="39">
        <v>74.84</v>
      </c>
      <c r="BT7" s="39">
        <v>69.819999999999993</v>
      </c>
      <c r="BU7" s="39">
        <v>102.38</v>
      </c>
      <c r="BV7" s="39">
        <v>100.12</v>
      </c>
      <c r="BW7" s="39">
        <v>98.66</v>
      </c>
      <c r="BX7" s="39">
        <v>98.64</v>
      </c>
      <c r="BY7" s="39">
        <v>94.78</v>
      </c>
      <c r="BZ7" s="39">
        <v>100.05</v>
      </c>
      <c r="CA7" s="39">
        <v>296.37</v>
      </c>
      <c r="CB7" s="39">
        <v>321.44</v>
      </c>
      <c r="CC7" s="39">
        <v>312.87</v>
      </c>
      <c r="CD7" s="39">
        <v>317.77</v>
      </c>
      <c r="CE7" s="39">
        <v>340.5</v>
      </c>
      <c r="CF7" s="39">
        <v>168.67</v>
      </c>
      <c r="CG7" s="39">
        <v>174.97</v>
      </c>
      <c r="CH7" s="39">
        <v>178.59</v>
      </c>
      <c r="CI7" s="39">
        <v>178.92</v>
      </c>
      <c r="CJ7" s="39">
        <v>181.3</v>
      </c>
      <c r="CK7" s="39">
        <v>166.4</v>
      </c>
      <c r="CL7" s="39">
        <v>45.49</v>
      </c>
      <c r="CM7" s="39">
        <v>42.76</v>
      </c>
      <c r="CN7" s="39">
        <v>42.83</v>
      </c>
      <c r="CO7" s="39">
        <v>44.65</v>
      </c>
      <c r="CP7" s="39">
        <v>44.37</v>
      </c>
      <c r="CQ7" s="39">
        <v>54.92</v>
      </c>
      <c r="CR7" s="39">
        <v>55.63</v>
      </c>
      <c r="CS7" s="39">
        <v>55.03</v>
      </c>
      <c r="CT7" s="39">
        <v>55.14</v>
      </c>
      <c r="CU7" s="39">
        <v>55.89</v>
      </c>
      <c r="CV7" s="39">
        <v>60.69</v>
      </c>
      <c r="CW7" s="39">
        <v>87.55</v>
      </c>
      <c r="CX7" s="39">
        <v>86.2</v>
      </c>
      <c r="CY7" s="39">
        <v>85.55</v>
      </c>
      <c r="CZ7" s="39">
        <v>86.4</v>
      </c>
      <c r="DA7" s="39">
        <v>87.21</v>
      </c>
      <c r="DB7" s="39">
        <v>82.66</v>
      </c>
      <c r="DC7" s="39">
        <v>82.04</v>
      </c>
      <c r="DD7" s="39">
        <v>81.900000000000006</v>
      </c>
      <c r="DE7" s="39">
        <v>81.39</v>
      </c>
      <c r="DF7" s="39">
        <v>81.27</v>
      </c>
      <c r="DG7" s="39">
        <v>89.82</v>
      </c>
      <c r="DH7" s="39">
        <v>47.74</v>
      </c>
      <c r="DI7" s="39">
        <v>39.81</v>
      </c>
      <c r="DJ7" s="39">
        <v>40.92</v>
      </c>
      <c r="DK7" s="39">
        <v>42.17</v>
      </c>
      <c r="DL7" s="39">
        <v>40.25</v>
      </c>
      <c r="DM7" s="39">
        <v>48.49</v>
      </c>
      <c r="DN7" s="39">
        <v>48.05</v>
      </c>
      <c r="DO7" s="39">
        <v>48.87</v>
      </c>
      <c r="DP7" s="39">
        <v>49.92</v>
      </c>
      <c r="DQ7" s="39">
        <v>50.63</v>
      </c>
      <c r="DR7" s="39">
        <v>50.19</v>
      </c>
      <c r="DS7" s="39">
        <v>28.79</v>
      </c>
      <c r="DT7" s="39">
        <v>20.350000000000001</v>
      </c>
      <c r="DU7" s="39">
        <v>15.29</v>
      </c>
      <c r="DV7" s="39">
        <v>15.8</v>
      </c>
      <c r="DW7" s="39">
        <v>15.24</v>
      </c>
      <c r="DX7" s="39">
        <v>12.79</v>
      </c>
      <c r="DY7" s="39">
        <v>13.39</v>
      </c>
      <c r="DZ7" s="39">
        <v>14.85</v>
      </c>
      <c r="EA7" s="39">
        <v>16.88</v>
      </c>
      <c r="EB7" s="39">
        <v>18.28</v>
      </c>
      <c r="EC7" s="39">
        <v>20.63</v>
      </c>
      <c r="ED7" s="39">
        <v>1.25</v>
      </c>
      <c r="EE7" s="39">
        <v>0.83</v>
      </c>
      <c r="EF7" s="39">
        <v>1.48</v>
      </c>
      <c r="EG7" s="39">
        <v>1.1100000000000001</v>
      </c>
      <c r="EH7" s="39">
        <v>0.89</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2022-01-26T05:55:50Z</cp:lastPrinted>
  <dcterms:created xsi:type="dcterms:W3CDTF">2021-12-03T06:56:10Z</dcterms:created>
  <dcterms:modified xsi:type="dcterms:W3CDTF">2022-01-26T05:55:52Z</dcterms:modified>
  <cp:category/>
</cp:coreProperties>
</file>