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ショートカット\★【重要】資料　　各種指標\【各種指標】\経営比較分析表\"/>
    </mc:Choice>
  </mc:AlternateContent>
  <xr:revisionPtr revIDLastSave="0" documentId="13_ncr:1_{ED5AAEB0-0504-49B1-97AE-6A269D5C8EF2}" xr6:coauthVersionLast="40" xr6:coauthVersionMax="40" xr10:uidLastSave="{00000000-0000-0000-0000-000000000000}"/>
  <workbookProtection workbookAlgorithmName="SHA-512" workbookHashValue="5ZSDCQG+G0NY0OuXyr9ZxMDK+QRyBwCKMRiLYwx73hA5i2UP9KRyr6Z3Ru8e2uO3U9YGpb2c0mqN5NeIlY1lJA==" workbookSaltValue="GcrLXvyVZ0j9KzK3qZ869Q=="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L55" i="4" s="1"/>
  <c r="BM6" i="5"/>
  <c r="BN11" i="5" s="1"/>
  <c r="BL6" i="5"/>
  <c r="X55" i="4"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MN32" i="4" s="1"/>
  <c r="AS6" i="5"/>
  <c r="AT11" i="5" s="1"/>
  <c r="AR6" i="5"/>
  <c r="KZ32" i="4"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CZ32" i="4" s="1"/>
  <c r="W6" i="5"/>
  <c r="X11" i="5" s="1"/>
  <c r="V6" i="5"/>
  <c r="BL32" i="4"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RA81" i="4"/>
  <c r="PZ81" i="4"/>
  <c r="OY81" i="4"/>
  <c r="MW81" i="4"/>
  <c r="JN81" i="4"/>
  <c r="IM81" i="4"/>
  <c r="HL81" i="4"/>
  <c r="EC81" i="4"/>
  <c r="CA81" i="4"/>
  <c r="AZ81" i="4"/>
  <c r="Y81" i="4"/>
  <c r="RA80" i="4"/>
  <c r="PZ80" i="4"/>
  <c r="NX80" i="4"/>
  <c r="MW80" i="4"/>
  <c r="KO80" i="4"/>
  <c r="JN80" i="4"/>
  <c r="IM80" i="4"/>
  <c r="GK80" i="4"/>
  <c r="DB80" i="4"/>
  <c r="CA80" i="4"/>
  <c r="AZ80" i="4"/>
  <c r="PZ79" i="4"/>
  <c r="OY79" i="4"/>
  <c r="NX79" i="4"/>
  <c r="JN79" i="4"/>
  <c r="IM79" i="4"/>
  <c r="HL79" i="4"/>
  <c r="EC79" i="4"/>
  <c r="DB79" i="4"/>
  <c r="CA79" i="4"/>
  <c r="AZ79" i="4"/>
  <c r="Y79" i="4"/>
  <c r="RH56" i="4"/>
  <c r="QN56" i="4"/>
  <c r="OZ56" i="4"/>
  <c r="OF56" i="4"/>
  <c r="MN56" i="4"/>
  <c r="LT56" i="4"/>
  <c r="KZ56" i="4"/>
  <c r="JL56" i="4"/>
  <c r="GZ56" i="4"/>
  <c r="GF56" i="4"/>
  <c r="FL56" i="4"/>
  <c r="CZ56" i="4"/>
  <c r="BL56" i="4"/>
  <c r="AR56" i="4"/>
  <c r="X56" i="4"/>
  <c r="RH55" i="4"/>
  <c r="PT55" i="4"/>
  <c r="OZ55" i="4"/>
  <c r="OF55" i="4"/>
  <c r="MN55" i="4"/>
  <c r="LT55" i="4"/>
  <c r="KF55" i="4"/>
  <c r="JL55" i="4"/>
  <c r="HT55" i="4"/>
  <c r="GZ55" i="4"/>
  <c r="GF55" i="4"/>
  <c r="ER55" i="4"/>
  <c r="CF55" i="4"/>
  <c r="AR55" i="4"/>
  <c r="QN54" i="4"/>
  <c r="PT54" i="4"/>
  <c r="OZ54" i="4"/>
  <c r="MN54" i="4"/>
  <c r="LT54" i="4"/>
  <c r="KZ54" i="4"/>
  <c r="KF54" i="4"/>
  <c r="JL54" i="4"/>
  <c r="GZ54" i="4"/>
  <c r="GF54" i="4"/>
  <c r="FL54" i="4"/>
  <c r="CF54" i="4"/>
  <c r="BL54" i="4"/>
  <c r="AR54" i="4"/>
  <c r="RH33" i="4"/>
  <c r="QN33" i="4"/>
  <c r="OZ33" i="4"/>
  <c r="OF33" i="4"/>
  <c r="MN33" i="4"/>
  <c r="LT33" i="4"/>
  <c r="KZ33" i="4"/>
  <c r="JL33" i="4"/>
  <c r="GZ33" i="4"/>
  <c r="GF33" i="4"/>
  <c r="FL33" i="4"/>
  <c r="CZ33" i="4"/>
  <c r="BL33" i="4"/>
  <c r="AR33" i="4"/>
  <c r="X33" i="4"/>
  <c r="RH32" i="4"/>
  <c r="PT32" i="4"/>
  <c r="OZ32" i="4"/>
  <c r="OF32" i="4"/>
  <c r="LT32" i="4"/>
  <c r="KF32" i="4"/>
  <c r="HT32" i="4"/>
  <c r="GZ32" i="4"/>
  <c r="GF32" i="4"/>
  <c r="ER32" i="4"/>
  <c r="CF32" i="4"/>
  <c r="AR32" i="4"/>
  <c r="QN31" i="4"/>
  <c r="PT31" i="4"/>
  <c r="OZ31" i="4"/>
  <c r="LT31" i="4"/>
  <c r="KZ31" i="4"/>
  <c r="KF31" i="4"/>
  <c r="GZ31" i="4"/>
  <c r="GF31" i="4"/>
  <c r="FL31" i="4"/>
  <c r="CZ31" i="4"/>
  <c r="CF31" i="4"/>
  <c r="BL31" i="4"/>
  <c r="AR31" i="4"/>
  <c r="X31" i="4"/>
  <c r="LZ10" i="4"/>
  <c r="IT10" i="4"/>
  <c r="FN10" i="4"/>
  <c r="CH10" i="4"/>
  <c r="B10" i="4"/>
  <c r="PF8" i="4"/>
  <c r="LZ8" i="4"/>
  <c r="IT8" i="4"/>
  <c r="FN8" i="4"/>
  <c r="CH8" i="4"/>
  <c r="B8" i="4"/>
  <c r="B5" i="4"/>
  <c r="ER31" i="4" l="1"/>
  <c r="OF54" i="4"/>
  <c r="HT56" i="4"/>
  <c r="OF31" i="4"/>
  <c r="RH31" i="4"/>
  <c r="CF33" i="4"/>
  <c r="PT33" i="4"/>
  <c r="ER54" i="4"/>
  <c r="HT54" i="4"/>
  <c r="CF56" i="4"/>
  <c r="KF56" i="4"/>
  <c r="Y80" i="4"/>
  <c r="EC80" i="4"/>
  <c r="OY80" i="4"/>
  <c r="GK81" i="4"/>
  <c r="KO81" i="4"/>
  <c r="BN10" i="5"/>
  <c r="CL10" i="5"/>
  <c r="HT31" i="4"/>
  <c r="ER56" i="4"/>
  <c r="GK79" i="4"/>
  <c r="KO79" i="4"/>
  <c r="HL80" i="4"/>
  <c r="DB81" i="4"/>
  <c r="NX81" i="4"/>
  <c r="V10" i="5"/>
  <c r="DF10" i="5"/>
  <c r="KF33" i="4"/>
  <c r="RH54" i="4"/>
  <c r="PT56" i="4"/>
  <c r="JL31" i="4"/>
  <c r="MN31" i="4"/>
  <c r="X54" i="4"/>
  <c r="CZ54" i="4"/>
  <c r="MW79" i="4"/>
  <c r="RA79" i="4"/>
  <c r="AT10" i="5"/>
  <c r="ED10" i="5"/>
  <c r="HT33" i="4"/>
  <c r="AF10" i="5"/>
  <c r="AJ10" i="5"/>
  <c r="BD10" i="5"/>
  <c r="BX10" i="5"/>
  <c r="CB10" i="5"/>
  <c r="CV10" i="5"/>
  <c r="DP10" i="5"/>
  <c r="DT10" i="5"/>
  <c r="W11" i="5"/>
  <c r="AG11" i="5"/>
  <c r="AQ11" i="5"/>
  <c r="AU11" i="5"/>
  <c r="BE11" i="5"/>
  <c r="BO11" i="5"/>
  <c r="BY11" i="5"/>
  <c r="CW11" i="5"/>
  <c r="ER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1" i="5"/>
  <c r="Y11" i="5"/>
  <c r="AS11" i="5"/>
  <c r="BM11" i="5"/>
  <c r="BQ11" i="5"/>
  <c r="CK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<sst xmlns="http://schemas.openxmlformats.org/spreadsheetml/2006/main" count="262" uniqueCount="107">
  <si>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</si>
  <si>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</si>
  <si>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</si>
  <si>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</si>
  <si>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</si>
  <si>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</si>
  <si>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</si>
  <si>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</si>
  <si>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</si>
  <si>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</si>
  <si>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</si>
  <si>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</si>
  <si>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</si>
  <si>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</si>
  <si>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</si>
  <si>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</si>
  <si>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</si>
  <si>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</si>
  <si>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</si>
  <si>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</si>
  <si>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</si>
  <si>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</si>
  <si>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</si>
  <si>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</si>
  <si>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</si>
  <si>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</si>
  <si>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</si>
  <si>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</si>
  <si>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</si>
  <si>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</si>
  <si>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</si>
  <si>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</si>
  <si>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</si>
  <si>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</si>
  <si>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</si>
  <si>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</si>
  <si>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</si>
  <si>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</si>
  <si>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</si>
  <si>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</si>
  <si>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</si>
  <si>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</si>
  <si>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</si>
  <si>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</si>
  <si>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</si>
  <si>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</si>
  <si>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</si>
  <si>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</si>
  <si>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</si>
  <si>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</si>
  <si>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</si>
  <si>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</si>
  <si>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</si>
  <si>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</si>
  <si>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</si>
  <si>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</si>
  <si>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</si>
  <si>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</si>
  <si>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</si>
  <si>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</si>
  <si>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</si>
  <si>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</si>
  <si>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</si>
  <si>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</si>
  <si>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</si>
  <si>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</si>
  <si>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</si>
  <si>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</si>
  <si>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</si>
  <si>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</si>
  <si>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</si>
  <si>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</si>
  <si>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</si>
  <si>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</si>
  <si>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</si>
  <si>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</si>
  <si>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</si>
  <si>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</si>
  <si>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</si>
  <si>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</si>
  <si>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</si>
  <si>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</si>
  <si>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</si>
  <si>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</si>
  <si>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</si>
  <si>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</si>
  <si>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</si>
  <si>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</si>
  <si>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</si>
  <si>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</si>
  <si>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</si>
  <si>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</si>
  <si>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</si>
  <si>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</si>
  <si>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</si>
  <si>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</si>
  <si>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</si>
  <si>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</si>
  <si>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</si>
  <si>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</si>
  <si>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</si>
  <si>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</si>
  <si>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</si>
  <si>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</si>
  <si>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①受取利息の減等により経常収益は減少し、経常費用については受水費、修繕費等が増となったため比率は前年度に比べ低下したが、他団体と比較しても高水準となっており良好といえる。
②欠損金は生じていない。
③未払金の増により前年度から比率は低下したが、他団体と比較しても依然高水準にあり、良好な値を示している。
④給水収益については前年度と同水準(99.97%)となり、企業債については、借入を行わず償還のみであったことから着実に未償還残高を減少させ、比率の低下につながっている。
⑤⑥供給単価は微増(29.3→30.0)となったが、給水原価においても、受水費、修繕費等の経常費用の増により上昇した。そのため料金回収率は若干の落ち込みとなったが他団体と比して高水準を維持している。
⑦新型コロナウイルスの影響により実使用量が減少したことで指標の値は前年度から悪化したものの、依然高い水準を維持しており類似団体よりも良好であり、効率の良い施設利用がなされているといえる。
⑧他団体と比べ高率ではあるものの、前年度に引き続き契約水量の減量があったため比率が低下している。</t>
    <rPh sb="211" eb="214">
      <t>ミショウカン</t>
    </rPh>
    <rPh sb="214" eb="216">
      <t>ザンダカ</t>
    </rPh>
    <rPh sb="432" eb="433">
      <t>タ</t>
    </rPh>
    <rPh sb="433" eb="435">
      <t>ダンタイ</t>
    </rPh>
    <rPh sb="436" eb="437">
      <t>クラ</t>
    </rPh>
    <phoneticPr fontId="5"/>
  </si>
  <si>
    <t>①②いずれも類似団体平均を上回り、当市における施設の老朽化及びその進行は明らかである。管路の経年化については微増・微減を繰り返しているが、高止まりしている状況である。
③管路更新工事が行われたが更新率は低率にとどまり、経年化率の改善につなげていくには十分ではない。引き続き管路更新工事を行い老朽化による漏水等のリスクを軽減していく必要がある。</t>
    <phoneticPr fontId="5"/>
  </si>
  <si>
    <t>責任水量制により安定した収益を得ている現状ではあるが、昨年度に引き続き契約水量の減量があり、将来的な収益確保に不安は残る。
また、老朽化については、その進行は確実に進んでおり、中でも管路においては、更新率が上昇したものの経年化のスピードに追い付いていないのが現状である。
経営状況が健全な現段階から計画的に老朽施設の更新を行うことで、今後も安定的に供給できる体制を確立してく。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</si>
</sst>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54.88</c:v>
                </c:pt>
                <c:pt idx="1">
                  <c:v>55.77</c:v>
                </c:pt>
                <c:pt idx="2">
                  <c:v>57</c:v>
                </c:pt>
                <c:pt idx="3">
                  <c:v>57.63</c:v>
                </c:pt>
                <c:pt idx="4">
                  <c:v>59.2</c:v>
                </c:pt>
              </c:numCache>
            </c:numRef>
          </c:val>
          <c:extLst>
            <c:ext xmlns:c16="http://schemas.microsoft.com/office/drawing/2014/chart" uri="{C3380CC4-5D6E-409C-BE32-E72D297353CC}">
              <c16:uniqueId val="{00000000-AA74-4F5E-821F-772BA9F93E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AA74-4F5E-821F-772BA9F93E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1-42F5-BA20-1D7814E2D0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A7D1-42F5-BA20-1D7814E2D0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116.85</c:v>
                </c:pt>
                <c:pt idx="1">
                  <c:v>116.36</c:v>
                </c:pt>
                <c:pt idx="2">
                  <c:v>108.01</c:v>
                </c:pt>
                <c:pt idx="3">
                  <c:v>140.06</c:v>
                </c:pt>
                <c:pt idx="4">
                  <c:v>138.15</c:v>
                </c:pt>
              </c:numCache>
            </c:numRef>
          </c:val>
          <c:extLst>
            <c:ext xmlns:c16="http://schemas.microsoft.com/office/drawing/2014/chart" uri="{C3380CC4-5D6E-409C-BE32-E72D297353CC}">
              <c16:uniqueId val="{00000000-499B-4355-B417-4AECCAB47F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499B-4355-B417-4AECCAB47F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51.66</c:v>
                </c:pt>
                <c:pt idx="1">
                  <c:v>53.55</c:v>
                </c:pt>
                <c:pt idx="2">
                  <c:v>53.08</c:v>
                </c:pt>
                <c:pt idx="3">
                  <c:v>52.06</c:v>
                </c:pt>
                <c:pt idx="4">
                  <c:v>52.52</c:v>
                </c:pt>
              </c:numCache>
            </c:numRef>
          </c:val>
          <c:extLst>
            <c:ext xmlns:c16="http://schemas.microsoft.com/office/drawing/2014/chart" uri="{C3380CC4-5D6E-409C-BE32-E72D297353CC}">
              <c16:uniqueId val="{00000000-9CE8-4756-9F9C-4D17E9A610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9CE8-4756-9F9C-4D17E9A610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1.34</c:v>
                </c:pt>
                <c:pt idx="1">
                  <c:v>0.39</c:v>
                </c:pt>
                <c:pt idx="2">
                  <c:v>0.69</c:v>
                </c:pt>
                <c:pt idx="3">
                  <c:v>0.19</c:v>
                </c:pt>
                <c:pt idx="4">
                  <c:v>0.26</c:v>
                </c:pt>
              </c:numCache>
            </c:numRef>
          </c:val>
          <c:extLst>
            <c:ext xmlns:c16="http://schemas.microsoft.com/office/drawing/2014/chart" uri="{C3380CC4-5D6E-409C-BE32-E72D297353CC}">
              <c16:uniqueId val="{00000000-6B15-4F75-A889-A047B9ED99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6B15-4F75-A889-A047B9ED99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616.23</c:v>
                </c:pt>
                <c:pt idx="1">
                  <c:v>850.66</c:v>
                </c:pt>
                <c:pt idx="2">
                  <c:v>1120.26</c:v>
                </c:pt>
                <c:pt idx="3">
                  <c:v>1525.78</c:v>
                </c:pt>
                <c:pt idx="4">
                  <c:v>1227.8900000000001</c:v>
                </c:pt>
              </c:numCache>
            </c:numRef>
          </c:val>
          <c:extLst>
            <c:ext xmlns:c16="http://schemas.microsoft.com/office/drawing/2014/chart" uri="{C3380CC4-5D6E-409C-BE32-E72D297353CC}">
              <c16:uniqueId val="{00000000-3841-4BD1-A53D-8295742797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3841-4BD1-A53D-8295742797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76.849999999999994</c:v>
                </c:pt>
                <c:pt idx="1">
                  <c:v>68.680000000000007</c:v>
                </c:pt>
                <c:pt idx="2">
                  <c:v>60.59</c:v>
                </c:pt>
                <c:pt idx="3">
                  <c:v>53.97</c:v>
                </c:pt>
                <c:pt idx="4">
                  <c:v>44.94</c:v>
                </c:pt>
              </c:numCache>
            </c:numRef>
          </c:val>
          <c:extLst>
            <c:ext xmlns:c16="http://schemas.microsoft.com/office/drawing/2014/chart" uri="{C3380CC4-5D6E-409C-BE32-E72D297353CC}">
              <c16:uniqueId val="{00000000-6403-4171-A599-8CA3E26A15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6403-4171-A599-8CA3E26A15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115.96</c:v>
                </c:pt>
                <c:pt idx="1">
                  <c:v>115.56</c:v>
                </c:pt>
                <c:pt idx="2">
                  <c:v>107.07</c:v>
                </c:pt>
                <c:pt idx="3">
                  <c:v>139.57</c:v>
                </c:pt>
                <c:pt idx="4">
                  <c:v>138.29</c:v>
                </c:pt>
              </c:numCache>
            </c:numRef>
          </c:val>
          <c:extLst>
            <c:ext xmlns:c16="http://schemas.microsoft.com/office/drawing/2014/chart" uri="{C3380CC4-5D6E-409C-BE32-E72D297353CC}">
              <c16:uniqueId val="{00000000-AB88-48CC-A27C-E33CB7278E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AB88-48CC-A27C-E33CB7278E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25.82</c:v>
                </c:pt>
                <c:pt idx="1">
                  <c:v>25.92</c:v>
                </c:pt>
                <c:pt idx="2">
                  <c:v>27.87</c:v>
                </c:pt>
                <c:pt idx="3">
                  <c:v>20.99</c:v>
                </c:pt>
                <c:pt idx="4">
                  <c:v>21.68</c:v>
                </c:pt>
              </c:numCache>
            </c:numRef>
          </c:val>
          <c:extLst>
            <c:ext xmlns:c16="http://schemas.microsoft.com/office/drawing/2014/chart" uri="{C3380CC4-5D6E-409C-BE32-E72D297353CC}">
              <c16:uniqueId val="{00000000-6460-46F0-A320-C7808ACFA9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6460-46F0-A320-C7808ACFA9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96.6</c:v>
                </c:pt>
                <c:pt idx="1">
                  <c:v>95.38</c:v>
                </c:pt>
                <c:pt idx="2">
                  <c:v>84.04</c:v>
                </c:pt>
                <c:pt idx="3">
                  <c:v>94.8</c:v>
                </c:pt>
                <c:pt idx="4">
                  <c:v>84.2</c:v>
                </c:pt>
              </c:numCache>
            </c:numRef>
          </c:val>
          <c:extLst>
            <c:ext xmlns:c16="http://schemas.microsoft.com/office/drawing/2014/chart" uri="{C3380CC4-5D6E-409C-BE32-E72D297353CC}">
              <c16:uniqueId val="{00000000-CFAE-437C-AE90-B8F8CD7EB3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CFAE-437C-AE90-B8F8CD7EB3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100</c:v>
                </c:pt>
                <c:pt idx="1">
                  <c:v>100</c:v>
                </c:pt>
                <c:pt idx="2">
                  <c:v>100</c:v>
                </c:pt>
                <c:pt idx="3">
                  <c:v>97.98</c:v>
                </c:pt>
                <c:pt idx="4">
                  <c:v>95.95</c:v>
                </c:pt>
              </c:numCache>
            </c:numRef>
          </c:val>
          <c:extLst>
            <c:ext xmlns:c16="http://schemas.microsoft.com/office/drawing/2014/chart" uri="{C3380CC4-5D6E-409C-BE32-E72D297353CC}">
              <c16:uniqueId val="{00000000-4CC5-4EC1-9D4C-062BAA2BEE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4CC5-4EC1-9D4C-062BAA2BEE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0" zoomScaleNormal="70" workbookViewId="0">
      <selection activeCell="B5" sqref="B5:KT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山口県　山陽小野田市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24700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20797</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80.099999999999994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23700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H28</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H29</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H30</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R01</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R02</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H28</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H29</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H30</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R01</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R02</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H28</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H29</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H30</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R01</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R02</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H28</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H29</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H30</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R01</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R02</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116.85</v>
      </c>
      <c r="Y32" s="107"/>
      <c r="Z32" s="107"/>
      <c r="AA32" s="107"/>
      <c r="AB32" s="107"/>
      <c r="AC32" s="107"/>
      <c r="AD32" s="107"/>
      <c r="AE32" s="107"/>
      <c r="AF32" s="107"/>
      <c r="AG32" s="107"/>
      <c r="AH32" s="107"/>
      <c r="AI32" s="107"/>
      <c r="AJ32" s="107"/>
      <c r="AK32" s="107"/>
      <c r="AL32" s="107"/>
      <c r="AM32" s="107"/>
      <c r="AN32" s="107"/>
      <c r="AO32" s="107"/>
      <c r="AP32" s="107"/>
      <c r="AQ32" s="108"/>
      <c r="AR32" s="106">
        <f>データ!U6</f>
        <v>116.36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108.01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140.06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138.15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616.23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850.66</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1120.26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1525.78</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1227.8900000000001</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76.849999999999994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68.680000000000007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60.59</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53.97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44.94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109.99</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109.1</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108.18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114.99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110.04</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83.56</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82.78</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79.27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75.56</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68.38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688.41</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649.91999999999996</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680.22</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786.06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771.18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505.25</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531.53</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504.73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450.91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444.01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H28</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H29</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H30</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R01</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R02</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H28</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H29</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H30</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R01</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R02</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H28</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H29</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H30</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R01</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R02</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H28</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H29</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H30</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R01</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R02</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115.96</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115.56</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107.07</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139.57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138.29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25.82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25.92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27.87</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20.99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21.68</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96.6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95.38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84.04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94.8</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84.2</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100</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100</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97.98</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95.95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93.58</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93.31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92.2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103.39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96.49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33.79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33.81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34.33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30.96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33.229999999999997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43.12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43.85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44.05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45.51</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44.67</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61.62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61.64</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61.85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64.14</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63.89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H28</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H29</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H30</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R01</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R02</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H28</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H29</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H30</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R01</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R02</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H28</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H29</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H30</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R01</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R02</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54.88</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55.77</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57</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57.63</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59.2</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51.66</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53.55</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53.08</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52.06</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52.52</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1.34</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0.39</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0.69</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0.19</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0.26</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51.15</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52.15</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52.21</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54.51</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55.38</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20.8</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29.43</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32.03</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36.58</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40.880000000000003</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0.11</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0.11</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0.11</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0.36</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0.12</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【118.49】</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【19.58】</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【436.32】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【238.21】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【113.30】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【18.87】</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【53.39】</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【76.89】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【59.52】</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【49.06】</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【0.39】</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cIIqLPc7zTZlVf4mMeK20sWB1Gl8wBYNjwdY8ZKQ2scGS4w42ICxvq8VvXEJPl30Jxdxn64Cq5p3Lr7soLLIIg==" saltValue="FbEqbhdb/oSpujS7PaK/k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116.85</v>
      </c>
      <c r="U6" s="52">
        <f>U7</f>
        <v>116.36</v>
      </c>
      <c r="V6" s="52">
        <f>V7</f>
        <v>108.01</v>
      </c>
      <c r="W6" s="52">
        <f>W7</f>
        <v>140.06</v>
      </c>
      <c r="X6" s="52">
        <f t="shared" si="3"/>
        <v>138.15</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616.23</v>
      </c>
      <c r="AQ6" s="52">
        <f>AQ7</f>
        <v>850.66</v>
      </c>
      <c r="AR6" s="52">
        <f>AR7</f>
        <v>1120.26</v>
      </c>
      <c r="AS6" s="52">
        <f>AS7</f>
        <v>1525.78</v>
      </c>
      <c r="AT6" s="52">
        <f t="shared" si="3"/>
        <v>1227.8900000000001</v>
      </c>
      <c r="AU6" s="52">
        <f t="shared" si="3"/>
        <v>688.41</v>
      </c>
      <c r="AV6" s="52">
        <f t="shared" si="3"/>
        <v>649.91999999999996</v>
      </c>
      <c r="AW6" s="52">
        <f t="shared" si="3"/>
        <v>680.22</v>
      </c>
      <c r="AX6" s="52">
        <f t="shared" si="3"/>
        <v>786.06</v>
      </c>
      <c r="AY6" s="52">
        <f t="shared" si="3"/>
        <v>771.18</v>
      </c>
      <c r="AZ6" s="50" t="str">
        <f>IF(AZ7="-","【-】","【"&amp;SUBSTITUTE(TEXT(AZ7,"#,##0.00"),"-","△")&amp;"】")</f>
        <v>【436.32】</v>
      </c>
      <c r="BA6" s="52">
        <f t="shared" si="3"/>
        <v>76.849999999999994</v>
      </c>
      <c r="BB6" s="52">
        <f>BB7</f>
        <v>68.680000000000007</v>
      </c>
      <c r="BC6" s="52">
        <f>BC7</f>
        <v>60.59</v>
      </c>
      <c r="BD6" s="52">
        <f>BD7</f>
        <v>53.97</v>
      </c>
      <c r="BE6" s="52">
        <f t="shared" si="3"/>
        <v>44.94</v>
      </c>
      <c r="BF6" s="52">
        <f t="shared" si="3"/>
        <v>505.25</v>
      </c>
      <c r="BG6" s="52">
        <f t="shared" si="3"/>
        <v>531.53</v>
      </c>
      <c r="BH6" s="52">
        <f t="shared" si="3"/>
        <v>504.73</v>
      </c>
      <c r="BI6" s="52">
        <f t="shared" si="3"/>
        <v>450.91</v>
      </c>
      <c r="BJ6" s="52">
        <f t="shared" si="3"/>
        <v>444.01</v>
      </c>
      <c r="BK6" s="50" t="str">
        <f>IF(BK7="-","【-】","【"&amp;SUBSTITUTE(TEXT(BK7,"#,##0.00"),"-","△")&amp;"】")</f>
        <v>【238.21】</v>
      </c>
      <c r="BL6" s="52">
        <f t="shared" si="3"/>
        <v>115.96</v>
      </c>
      <c r="BM6" s="52">
        <f>BM7</f>
        <v>115.56</v>
      </c>
      <c r="BN6" s="52">
        <f>BN7</f>
        <v>107.07</v>
      </c>
      <c r="BO6" s="52">
        <f>BO7</f>
        <v>139.57</v>
      </c>
      <c r="BP6" s="52">
        <f t="shared" si="3"/>
        <v>138.29</v>
      </c>
      <c r="BQ6" s="52">
        <f t="shared" si="3"/>
        <v>93.58</v>
      </c>
      <c r="BR6" s="52">
        <f t="shared" si="3"/>
        <v>93.31</v>
      </c>
      <c r="BS6" s="52">
        <f t="shared" si="3"/>
        <v>92.2</v>
      </c>
      <c r="BT6" s="52">
        <f t="shared" si="3"/>
        <v>103.39</v>
      </c>
      <c r="BU6" s="52">
        <f t="shared" si="3"/>
        <v>96.49</v>
      </c>
      <c r="BV6" s="50" t="str">
        <f>IF(BV7="-","【-】","【"&amp;SUBSTITUTE(TEXT(BV7,"#,##0.00"),"-","△")&amp;"】")</f>
        <v>【113.30】</v>
      </c>
      <c r="BW6" s="52">
        <f t="shared" si="3"/>
        <v>25.82</v>
      </c>
      <c r="BX6" s="52">
        <f>BX7</f>
        <v>25.92</v>
      </c>
      <c r="BY6" s="52">
        <f>BY7</f>
        <v>27.87</v>
      </c>
      <c r="BZ6" s="52">
        <f>BZ7</f>
        <v>20.99</v>
      </c>
      <c r="CA6" s="52">
        <f t="shared" si="3"/>
        <v>21.68</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96.6</v>
      </c>
      <c r="CI6" s="52">
        <f>CI7</f>
        <v>95.38</v>
      </c>
      <c r="CJ6" s="52">
        <f>CJ7</f>
        <v>84.04</v>
      </c>
      <c r="CK6" s="52">
        <f>CK7</f>
        <v>94.8</v>
      </c>
      <c r="CL6" s="52">
        <f t="shared" si="5"/>
        <v>84.2</v>
      </c>
      <c r="CM6" s="52">
        <f t="shared" si="5"/>
        <v>43.12</v>
      </c>
      <c r="CN6" s="52">
        <f t="shared" si="5"/>
        <v>43.85</v>
      </c>
      <c r="CO6" s="52">
        <f t="shared" si="5"/>
        <v>44.05</v>
      </c>
      <c r="CP6" s="52">
        <f t="shared" si="5"/>
        <v>45.51</v>
      </c>
      <c r="CQ6" s="52">
        <f t="shared" si="5"/>
        <v>44.67</v>
      </c>
      <c r="CR6" s="50" t="str">
        <f>IF(CR7="-","【-】","【"&amp;SUBSTITUTE(TEXT(CR7,"#,##0.00"),"-","△")&amp;"】")</f>
        <v>【53.39】</v>
      </c>
      <c r="CS6" s="52">
        <f t="shared" ref="CS6:DB6" si="6">CS7</f>
        <v>100</v>
      </c>
      <c r="CT6" s="52">
        <f>CT7</f>
        <v>100</v>
      </c>
      <c r="CU6" s="52">
        <f>CU7</f>
        <v>100</v>
      </c>
      <c r="CV6" s="52">
        <f>CV7</f>
        <v>97.98</v>
      </c>
      <c r="CW6" s="52">
        <f t="shared" si="6"/>
        <v>95.95</v>
      </c>
      <c r="CX6" s="52">
        <f t="shared" si="6"/>
        <v>61.62</v>
      </c>
      <c r="CY6" s="52">
        <f t="shared" si="6"/>
        <v>61.64</v>
      </c>
      <c r="CZ6" s="52">
        <f t="shared" si="6"/>
        <v>61.85</v>
      </c>
      <c r="DA6" s="52">
        <f t="shared" si="6"/>
        <v>64.14</v>
      </c>
      <c r="DB6" s="52">
        <f t="shared" si="6"/>
        <v>63.89</v>
      </c>
      <c r="DC6" s="50" t="str">
        <f>IF(DC7="-","【-】","【"&amp;SUBSTITUTE(TEXT(DC7,"#,##0.00"),"-","△")&amp;"】")</f>
        <v>【76.89】</v>
      </c>
      <c r="DD6" s="52">
        <f t="shared" ref="DD6:DM6" si="7">DD7</f>
        <v>54.88</v>
      </c>
      <c r="DE6" s="52">
        <f>DE7</f>
        <v>55.77</v>
      </c>
      <c r="DF6" s="52">
        <f>DF7</f>
        <v>57</v>
      </c>
      <c r="DG6" s="52">
        <f>DG7</f>
        <v>57.63</v>
      </c>
      <c r="DH6" s="52">
        <f t="shared" si="7"/>
        <v>59.2</v>
      </c>
      <c r="DI6" s="52">
        <f t="shared" si="7"/>
        <v>51.15</v>
      </c>
      <c r="DJ6" s="52">
        <f t="shared" si="7"/>
        <v>52.15</v>
      </c>
      <c r="DK6" s="52">
        <f t="shared" si="7"/>
        <v>52.21</v>
      </c>
      <c r="DL6" s="52">
        <f t="shared" si="7"/>
        <v>54.51</v>
      </c>
      <c r="DM6" s="52">
        <f t="shared" si="7"/>
        <v>55.38</v>
      </c>
      <c r="DN6" s="50" t="str">
        <f>IF(DN7="-","【-】","【"&amp;SUBSTITUTE(TEXT(DN7,"#,##0.00"),"-","△")&amp;"】")</f>
        <v>【59.52】</v>
      </c>
      <c r="DO6" s="52">
        <f t="shared" ref="DO6:DX6" si="8">DO7</f>
        <v>51.66</v>
      </c>
      <c r="DP6" s="52">
        <f>DP7</f>
        <v>53.55</v>
      </c>
      <c r="DQ6" s="52">
        <f>DQ7</f>
        <v>53.08</v>
      </c>
      <c r="DR6" s="52">
        <f>DR7</f>
        <v>52.06</v>
      </c>
      <c r="DS6" s="52">
        <f t="shared" si="8"/>
        <v>52.52</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1.34</v>
      </c>
      <c r="EA6" s="52">
        <f>EA7</f>
        <v>0.39</v>
      </c>
      <c r="EB6" s="52">
        <f>EB7</f>
        <v>0.69</v>
      </c>
      <c r="EC6" s="52">
        <f>EC7</f>
        <v>0.19</v>
      </c>
      <c r="ED6" s="52">
        <f t="shared" si="9"/>
        <v>0.26</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24700</v>
      </c>
      <c r="L7" s="54" t="s">
        <v>96</v>
      </c>
      <c r="M7" s="55">
        <v>1</v>
      </c>
      <c r="N7" s="55">
        <v>20797</v>
      </c>
      <c r="O7" s="56" t="s">
        <v>97</v>
      </c>
      <c r="P7" s="56">
        <v>80.099999999999994</v>
      </c>
      <c r="Q7" s="55">
        <v>3</v>
      </c>
      <c r="R7" s="55">
        <v>23700</v>
      </c>
      <c r="S7" s="54" t="s">
        <v>98</v>
      </c>
      <c r="T7" s="57">
        <v>116.85</v>
      </c>
      <c r="U7" s="57">
        <v>116.36</v>
      </c>
      <c r="V7" s="57">
        <v>108.01</v>
      </c>
      <c r="W7" s="57">
        <v>140.06</v>
      </c>
      <c r="X7" s="57">
        <v>138.15</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616.23</v>
      </c>
      <c r="AQ7" s="57">
        <v>850.66</v>
      </c>
      <c r="AR7" s="57">
        <v>1120.26</v>
      </c>
      <c r="AS7" s="57">
        <v>1525.78</v>
      </c>
      <c r="AT7" s="57">
        <v>1227.8900000000001</v>
      </c>
      <c r="AU7" s="57">
        <v>688.41</v>
      </c>
      <c r="AV7" s="57">
        <v>649.91999999999996</v>
      </c>
      <c r="AW7" s="57">
        <v>680.22</v>
      </c>
      <c r="AX7" s="57">
        <v>786.06</v>
      </c>
      <c r="AY7" s="57">
        <v>771.18</v>
      </c>
      <c r="AZ7" s="57">
        <v>436.32</v>
      </c>
      <c r="BA7" s="57">
        <v>76.849999999999994</v>
      </c>
      <c r="BB7" s="57">
        <v>68.680000000000007</v>
      </c>
      <c r="BC7" s="57">
        <v>60.59</v>
      </c>
      <c r="BD7" s="57">
        <v>53.97</v>
      </c>
      <c r="BE7" s="57">
        <v>44.94</v>
      </c>
      <c r="BF7" s="57">
        <v>505.25</v>
      </c>
      <c r="BG7" s="57">
        <v>531.53</v>
      </c>
      <c r="BH7" s="57">
        <v>504.73</v>
      </c>
      <c r="BI7" s="57">
        <v>450.91</v>
      </c>
      <c r="BJ7" s="57">
        <v>444.01</v>
      </c>
      <c r="BK7" s="57">
        <v>238.21</v>
      </c>
      <c r="BL7" s="57">
        <v>115.96</v>
      </c>
      <c r="BM7" s="57">
        <v>115.56</v>
      </c>
      <c r="BN7" s="57">
        <v>107.07</v>
      </c>
      <c r="BO7" s="57">
        <v>139.57</v>
      </c>
      <c r="BP7" s="57">
        <v>138.29</v>
      </c>
      <c r="BQ7" s="57">
        <v>93.58</v>
      </c>
      <c r="BR7" s="57">
        <v>93.31</v>
      </c>
      <c r="BS7" s="57">
        <v>92.2</v>
      </c>
      <c r="BT7" s="57">
        <v>103.39</v>
      </c>
      <c r="BU7" s="57">
        <v>96.49</v>
      </c>
      <c r="BV7" s="57">
        <v>113.3</v>
      </c>
      <c r="BW7" s="57">
        <v>25.82</v>
      </c>
      <c r="BX7" s="57">
        <v>25.92</v>
      </c>
      <c r="BY7" s="57">
        <v>27.87</v>
      </c>
      <c r="BZ7" s="57">
        <v>20.99</v>
      </c>
      <c r="CA7" s="57">
        <v>21.68</v>
      </c>
      <c r="CB7" s="57">
        <v>33.79</v>
      </c>
      <c r="CC7" s="57">
        <v>33.81</v>
      </c>
      <c r="CD7" s="57">
        <v>34.33</v>
      </c>
      <c r="CE7" s="57">
        <v>30.96</v>
      </c>
      <c r="CF7" s="57">
        <v>33.229999999999997</v>
      </c>
      <c r="CG7" s="57">
        <v>18.87</v>
      </c>
      <c r="CH7" s="57">
        <v>96.6</v>
      </c>
      <c r="CI7" s="57">
        <v>95.38</v>
      </c>
      <c r="CJ7" s="57">
        <v>84.04</v>
      </c>
      <c r="CK7" s="57">
        <v>94.8</v>
      </c>
      <c r="CL7" s="57">
        <v>84.2</v>
      </c>
      <c r="CM7" s="57">
        <v>43.12</v>
      </c>
      <c r="CN7" s="57">
        <v>43.85</v>
      </c>
      <c r="CO7" s="57">
        <v>44.05</v>
      </c>
      <c r="CP7" s="57">
        <v>45.51</v>
      </c>
      <c r="CQ7" s="57">
        <v>44.67</v>
      </c>
      <c r="CR7" s="57">
        <v>53.39</v>
      </c>
      <c r="CS7" s="57">
        <v>100</v>
      </c>
      <c r="CT7" s="57">
        <v>100</v>
      </c>
      <c r="CU7" s="57">
        <v>100</v>
      </c>
      <c r="CV7" s="57">
        <v>97.98</v>
      </c>
      <c r="CW7" s="57">
        <v>95.95</v>
      </c>
      <c r="CX7" s="57">
        <v>61.62</v>
      </c>
      <c r="CY7" s="57">
        <v>61.64</v>
      </c>
      <c r="CZ7" s="57">
        <v>61.85</v>
      </c>
      <c r="DA7" s="57">
        <v>64.14</v>
      </c>
      <c r="DB7" s="57">
        <v>63.89</v>
      </c>
      <c r="DC7" s="57">
        <v>76.89</v>
      </c>
      <c r="DD7" s="57">
        <v>54.88</v>
      </c>
      <c r="DE7" s="57">
        <v>55.77</v>
      </c>
      <c r="DF7" s="57">
        <v>57</v>
      </c>
      <c r="DG7" s="57">
        <v>57.63</v>
      </c>
      <c r="DH7" s="57">
        <v>59.2</v>
      </c>
      <c r="DI7" s="57">
        <v>51.15</v>
      </c>
      <c r="DJ7" s="57">
        <v>52.15</v>
      </c>
      <c r="DK7" s="57">
        <v>52.21</v>
      </c>
      <c r="DL7" s="57">
        <v>54.51</v>
      </c>
      <c r="DM7" s="57">
        <v>55.38</v>
      </c>
      <c r="DN7" s="57">
        <v>59.52</v>
      </c>
      <c r="DO7" s="57">
        <v>51.66</v>
      </c>
      <c r="DP7" s="57">
        <v>53.55</v>
      </c>
      <c r="DQ7" s="57">
        <v>53.08</v>
      </c>
      <c r="DR7" s="57">
        <v>52.06</v>
      </c>
      <c r="DS7" s="57">
        <v>52.52</v>
      </c>
      <c r="DT7" s="57">
        <v>20.8</v>
      </c>
      <c r="DU7" s="57">
        <v>29.43</v>
      </c>
      <c r="DV7" s="57">
        <v>32.03</v>
      </c>
      <c r="DW7" s="57">
        <v>36.58</v>
      </c>
      <c r="DX7" s="57">
        <v>40.880000000000003</v>
      </c>
      <c r="DY7" s="57">
        <v>49.06</v>
      </c>
      <c r="DZ7" s="57">
        <v>1.34</v>
      </c>
      <c r="EA7" s="57">
        <v>0.39</v>
      </c>
      <c r="EB7" s="57">
        <v>0.69</v>
      </c>
      <c r="EC7" s="57">
        <v>0.19</v>
      </c>
      <c r="ED7" s="57">
        <v>0.26</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116.85</v>
      </c>
      <c r="V11" s="65">
        <f>IF(U6="-",NA(),U6)</f>
        <v>116.36</v>
      </c>
      <c r="W11" s="65">
        <f>IF(V6="-",NA(),V6)</f>
        <v>108.01</v>
      </c>
      <c r="X11" s="65">
        <f>IF(W6="-",NA(),W6)</f>
        <v>140.06</v>
      </c>
      <c r="Y11" s="65">
        <f>IF(X6="-",NA(),X6)</f>
        <v>138.15</v>
      </c>
      <c r="AE11" s="64" t="s">
        <v>23</v>
      </c>
      <c r="AF11" s="65">
        <f>IF(AE6="-",NA(),AE6)</f>
        <v>0</v>
      </c>
      <c r="AG11" s="65">
        <f>IF(AF6="-",NA(),AF6)</f>
        <v>0</v>
      </c>
      <c r="AH11" s="65">
        <f>IF(AG6="-",NA(),AG6)</f>
        <v>0</v>
      </c>
      <c r="AI11" s="65">
        <f>IF(AH6="-",NA(),AH6)</f>
        <v>0</v>
      </c>
      <c r="AJ11" s="65">
        <f>IF(AI6="-",NA(),AI6)</f>
        <v>0</v>
      </c>
      <c r="AP11" s="64" t="s">
        <v>23</v>
      </c>
      <c r="AQ11" s="65">
        <f>IF(AP6="-",NA(),AP6)</f>
        <v>616.23</v>
      </c>
      <c r="AR11" s="65">
        <f>IF(AQ6="-",NA(),AQ6)</f>
        <v>850.66</v>
      </c>
      <c r="AS11" s="65">
        <f>IF(AR6="-",NA(),AR6)</f>
        <v>1120.26</v>
      </c>
      <c r="AT11" s="65">
        <f>IF(AS6="-",NA(),AS6)</f>
        <v>1525.78</v>
      </c>
      <c r="AU11" s="65">
        <f>IF(AT6="-",NA(),AT6)</f>
        <v>1227.8900000000001</v>
      </c>
      <c r="BA11" s="64" t="s">
        <v>23</v>
      </c>
      <c r="BB11" s="65">
        <f>IF(BA6="-",NA(),BA6)</f>
        <v>76.849999999999994</v>
      </c>
      <c r="BC11" s="65">
        <f>IF(BB6="-",NA(),BB6)</f>
        <v>68.680000000000007</v>
      </c>
      <c r="BD11" s="65">
        <f>IF(BC6="-",NA(),BC6)</f>
        <v>60.59</v>
      </c>
      <c r="BE11" s="65">
        <f>IF(BD6="-",NA(),BD6)</f>
        <v>53.97</v>
      </c>
      <c r="BF11" s="65">
        <f>IF(BE6="-",NA(),BE6)</f>
        <v>44.94</v>
      </c>
      <c r="BL11" s="64" t="s">
        <v>23</v>
      </c>
      <c r="BM11" s="65">
        <f>IF(BL6="-",NA(),BL6)</f>
        <v>115.96</v>
      </c>
      <c r="BN11" s="65">
        <f>IF(BM6="-",NA(),BM6)</f>
        <v>115.56</v>
      </c>
      <c r="BO11" s="65">
        <f>IF(BN6="-",NA(),BN6)</f>
        <v>107.07</v>
      </c>
      <c r="BP11" s="65">
        <f>IF(BO6="-",NA(),BO6)</f>
        <v>139.57</v>
      </c>
      <c r="BQ11" s="65">
        <f>IF(BP6="-",NA(),BP6)</f>
        <v>138.29</v>
      </c>
      <c r="BW11" s="64" t="s">
        <v>23</v>
      </c>
      <c r="BX11" s="65">
        <f>IF(BW6="-",NA(),BW6)</f>
        <v>25.82</v>
      </c>
      <c r="BY11" s="65">
        <f>IF(BX6="-",NA(),BX6)</f>
        <v>25.92</v>
      </c>
      <c r="BZ11" s="65">
        <f>IF(BY6="-",NA(),BY6)</f>
        <v>27.87</v>
      </c>
      <c r="CA11" s="65">
        <f>IF(BZ6="-",NA(),BZ6)</f>
        <v>20.99</v>
      </c>
      <c r="CB11" s="65">
        <f>IF(CA6="-",NA(),CA6)</f>
        <v>21.68</v>
      </c>
      <c r="CH11" s="64" t="s">
        <v>23</v>
      </c>
      <c r="CI11" s="65">
        <f>IF(CH6="-",NA(),CH6)</f>
        <v>96.6</v>
      </c>
      <c r="CJ11" s="65">
        <f>IF(CI6="-",NA(),CI6)</f>
        <v>95.38</v>
      </c>
      <c r="CK11" s="65">
        <f>IF(CJ6="-",NA(),CJ6)</f>
        <v>84.04</v>
      </c>
      <c r="CL11" s="65">
        <f>IF(CK6="-",NA(),CK6)</f>
        <v>94.8</v>
      </c>
      <c r="CM11" s="65">
        <f>IF(CL6="-",NA(),CL6)</f>
        <v>84.2</v>
      </c>
      <c r="CS11" s="64" t="s">
        <v>23</v>
      </c>
      <c r="CT11" s="65">
        <f>IF(CS6="-",NA(),CS6)</f>
        <v>100</v>
      </c>
      <c r="CU11" s="65">
        <f>IF(CT6="-",NA(),CT6)</f>
        <v>100</v>
      </c>
      <c r="CV11" s="65">
        <f>IF(CU6="-",NA(),CU6)</f>
        <v>100</v>
      </c>
      <c r="CW11" s="65">
        <f>IF(CV6="-",NA(),CV6)</f>
        <v>97.98</v>
      </c>
      <c r="CX11" s="65">
        <f>IF(CW6="-",NA(),CW6)</f>
        <v>95.95</v>
      </c>
      <c r="DD11" s="64" t="s">
        <v>23</v>
      </c>
      <c r="DE11" s="65">
        <f>IF(DD6="-",NA(),DD6)</f>
        <v>54.88</v>
      </c>
      <c r="DF11" s="65">
        <f>IF(DE6="-",NA(),DE6)</f>
        <v>55.77</v>
      </c>
      <c r="DG11" s="65">
        <f>IF(DF6="-",NA(),DF6)</f>
        <v>57</v>
      </c>
      <c r="DH11" s="65">
        <f>IF(DG6="-",NA(),DG6)</f>
        <v>57.63</v>
      </c>
      <c r="DI11" s="65">
        <f>IF(DH6="-",NA(),DH6)</f>
        <v>59.2</v>
      </c>
      <c r="DO11" s="64" t="s">
        <v>23</v>
      </c>
      <c r="DP11" s="65">
        <f>IF(DO6="-",NA(),DO6)</f>
        <v>51.66</v>
      </c>
      <c r="DQ11" s="65">
        <f>IF(DP6="-",NA(),DP6)</f>
        <v>53.55</v>
      </c>
      <c r="DR11" s="65">
        <f>IF(DQ6="-",NA(),DQ6)</f>
        <v>53.08</v>
      </c>
      <c r="DS11" s="65">
        <f>IF(DR6="-",NA(),DR6)</f>
        <v>52.06</v>
      </c>
      <c r="DT11" s="65">
        <f>IF(DS6="-",NA(),DS6)</f>
        <v>52.52</v>
      </c>
      <c r="DZ11" s="64" t="s">
        <v>23</v>
      </c>
      <c r="EA11" s="65">
        <f>IF(DZ6="-",NA(),DZ6)</f>
        <v>1.34</v>
      </c>
      <c r="EB11" s="65">
        <f>IF(EA6="-",NA(),EA6)</f>
        <v>0.39</v>
      </c>
      <c r="EC11" s="65">
        <f>IF(EB6="-",NA(),EB6)</f>
        <v>0.69</v>
      </c>
      <c r="ED11" s="65">
        <f>IF(EC6="-",NA(),EC6)</f>
        <v>0.19</v>
      </c>
      <c r="EE11" s="65">
        <f>IF(ED6="-",NA(),ED6)</f>
        <v>0.26</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dcterms:created xsi:type="dcterms:W3CDTF">2021-12-03T08:59:54Z</dcterms:created>
  <dcterms:modified xsi:type="dcterms:W3CDTF">2022-02-02T08:15:31Z</dcterms:modified>
  <cp:category/>
</cp:coreProperties>
</file>