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wkfsv01\USERS\Redirect\2212\デスクトップ\20220114Fw：Fw：Fw：公営企業に係\02 送付一式\提出　【経営比較分析表】2020_352080_47_140\"/>
    </mc:Choice>
  </mc:AlternateContent>
  <workbookProtection workbookAlgorithmName="SHA-512" workbookHashValue="yWyqbckbS18bbBxIj45A6Vfd4QaGH9uqfI33OJI/fX5Yyi2jPCtQXxCL4xZa76XkZIo4up+LbODxGiLB9MFpOA==" workbookSaltValue="LlAGbXTI9jN1lb46QeoxDA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BZ76" i="4"/>
  <c r="IT76" i="4"/>
  <c r="CS51" i="4"/>
  <c r="HJ30" i="4"/>
  <c r="MA51" i="4"/>
  <c r="CS30" i="4"/>
  <c r="C11" i="5"/>
  <c r="D11" i="5"/>
  <c r="E11" i="5"/>
  <c r="B11" i="5"/>
  <c r="BK76" i="4" l="1"/>
  <c r="LH51" i="4"/>
  <c r="LT76" i="4"/>
  <c r="GQ51" i="4"/>
  <c r="LH30" i="4"/>
  <c r="GQ30" i="4"/>
  <c r="IE76" i="4"/>
  <c r="BZ51" i="4"/>
  <c r="BZ30" i="4"/>
  <c r="FX30" i="4"/>
  <c r="BG30" i="4"/>
  <c r="FX51" i="4"/>
  <c r="AV76" i="4"/>
  <c r="KO51" i="4"/>
  <c r="LE76" i="4"/>
  <c r="KO30" i="4"/>
  <c r="HP76" i="4"/>
  <c r="BG51" i="4"/>
  <c r="HA76" i="4"/>
  <c r="AN51" i="4"/>
  <c r="FE30" i="4"/>
  <c r="JV30" i="4"/>
  <c r="AN30" i="4"/>
  <c r="AG76" i="4"/>
  <c r="KP76" i="4"/>
  <c r="FE51" i="4"/>
  <c r="JV51" i="4"/>
  <c r="KA76" i="4"/>
  <c r="EL51" i="4"/>
  <c r="JC30" i="4"/>
  <c r="U30" i="4"/>
  <c r="GL76" i="4"/>
  <c r="U51" i="4"/>
  <c r="EL30" i="4"/>
  <c r="R76" i="4"/>
  <c r="JC51" i="4"/>
</calcChain>
</file>

<file path=xl/sharedStrings.xml><?xml version="1.0" encoding="utf-8"?>
<sst xmlns="http://schemas.openxmlformats.org/spreadsheetml/2006/main" count="334" uniqueCount="132">
  <si>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</si>
  <si>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</si>
  <si>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</si>
  <si>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</si>
  <si>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</si>
  <si>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</si>
  <si>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</si>
  <si>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</si>
  <si>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</si>
  <si>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</si>
  <si>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</si>
  <si>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</si>
  <si>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</si>
  <si>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</si>
  <si>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</si>
  <si>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</si>
  <si>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</si>
  <si>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</si>
  <si>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</si>
  <si>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</si>
  <si>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</si>
  <si>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</si>
  <si>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</si>
  <si>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</si>
  <si>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</si>
  <si>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</si>
  <si>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</si>
  <si>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</si>
  <si>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</si>
  <si>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</si>
  <si>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</si>
  <si>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</si>
  <si>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</si>
  <si>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</si>
  <si>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</si>
  <si>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</si>
  <si>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</si>
  <si>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</si>
  <si>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</si>
  <si>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</si>
  <si>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</si>
  <si>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</si>
  <si>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</si>
  <si>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</si>
  <si>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</si>
  <si>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</si>
  <si>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</si>
  <si>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</si>
  <si>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</si>
  <si>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</si>
  <si>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</si>
  <si>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</si>
  <si>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</si>
  <si>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</si>
  <si>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</si>
  <si>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</si>
  <si>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</si>
  <si>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</si>
  <si>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</si>
  <si>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</si>
  <si>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</si>
  <si>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</si>
  <si>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</si>
  <si>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</si>
  <si>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</si>
  <si>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</si>
  <si>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</si>
  <si>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</si>
  <si>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</si>
  <si>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</si>
  <si>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</si>
  <si>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</si>
  <si>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</si>
  <si>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</si>
  <si>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</si>
  <si>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</si>
  <si>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</si>
  <si>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</si>
  <si>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</si>
  <si>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</si>
  <si>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</si>
  <si>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</si>
  <si>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</si>
  <si>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</si>
  <si>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</si>
  <si>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</si>
  <si>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</si>
  <si>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</si>
  <si>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</si>
  <si>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</si>
  <si>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</si>
  <si>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</si>
  <si>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</si>
  <si>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</si>
  <si>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</si>
  <si>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</si>
  <si>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</si>
  <si>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</si>
  <si>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</si>
  <si>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当該値(N-2)</t>
    <phoneticPr fontId="5"/>
  </si>
  <si>
    <t>当該値(N-1)</t>
    <phoneticPr fontId="5"/>
  </si>
  <si>
    <t>当該値(N-3)</t>
    <phoneticPr fontId="5"/>
  </si>
  <si>
    <t>当該値(N)</t>
    <phoneticPr fontId="5"/>
  </si>
  <si>
    <t>当該値(N-2)</t>
    <phoneticPr fontId="5"/>
  </si>
  <si>
    <t>当該値(N-4)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</si>
  <si>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</si>
  <si>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</si>
  <si>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</si>
  <si>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</si>
  <si>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</si>
  <si>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山口県　岩国市</t>
  </si>
  <si>
    <t>岩国駅西口第１送迎用駐車場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</si>
  <si>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</si>
  <si>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</si>
  <si>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</si>
  <si>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</si>
  <si>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</si>
  <si>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</si>
  <si>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</si>
  <si>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</si>
  <si>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駅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</si>
  <si>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</si>
  <si>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</si>
  <si>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</si>
  <si>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</si>
  <si>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</si>
  <si>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</si>
  <si>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</si>
  <si>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新しい施設のため、今のところ資産としての問題はない。
　収益も問題なく、コロナ収束後の稼働率の推移を注視していく。</t>
    <rPh sb="15" eb="17">
      <t>シサン</t>
    </rPh>
    <rPh sb="29" eb="31">
      <t>シュウエキ</t>
    </rPh>
    <rPh sb="32" eb="34">
      <t>モンダイ</t>
    </rPh>
    <rPh sb="40" eb="42">
      <t>シュウソク</t>
    </rPh>
    <rPh sb="42" eb="43">
      <t>ゴ</t>
    </rPh>
    <rPh sb="44" eb="46">
      <t>カドウ</t>
    </rPh>
    <rPh sb="46" eb="47">
      <t>リツ</t>
    </rPh>
    <rPh sb="48" eb="50">
      <t>スイイ</t>
    </rPh>
    <rPh sb="51" eb="53">
      <t>チュウシ</t>
    </rPh>
    <phoneticPr fontId="5"/>
  </si>
  <si>
    <t>　新しい施設のため、今のところ問題はない。</t>
    <phoneticPr fontId="5"/>
  </si>
  <si>
    <t>　収益的収支比率、売上高ＧＯＰ比率ともに全国平均及び類似施設平均を上回っており、高い収益性を示す。
　一方、ＥＢＩＴＤＡが全国平均及び類似施設平均を下回っているが、施設の規模が小さいことが主な要因であるため、大きな問題はない。</t>
    <rPh sb="1" eb="4">
      <t>シュウエキテキ</t>
    </rPh>
    <rPh sb="4" eb="6">
      <t>シュウシ</t>
    </rPh>
    <rPh sb="6" eb="8">
      <t>ヒリツ</t>
    </rPh>
    <rPh sb="9" eb="11">
      <t>ウリアゲ</t>
    </rPh>
    <rPh sb="11" eb="12">
      <t>ダカ</t>
    </rPh>
    <rPh sb="15" eb="17">
      <t>ヒリツ</t>
    </rPh>
    <rPh sb="20" eb="22">
      <t>ゼンコク</t>
    </rPh>
    <rPh sb="22" eb="24">
      <t>ヘイキン</t>
    </rPh>
    <rPh sb="24" eb="25">
      <t>オヨ</t>
    </rPh>
    <rPh sb="26" eb="28">
      <t>ルイジ</t>
    </rPh>
    <rPh sb="28" eb="30">
      <t>シセツ</t>
    </rPh>
    <rPh sb="30" eb="32">
      <t>ヘイキン</t>
    </rPh>
    <rPh sb="33" eb="35">
      <t>ウワマワ</t>
    </rPh>
    <rPh sb="40" eb="41">
      <t>タカ</t>
    </rPh>
    <rPh sb="42" eb="45">
      <t>シュウエキセイ</t>
    </rPh>
    <rPh sb="46" eb="47">
      <t>シメ</t>
    </rPh>
    <rPh sb="82" eb="84">
      <t>シセツ</t>
    </rPh>
    <phoneticPr fontId="5"/>
  </si>
  <si>
    <t>　稼働率は、全国平均及び類似施設平均を上回っている。
　コロナが収束し、岩国駅周辺の人流が回復すると、さらに数値が向上するものと考えている。</t>
    <rPh sb="1" eb="3">
      <t>カドウ</t>
    </rPh>
    <rPh sb="3" eb="4">
      <t>リツ</t>
    </rPh>
    <rPh sb="6" eb="8">
      <t>ゼンコク</t>
    </rPh>
    <rPh sb="8" eb="10">
      <t>ヘイキン</t>
    </rPh>
    <rPh sb="10" eb="11">
      <t>オヨ</t>
    </rPh>
    <rPh sb="12" eb="14">
      <t>ルイジ</t>
    </rPh>
    <rPh sb="14" eb="16">
      <t>シセツ</t>
    </rPh>
    <rPh sb="16" eb="18">
      <t>ヘイキン</t>
    </rPh>
    <rPh sb="19" eb="21">
      <t>ウワマワ</t>
    </rPh>
    <rPh sb="32" eb="34">
      <t>シュウソク</t>
    </rPh>
    <rPh sb="36" eb="39">
      <t>イワクニエキ</t>
    </rPh>
    <rPh sb="39" eb="41">
      <t>シュウヘン</t>
    </rPh>
    <rPh sb="42" eb="43">
      <t>ジン</t>
    </rPh>
    <rPh sb="43" eb="44">
      <t>リュウ</t>
    </rPh>
    <rPh sb="45" eb="47">
      <t>カイフク</t>
    </rPh>
    <rPh sb="54" eb="56">
      <t>スウチ</t>
    </rPh>
    <rPh sb="57" eb="59">
      <t>コウジョウ</t>
    </rPh>
    <rPh sb="64" eb="65">
      <t>カンガ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</si>
</sst>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95-401E-A119-C292F9717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385.7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95-401E-A119-C292F9717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65-4DBF-AC55-04AF48A119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70.3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65-4DBF-AC55-04AF48A119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2558-4F08-8099-727F186A46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58-4F08-8099-727F186A46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3343-4C1C-B7CB-CB25EADB8F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43-4C1C-B7CB-CB25EADB8F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C2-4C72-85B1-FC97AE684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C2-4C72-85B1-FC97AE684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3C-43BB-9226-A8B9E28EB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3C-43BB-9226-A8B9E28EB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337.5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AD-4E66-A808-90DB29C14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224.4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AD-4E66-A808-90DB29C14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76.5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FD-4E69-A6CA-DBB85FA93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-121.8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FD-4E69-A6CA-DBB85FA93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ED-4203-AFDD-F81B0E7AE2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2698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ED-4203-AFDD-F81B0E7AE2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【3,932】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【183.4】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【2,345】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【164.2】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【△65.9】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S12" zoomScaleNormal="100" zoomScaleSheetLayoutView="70" workbookViewId="0">
      <selection activeCell="ND49" sqref="ND49:NR64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山口県岩国市　岩国駅西口第１送迎用駐車場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Ａ３Ｂ１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駅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286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118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0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8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300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利用料金制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130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 t="str">
        <f>データ!$B$11</f>
        <v>H28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 t="str">
        <f>データ!$C$11</f>
        <v>H29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 t="str">
        <f>データ!$D$11</f>
        <v>H30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 t="str">
        <f>データ!$E$11</f>
        <v>R01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 t="str">
        <f>データ!$F$11</f>
        <v>R02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 t="str">
        <f>データ!$B$11</f>
        <v>H28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 t="str">
        <f>データ!$C$11</f>
        <v>H29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 t="str">
        <f>データ!$D$11</f>
        <v>H30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 t="str">
        <f>データ!$E$11</f>
        <v>R01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 t="str">
        <f>データ!$F$11</f>
        <v>R02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 t="str">
        <f>データ!$B$11</f>
        <v>H28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 t="str">
        <f>データ!$C$11</f>
        <v>H29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 t="str">
        <f>データ!$D$11</f>
        <v>H30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 t="str">
        <f>データ!$E$11</f>
        <v>R01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 t="str">
        <f>データ!$F$11</f>
        <v>R02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 t="str">
        <f>データ!Y7</f>
        <v>-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 t="str">
        <f>データ!Z7</f>
        <v>-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 t="str">
        <f>データ!AA7</f>
        <v>-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 t="str">
        <f>データ!AB7</f>
        <v>-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425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 t="str">
        <f>データ!AJ7</f>
        <v>-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 t="str">
        <f>データ!AK7</f>
        <v>-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 t="str">
        <f>データ!AL7</f>
        <v>-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 t="str">
        <f>データ!AM7</f>
        <v>-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 t="str">
        <f>データ!DK7</f>
        <v>-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 t="str">
        <f>データ!DL7</f>
        <v>-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 t="str">
        <f>データ!DM7</f>
        <v>-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 t="str">
        <f>データ!DN7</f>
        <v>-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337.5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 t="str">
        <f>データ!AD7</f>
        <v>-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 t="str">
        <f>データ!AE7</f>
        <v>-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 t="str">
        <f>データ!AF7</f>
        <v>-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 t="str">
        <f>データ!AG7</f>
        <v>-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385.7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 t="str">
        <f>データ!AO7</f>
        <v>-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 t="str">
        <f>データ!AP7</f>
        <v>-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 t="str">
        <f>データ!AQ7</f>
        <v>-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 t="str">
        <f>データ!AR7</f>
        <v>-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9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 t="str">
        <f>データ!DP7</f>
        <v>-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 t="str">
        <f>データ!DQ7</f>
        <v>-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 t="str">
        <f>データ!DR7</f>
        <v>-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 t="str">
        <f>データ!DS7</f>
        <v>-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224.4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129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131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 t="str">
        <f>データ!$B$11</f>
        <v>H28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 t="str">
        <f>データ!$C$11</f>
        <v>H29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 t="str">
        <f>データ!$D$11</f>
        <v>H30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 t="str">
        <f>データ!$E$11</f>
        <v>R01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 t="str">
        <f>データ!$F$11</f>
        <v>R02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 t="str">
        <f>データ!$B$11</f>
        <v>H28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 t="str">
        <f>データ!$C$11</f>
        <v>H29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 t="str">
        <f>データ!$D$11</f>
        <v>H30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 t="str">
        <f>データ!$E$11</f>
        <v>R01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 t="str">
        <f>データ!$F$11</f>
        <v>R02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 t="str">
        <f>データ!$B$11</f>
        <v>H28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 t="str">
        <f>データ!$C$11</f>
        <v>H29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 t="str">
        <f>データ!$D$11</f>
        <v>H30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 t="str">
        <f>データ!$E$11</f>
        <v>R01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 t="str">
        <f>データ!$F$11</f>
        <v>R02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 t="str">
        <f>データ!AU7</f>
        <v>-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 t="str">
        <f>データ!AV7</f>
        <v>-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 t="str">
        <f>データ!AW7</f>
        <v>-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 t="str">
        <f>データ!AX7</f>
        <v>-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 t="str">
        <f>データ!BF7</f>
        <v>-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 t="str">
        <f>データ!BG7</f>
        <v>-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 t="str">
        <f>データ!BH7</f>
        <v>-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 t="str">
        <f>データ!BI7</f>
        <v>-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76.5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 t="str">
        <f>データ!BQ7</f>
        <v>-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 t="str">
        <f>データ!BR7</f>
        <v>-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 t="str">
        <f>データ!BS7</f>
        <v>-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 t="str">
        <f>データ!BT7</f>
        <v>-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13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 t="str">
        <f>データ!AZ7</f>
        <v>-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 t="str">
        <f>データ!BA7</f>
        <v>-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 t="str">
        <f>データ!BB7</f>
        <v>-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 t="str">
        <f>データ!BC7</f>
        <v>-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405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 t="str">
        <f>データ!BK7</f>
        <v>-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 t="str">
        <f>データ!BL7</f>
        <v>-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 t="str">
        <f>データ!BM7</f>
        <v>-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 t="str">
        <f>データ!BN7</f>
        <v>-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-121.8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 t="str">
        <f>データ!BV7</f>
        <v>-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 t="str">
        <f>データ!BW7</f>
        <v>-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 t="str">
        <f>データ!BX7</f>
        <v>-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 t="str">
        <f>データ!BY7</f>
        <v>-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2698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128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データ!CM7</f>
        <v>36223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 t="str">
        <f>データ!$B$11</f>
        <v>H28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 t="str">
        <f>データ!$C$11</f>
        <v>H29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 t="str">
        <f>データ!$D$11</f>
        <v>H30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 t="str">
        <f>データ!$E$11</f>
        <v>R01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 t="str">
        <f>データ!$F$11</f>
        <v>R02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>
        <f>データ!CN7</f>
        <v>0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 t="str">
        <f>データ!$B$11</f>
        <v>H28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 t="str">
        <f>データ!$C$11</f>
        <v>H29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 t="str">
        <f>データ!$D$11</f>
        <v>H30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 t="str">
        <f>データ!$E$11</f>
        <v>R01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 t="str">
        <f>データ!$F$11</f>
        <v>R02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 t="str">
        <f>データ!$B$11</f>
        <v>H28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 t="str">
        <f>データ!$C$11</f>
        <v>H29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 t="str">
        <f>データ!$D$11</f>
        <v>H30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 t="str">
        <f>データ!$E$11</f>
        <v>R01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 t="str">
        <f>データ!$F$11</f>
        <v>R02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9" t="str">
        <f>データ!CZ7</f>
        <v>-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 t="str">
        <f>データ!DA7</f>
        <v>-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 t="str">
        <f>データ!DB7</f>
        <v>-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 t="str">
        <f>データ!DC7</f>
        <v>-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9" t="str">
        <f>データ!DE7</f>
        <v>-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 t="str">
        <f>データ!DF7</f>
        <v>-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 t="str">
        <f>データ!DG7</f>
        <v>-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 t="str">
        <f>データ!DH7</f>
        <v>-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70.3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【630.7】</v>
      </c>
      <c r="C88" s="46" t="str">
        <f>データ!AT6</f>
        <v>【8.6】</v>
      </c>
      <c r="D88" s="46" t="str">
        <f>データ!BE6</f>
        <v>【2,345】</v>
      </c>
      <c r="E88" s="46" t="str">
        <f>データ!DU6</f>
        <v>【164.2】</v>
      </c>
      <c r="F88" s="46" t="str">
        <f>データ!BP6</f>
        <v>【△65.9】</v>
      </c>
      <c r="G88" s="46" t="str">
        <f>データ!CA6</f>
        <v>【3,932】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【183.4】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PSUyi2ioiLubj/OYuip5qpsL8B736iIH6f+i7dtJRkn0L0Xzj6i2j6eLHD4SMzOZGa8ooPrKG19ecgqdL+3GIw==" saltValue="qWkrZK4iCtfavrCR4ZBPRw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61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68</v>
      </c>
      <c r="CN4" s="149" t="s">
        <v>69</v>
      </c>
      <c r="CO4" s="140" t="s">
        <v>70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73</v>
      </c>
      <c r="B5" s="58"/>
      <c r="C5" s="58"/>
      <c r="D5" s="58"/>
      <c r="E5" s="58"/>
      <c r="F5" s="58"/>
      <c r="G5" s="58"/>
      <c r="H5" s="59" t="s">
        <v>74</v>
      </c>
      <c r="I5" s="59" t="s">
        <v>75</v>
      </c>
      <c r="J5" s="59" t="s">
        <v>76</v>
      </c>
      <c r="K5" s="59" t="s">
        <v>77</v>
      </c>
      <c r="L5" s="59" t="s">
        <v>78</v>
      </c>
      <c r="M5" s="59" t="s">
        <v>4</v>
      </c>
      <c r="N5" s="59" t="s">
        <v>5</v>
      </c>
      <c r="O5" s="59" t="s">
        <v>79</v>
      </c>
      <c r="P5" s="59" t="s">
        <v>13</v>
      </c>
      <c r="Q5" s="59" t="s">
        <v>80</v>
      </c>
      <c r="R5" s="59" t="s">
        <v>81</v>
      </c>
      <c r="S5" s="59" t="s">
        <v>82</v>
      </c>
      <c r="T5" s="59" t="s">
        <v>83</v>
      </c>
      <c r="U5" s="59" t="s">
        <v>84</v>
      </c>
      <c r="V5" s="59" t="s">
        <v>85</v>
      </c>
      <c r="W5" s="59" t="s">
        <v>86</v>
      </c>
      <c r="X5" s="59" t="s">
        <v>87</v>
      </c>
      <c r="Y5" s="59" t="s">
        <v>88</v>
      </c>
      <c r="Z5" s="59" t="s">
        <v>89</v>
      </c>
      <c r="AA5" s="59" t="s">
        <v>90</v>
      </c>
      <c r="AB5" s="59" t="s">
        <v>91</v>
      </c>
      <c r="AC5" s="59" t="s">
        <v>92</v>
      </c>
      <c r="AD5" s="59" t="s">
        <v>93</v>
      </c>
      <c r="AE5" s="59" t="s">
        <v>94</v>
      </c>
      <c r="AF5" s="59" t="s">
        <v>95</v>
      </c>
      <c r="AG5" s="59" t="s">
        <v>96</v>
      </c>
      <c r="AH5" s="59" t="s">
        <v>97</v>
      </c>
      <c r="AI5" s="59" t="s">
        <v>98</v>
      </c>
      <c r="AJ5" s="59" t="s">
        <v>88</v>
      </c>
      <c r="AK5" s="59" t="s">
        <v>89</v>
      </c>
      <c r="AL5" s="59" t="s">
        <v>99</v>
      </c>
      <c r="AM5" s="59" t="s">
        <v>100</v>
      </c>
      <c r="AN5" s="59" t="s">
        <v>92</v>
      </c>
      <c r="AO5" s="59" t="s">
        <v>93</v>
      </c>
      <c r="AP5" s="59" t="s">
        <v>94</v>
      </c>
      <c r="AQ5" s="59" t="s">
        <v>95</v>
      </c>
      <c r="AR5" s="59" t="s">
        <v>96</v>
      </c>
      <c r="AS5" s="59" t="s">
        <v>97</v>
      </c>
      <c r="AT5" s="59" t="s">
        <v>98</v>
      </c>
      <c r="AU5" s="59" t="s">
        <v>88</v>
      </c>
      <c r="AV5" s="59" t="s">
        <v>89</v>
      </c>
      <c r="AW5" s="59" t="s">
        <v>90</v>
      </c>
      <c r="AX5" s="59" t="s">
        <v>100</v>
      </c>
      <c r="AY5" s="59" t="s">
        <v>92</v>
      </c>
      <c r="AZ5" s="59" t="s">
        <v>93</v>
      </c>
      <c r="BA5" s="59" t="s">
        <v>94</v>
      </c>
      <c r="BB5" s="59" t="s">
        <v>95</v>
      </c>
      <c r="BC5" s="59" t="s">
        <v>96</v>
      </c>
      <c r="BD5" s="59" t="s">
        <v>97</v>
      </c>
      <c r="BE5" s="59" t="s">
        <v>98</v>
      </c>
      <c r="BF5" s="59" t="s">
        <v>88</v>
      </c>
      <c r="BG5" s="59" t="s">
        <v>101</v>
      </c>
      <c r="BH5" s="59" t="s">
        <v>90</v>
      </c>
      <c r="BI5" s="59" t="s">
        <v>91</v>
      </c>
      <c r="BJ5" s="59" t="s">
        <v>102</v>
      </c>
      <c r="BK5" s="59" t="s">
        <v>93</v>
      </c>
      <c r="BL5" s="59" t="s">
        <v>94</v>
      </c>
      <c r="BM5" s="59" t="s">
        <v>95</v>
      </c>
      <c r="BN5" s="59" t="s">
        <v>96</v>
      </c>
      <c r="BO5" s="59" t="s">
        <v>97</v>
      </c>
      <c r="BP5" s="59" t="s">
        <v>98</v>
      </c>
      <c r="BQ5" s="59" t="s">
        <v>88</v>
      </c>
      <c r="BR5" s="59" t="s">
        <v>89</v>
      </c>
      <c r="BS5" s="59" t="s">
        <v>90</v>
      </c>
      <c r="BT5" s="59" t="s">
        <v>100</v>
      </c>
      <c r="BU5" s="59" t="s">
        <v>92</v>
      </c>
      <c r="BV5" s="59" t="s">
        <v>93</v>
      </c>
      <c r="BW5" s="59" t="s">
        <v>94</v>
      </c>
      <c r="BX5" s="59" t="s">
        <v>95</v>
      </c>
      <c r="BY5" s="59" t="s">
        <v>96</v>
      </c>
      <c r="BZ5" s="59" t="s">
        <v>97</v>
      </c>
      <c r="CA5" s="59" t="s">
        <v>98</v>
      </c>
      <c r="CB5" s="59" t="s">
        <v>88</v>
      </c>
      <c r="CC5" s="59" t="s">
        <v>89</v>
      </c>
      <c r="CD5" s="59" t="s">
        <v>103</v>
      </c>
      <c r="CE5" s="59" t="s">
        <v>91</v>
      </c>
      <c r="CF5" s="59" t="s">
        <v>92</v>
      </c>
      <c r="CG5" s="59" t="s">
        <v>93</v>
      </c>
      <c r="CH5" s="59" t="s">
        <v>94</v>
      </c>
      <c r="CI5" s="59" t="s">
        <v>95</v>
      </c>
      <c r="CJ5" s="59" t="s">
        <v>96</v>
      </c>
      <c r="CK5" s="59" t="s">
        <v>97</v>
      </c>
      <c r="CL5" s="59" t="s">
        <v>98</v>
      </c>
      <c r="CM5" s="150"/>
      <c r="CN5" s="150"/>
      <c r="CO5" s="59" t="s">
        <v>104</v>
      </c>
      <c r="CP5" s="59" t="s">
        <v>89</v>
      </c>
      <c r="CQ5" s="59" t="s">
        <v>90</v>
      </c>
      <c r="CR5" s="59" t="s">
        <v>91</v>
      </c>
      <c r="CS5" s="59" t="s">
        <v>102</v>
      </c>
      <c r="CT5" s="59" t="s">
        <v>93</v>
      </c>
      <c r="CU5" s="59" t="s">
        <v>94</v>
      </c>
      <c r="CV5" s="59" t="s">
        <v>95</v>
      </c>
      <c r="CW5" s="59" t="s">
        <v>96</v>
      </c>
      <c r="CX5" s="59" t="s">
        <v>97</v>
      </c>
      <c r="CY5" s="59" t="s">
        <v>98</v>
      </c>
      <c r="CZ5" s="59" t="s">
        <v>104</v>
      </c>
      <c r="DA5" s="59" t="s">
        <v>89</v>
      </c>
      <c r="DB5" s="59" t="s">
        <v>90</v>
      </c>
      <c r="DC5" s="59" t="s">
        <v>91</v>
      </c>
      <c r="DD5" s="59" t="s">
        <v>105</v>
      </c>
      <c r="DE5" s="59" t="s">
        <v>93</v>
      </c>
      <c r="DF5" s="59" t="s">
        <v>94</v>
      </c>
      <c r="DG5" s="59" t="s">
        <v>95</v>
      </c>
      <c r="DH5" s="59" t="s">
        <v>96</v>
      </c>
      <c r="DI5" s="59" t="s">
        <v>97</v>
      </c>
      <c r="DJ5" s="59" t="s">
        <v>35</v>
      </c>
      <c r="DK5" s="59" t="s">
        <v>88</v>
      </c>
      <c r="DL5" s="59" t="s">
        <v>101</v>
      </c>
      <c r="DM5" s="59" t="s">
        <v>90</v>
      </c>
      <c r="DN5" s="59" t="s">
        <v>91</v>
      </c>
      <c r="DO5" s="59" t="s">
        <v>105</v>
      </c>
      <c r="DP5" s="59" t="s">
        <v>93</v>
      </c>
      <c r="DQ5" s="59" t="s">
        <v>94</v>
      </c>
      <c r="DR5" s="59" t="s">
        <v>95</v>
      </c>
      <c r="DS5" s="59" t="s">
        <v>96</v>
      </c>
      <c r="DT5" s="59" t="s">
        <v>97</v>
      </c>
      <c r="DU5" s="59" t="s">
        <v>98</v>
      </c>
    </row>
    <row r="6" spans="1:125" s="66" customFormat="1" x14ac:dyDescent="0.15">
      <c r="A6" s="49" t="s">
        <v>106</v>
      </c>
      <c r="B6" s="60">
        <f>B8</f>
        <v>2020</v>
      </c>
      <c r="C6" s="60">
        <f t="shared" ref="C6:X6" si="1">C8</f>
        <v>352080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6</v>
      </c>
      <c r="H6" s="60" t="str">
        <f>SUBSTITUTE(H8,"　","")</f>
        <v>山口県岩国市</v>
      </c>
      <c r="I6" s="60" t="str">
        <f t="shared" si="1"/>
        <v>岩国駅西口第１送迎用駐車場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0</v>
      </c>
      <c r="S6" s="62" t="str">
        <f t="shared" si="1"/>
        <v>駅</v>
      </c>
      <c r="T6" s="62" t="str">
        <f t="shared" si="1"/>
        <v>無</v>
      </c>
      <c r="U6" s="63">
        <f t="shared" si="1"/>
        <v>286</v>
      </c>
      <c r="V6" s="63">
        <f t="shared" si="1"/>
        <v>8</v>
      </c>
      <c r="W6" s="63">
        <f t="shared" si="1"/>
        <v>300</v>
      </c>
      <c r="X6" s="62" t="str">
        <f t="shared" si="1"/>
        <v>利用料金制</v>
      </c>
      <c r="Y6" s="64" t="e">
        <f>IF(Y8="-",NA(),Y8)</f>
        <v>#N/A</v>
      </c>
      <c r="Z6" s="64" t="e">
        <f t="shared" ref="Z6:AH6" si="2">IF(Z8="-",NA(),Z8)</f>
        <v>#N/A</v>
      </c>
      <c r="AA6" s="64" t="e">
        <f t="shared" si="2"/>
        <v>#N/A</v>
      </c>
      <c r="AB6" s="64" t="e">
        <f t="shared" si="2"/>
        <v>#N/A</v>
      </c>
      <c r="AC6" s="64">
        <f t="shared" si="2"/>
        <v>425</v>
      </c>
      <c r="AD6" s="64" t="e">
        <f t="shared" si="2"/>
        <v>#N/A</v>
      </c>
      <c r="AE6" s="64" t="e">
        <f t="shared" si="2"/>
        <v>#N/A</v>
      </c>
      <c r="AF6" s="64" t="e">
        <f t="shared" si="2"/>
        <v>#N/A</v>
      </c>
      <c r="AG6" s="64" t="e">
        <f t="shared" si="2"/>
        <v>#N/A</v>
      </c>
      <c r="AH6" s="64">
        <f t="shared" si="2"/>
        <v>385.7</v>
      </c>
      <c r="AI6" s="61" t="str">
        <f>IF(AI8="-","",IF(AI8="-","【-】","【"&amp;SUBSTITUTE(TEXT(AI8,"#,##0.0"),"-","△")&amp;"】"))</f>
        <v>【630.7】</v>
      </c>
      <c r="AJ6" s="64" t="e">
        <f>IF(AJ8="-",NA(),AJ8)</f>
        <v>#N/A</v>
      </c>
      <c r="AK6" s="64" t="e">
        <f t="shared" ref="AK6:AS6" si="3">IF(AK8="-",NA(),AK8)</f>
        <v>#N/A</v>
      </c>
      <c r="AL6" s="64" t="e">
        <f t="shared" si="3"/>
        <v>#N/A</v>
      </c>
      <c r="AM6" s="64" t="e">
        <f t="shared" si="3"/>
        <v>#N/A</v>
      </c>
      <c r="AN6" s="64">
        <f t="shared" si="3"/>
        <v>0</v>
      </c>
      <c r="AO6" s="64" t="e">
        <f t="shared" si="3"/>
        <v>#N/A</v>
      </c>
      <c r="AP6" s="64" t="e">
        <f t="shared" si="3"/>
        <v>#N/A</v>
      </c>
      <c r="AQ6" s="64" t="e">
        <f t="shared" si="3"/>
        <v>#N/A</v>
      </c>
      <c r="AR6" s="64" t="e">
        <f t="shared" si="3"/>
        <v>#N/A</v>
      </c>
      <c r="AS6" s="64">
        <f t="shared" si="3"/>
        <v>9</v>
      </c>
      <c r="AT6" s="61" t="str">
        <f>IF(AT8="-","",IF(AT8="-","【-】","【"&amp;SUBSTITUTE(TEXT(AT8,"#,##0.0"),"-","△")&amp;"】"))</f>
        <v>【8.6】</v>
      </c>
      <c r="AU6" s="65" t="e">
        <f>IF(AU8="-",NA(),AU8)</f>
        <v>#N/A</v>
      </c>
      <c r="AV6" s="65" t="e">
        <f t="shared" ref="AV6:BD6" si="4">IF(AV8="-",NA(),AV8)</f>
        <v>#N/A</v>
      </c>
      <c r="AW6" s="65" t="e">
        <f t="shared" si="4"/>
        <v>#N/A</v>
      </c>
      <c r="AX6" s="65" t="e">
        <f t="shared" si="4"/>
        <v>#N/A</v>
      </c>
      <c r="AY6" s="65">
        <f t="shared" si="4"/>
        <v>0</v>
      </c>
      <c r="AZ6" s="65" t="e">
        <f t="shared" si="4"/>
        <v>#N/A</v>
      </c>
      <c r="BA6" s="65" t="e">
        <f t="shared" si="4"/>
        <v>#N/A</v>
      </c>
      <c r="BB6" s="65" t="e">
        <f t="shared" si="4"/>
        <v>#N/A</v>
      </c>
      <c r="BC6" s="65" t="e">
        <f t="shared" si="4"/>
        <v>#N/A</v>
      </c>
      <c r="BD6" s="65">
        <f t="shared" si="4"/>
        <v>405</v>
      </c>
      <c r="BE6" s="63" t="str">
        <f>IF(BE8="-","",IF(BE8="-","【-】","【"&amp;SUBSTITUTE(TEXT(BE8,"#,##0"),"-","△")&amp;"】"))</f>
        <v>【2,345】</v>
      </c>
      <c r="BF6" s="64" t="e">
        <f>IF(BF8="-",NA(),BF8)</f>
        <v>#N/A</v>
      </c>
      <c r="BG6" s="64" t="e">
        <f t="shared" ref="BG6:BO6" si="5">IF(BG8="-",NA(),BG8)</f>
        <v>#N/A</v>
      </c>
      <c r="BH6" s="64" t="e">
        <f t="shared" si="5"/>
        <v>#N/A</v>
      </c>
      <c r="BI6" s="64" t="e">
        <f t="shared" si="5"/>
        <v>#N/A</v>
      </c>
      <c r="BJ6" s="64">
        <f t="shared" si="5"/>
        <v>76.5</v>
      </c>
      <c r="BK6" s="64" t="e">
        <f t="shared" si="5"/>
        <v>#N/A</v>
      </c>
      <c r="BL6" s="64" t="e">
        <f t="shared" si="5"/>
        <v>#N/A</v>
      </c>
      <c r="BM6" s="64" t="e">
        <f t="shared" si="5"/>
        <v>#N/A</v>
      </c>
      <c r="BN6" s="64" t="e">
        <f t="shared" si="5"/>
        <v>#N/A</v>
      </c>
      <c r="BO6" s="64">
        <f t="shared" si="5"/>
        <v>-121.8</v>
      </c>
      <c r="BP6" s="61" t="str">
        <f>IF(BP8="-","",IF(BP8="-","【-】","【"&amp;SUBSTITUTE(TEXT(BP8,"#,##0.0"),"-","△")&amp;"】"))</f>
        <v>【△65.9】</v>
      </c>
      <c r="BQ6" s="65" t="e">
        <f>IF(BQ8="-",NA(),BQ8)</f>
        <v>#N/A</v>
      </c>
      <c r="BR6" s="65" t="e">
        <f t="shared" ref="BR6:BZ6" si="6">IF(BR8="-",NA(),BR8)</f>
        <v>#N/A</v>
      </c>
      <c r="BS6" s="65" t="e">
        <f t="shared" si="6"/>
        <v>#N/A</v>
      </c>
      <c r="BT6" s="65" t="e">
        <f t="shared" si="6"/>
        <v>#N/A</v>
      </c>
      <c r="BU6" s="65">
        <f t="shared" si="6"/>
        <v>13</v>
      </c>
      <c r="BV6" s="65" t="e">
        <f t="shared" si="6"/>
        <v>#N/A</v>
      </c>
      <c r="BW6" s="65" t="e">
        <f t="shared" si="6"/>
        <v>#N/A</v>
      </c>
      <c r="BX6" s="65" t="e">
        <f t="shared" si="6"/>
        <v>#N/A</v>
      </c>
      <c r="BY6" s="65" t="e">
        <f t="shared" si="6"/>
        <v>#N/A</v>
      </c>
      <c r="BZ6" s="65">
        <f t="shared" si="6"/>
        <v>2698</v>
      </c>
      <c r="CA6" s="63" t="str">
        <f>IF(CA8="-","",IF(CA8="-","【-】","【"&amp;SUBSTITUTE(TEXT(CA8,"#,##0"),"-","△")&amp;"】"))</f>
        <v>【3,932】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107</v>
      </c>
      <c r="CM6" s="63">
        <f t="shared" ref="CM6:CN6" si="7">CM8</f>
        <v>36223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107</v>
      </c>
      <c r="CZ6" s="64" t="e">
        <f>IF(CZ8="-",NA(),CZ8)</f>
        <v>#N/A</v>
      </c>
      <c r="DA6" s="64" t="e">
        <f t="shared" ref="DA6:DI6" si="8">IF(DA8="-",NA(),DA8)</f>
        <v>#N/A</v>
      </c>
      <c r="DB6" s="64" t="e">
        <f t="shared" si="8"/>
        <v>#N/A</v>
      </c>
      <c r="DC6" s="64" t="e">
        <f t="shared" si="8"/>
        <v>#N/A</v>
      </c>
      <c r="DD6" s="64">
        <f t="shared" si="8"/>
        <v>0</v>
      </c>
      <c r="DE6" s="64" t="e">
        <f t="shared" si="8"/>
        <v>#N/A</v>
      </c>
      <c r="DF6" s="64" t="e">
        <f t="shared" si="8"/>
        <v>#N/A</v>
      </c>
      <c r="DG6" s="64" t="e">
        <f t="shared" si="8"/>
        <v>#N/A</v>
      </c>
      <c r="DH6" s="64" t="e">
        <f t="shared" si="8"/>
        <v>#N/A</v>
      </c>
      <c r="DI6" s="64">
        <f t="shared" si="8"/>
        <v>70.3</v>
      </c>
      <c r="DJ6" s="61" t="str">
        <f>IF(DJ8="-","",IF(DJ8="-","【-】","【"&amp;SUBSTITUTE(TEXT(DJ8,"#,##0.0"),"-","△")&amp;"】"))</f>
        <v>【183.4】</v>
      </c>
      <c r="DK6" s="64" t="e">
        <f>IF(DK8="-",NA(),DK8)</f>
        <v>#N/A</v>
      </c>
      <c r="DL6" s="64" t="e">
        <f t="shared" ref="DL6:DT6" si="9">IF(DL8="-",NA(),DL8)</f>
        <v>#N/A</v>
      </c>
      <c r="DM6" s="64" t="e">
        <f t="shared" si="9"/>
        <v>#N/A</v>
      </c>
      <c r="DN6" s="64" t="e">
        <f t="shared" si="9"/>
        <v>#N/A</v>
      </c>
      <c r="DO6" s="64">
        <f t="shared" si="9"/>
        <v>337.5</v>
      </c>
      <c r="DP6" s="64" t="e">
        <f t="shared" si="9"/>
        <v>#N/A</v>
      </c>
      <c r="DQ6" s="64" t="e">
        <f t="shared" si="9"/>
        <v>#N/A</v>
      </c>
      <c r="DR6" s="64" t="e">
        <f t="shared" si="9"/>
        <v>#N/A</v>
      </c>
      <c r="DS6" s="64" t="e">
        <f t="shared" si="9"/>
        <v>#N/A</v>
      </c>
      <c r="DT6" s="64">
        <f t="shared" si="9"/>
        <v>224.4</v>
      </c>
      <c r="DU6" s="61" t="str">
        <f>IF(DU8="-","",IF(DU8="-","【-】","【"&amp;SUBSTITUTE(TEXT(DU8,"#,##0.0"),"-","△")&amp;"】"))</f>
        <v>【164.2】</v>
      </c>
    </row>
    <row r="7" spans="1:125" s="66" customFormat="1" x14ac:dyDescent="0.15">
      <c r="A7" s="49" t="s">
        <v>108</v>
      </c>
      <c r="B7" s="60">
        <f t="shared" ref="B7:X7" si="10">B8</f>
        <v>2020</v>
      </c>
      <c r="C7" s="60">
        <f t="shared" si="10"/>
        <v>352080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6</v>
      </c>
      <c r="H7" s="60" t="str">
        <f t="shared" si="10"/>
        <v>山口県　岩国市</v>
      </c>
      <c r="I7" s="60" t="str">
        <f t="shared" si="10"/>
        <v>岩国駅西口第１送迎用駐車場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0</v>
      </c>
      <c r="S7" s="62" t="str">
        <f t="shared" si="10"/>
        <v>駅</v>
      </c>
      <c r="T7" s="62" t="str">
        <f t="shared" si="10"/>
        <v>無</v>
      </c>
      <c r="U7" s="63">
        <f t="shared" si="10"/>
        <v>286</v>
      </c>
      <c r="V7" s="63">
        <f t="shared" si="10"/>
        <v>8</v>
      </c>
      <c r="W7" s="63">
        <f t="shared" si="10"/>
        <v>300</v>
      </c>
      <c r="X7" s="62" t="str">
        <f t="shared" si="10"/>
        <v>利用料金制</v>
      </c>
      <c r="Y7" s="64" t="str">
        <f>Y8</f>
        <v>-</v>
      </c>
      <c r="Z7" s="64" t="str">
        <f t="shared" ref="Z7:AH7" si="11">Z8</f>
        <v>-</v>
      </c>
      <c r="AA7" s="64" t="str">
        <f t="shared" si="11"/>
        <v>-</v>
      </c>
      <c r="AB7" s="64" t="str">
        <f t="shared" si="11"/>
        <v>-</v>
      </c>
      <c r="AC7" s="64">
        <f t="shared" si="11"/>
        <v>425</v>
      </c>
      <c r="AD7" s="64" t="str">
        <f t="shared" si="11"/>
        <v>-</v>
      </c>
      <c r="AE7" s="64" t="str">
        <f t="shared" si="11"/>
        <v>-</v>
      </c>
      <c r="AF7" s="64" t="str">
        <f t="shared" si="11"/>
        <v>-</v>
      </c>
      <c r="AG7" s="64" t="str">
        <f t="shared" si="11"/>
        <v>-</v>
      </c>
      <c r="AH7" s="64">
        <f t="shared" si="11"/>
        <v>385.7</v>
      </c>
      <c r="AI7" s="61"/>
      <c r="AJ7" s="64" t="str">
        <f>AJ8</f>
        <v>-</v>
      </c>
      <c r="AK7" s="64" t="str">
        <f t="shared" ref="AK7:AS7" si="12">AK8</f>
        <v>-</v>
      </c>
      <c r="AL7" s="64" t="str">
        <f t="shared" si="12"/>
        <v>-</v>
      </c>
      <c r="AM7" s="64" t="str">
        <f t="shared" si="12"/>
        <v>-</v>
      </c>
      <c r="AN7" s="64">
        <f t="shared" si="12"/>
        <v>0</v>
      </c>
      <c r="AO7" s="64" t="str">
        <f t="shared" si="12"/>
        <v>-</v>
      </c>
      <c r="AP7" s="64" t="str">
        <f t="shared" si="12"/>
        <v>-</v>
      </c>
      <c r="AQ7" s="64" t="str">
        <f t="shared" si="12"/>
        <v>-</v>
      </c>
      <c r="AR7" s="64" t="str">
        <f t="shared" si="12"/>
        <v>-</v>
      </c>
      <c r="AS7" s="64">
        <f t="shared" si="12"/>
        <v>9</v>
      </c>
      <c r="AT7" s="61"/>
      <c r="AU7" s="65" t="str">
        <f>AU8</f>
        <v>-</v>
      </c>
      <c r="AV7" s="65" t="str">
        <f t="shared" ref="AV7:BD7" si="13">AV8</f>
        <v>-</v>
      </c>
      <c r="AW7" s="65" t="str">
        <f t="shared" si="13"/>
        <v>-</v>
      </c>
      <c r="AX7" s="65" t="str">
        <f t="shared" si="13"/>
        <v>-</v>
      </c>
      <c r="AY7" s="65">
        <f t="shared" si="13"/>
        <v>0</v>
      </c>
      <c r="AZ7" s="65" t="str">
        <f t="shared" si="13"/>
        <v>-</v>
      </c>
      <c r="BA7" s="65" t="str">
        <f t="shared" si="13"/>
        <v>-</v>
      </c>
      <c r="BB7" s="65" t="str">
        <f t="shared" si="13"/>
        <v>-</v>
      </c>
      <c r="BC7" s="65" t="str">
        <f t="shared" si="13"/>
        <v>-</v>
      </c>
      <c r="BD7" s="65">
        <f t="shared" si="13"/>
        <v>405</v>
      </c>
      <c r="BE7" s="63"/>
      <c r="BF7" s="64" t="str">
        <f>BF8</f>
        <v>-</v>
      </c>
      <c r="BG7" s="64" t="str">
        <f t="shared" ref="BG7:BO7" si="14">BG8</f>
        <v>-</v>
      </c>
      <c r="BH7" s="64" t="str">
        <f t="shared" si="14"/>
        <v>-</v>
      </c>
      <c r="BI7" s="64" t="str">
        <f t="shared" si="14"/>
        <v>-</v>
      </c>
      <c r="BJ7" s="64">
        <f t="shared" si="14"/>
        <v>76.5</v>
      </c>
      <c r="BK7" s="64" t="str">
        <f t="shared" si="14"/>
        <v>-</v>
      </c>
      <c r="BL7" s="64" t="str">
        <f t="shared" si="14"/>
        <v>-</v>
      </c>
      <c r="BM7" s="64" t="str">
        <f t="shared" si="14"/>
        <v>-</v>
      </c>
      <c r="BN7" s="64" t="str">
        <f t="shared" si="14"/>
        <v>-</v>
      </c>
      <c r="BO7" s="64">
        <f t="shared" si="14"/>
        <v>-121.8</v>
      </c>
      <c r="BP7" s="61"/>
      <c r="BQ7" s="65" t="str">
        <f>BQ8</f>
        <v>-</v>
      </c>
      <c r="BR7" s="65" t="str">
        <f t="shared" ref="BR7:BZ7" si="15">BR8</f>
        <v>-</v>
      </c>
      <c r="BS7" s="65" t="str">
        <f t="shared" si="15"/>
        <v>-</v>
      </c>
      <c r="BT7" s="65" t="str">
        <f t="shared" si="15"/>
        <v>-</v>
      </c>
      <c r="BU7" s="65">
        <f t="shared" si="15"/>
        <v>13</v>
      </c>
      <c r="BV7" s="65" t="str">
        <f t="shared" si="15"/>
        <v>-</v>
      </c>
      <c r="BW7" s="65" t="str">
        <f t="shared" si="15"/>
        <v>-</v>
      </c>
      <c r="BX7" s="65" t="str">
        <f t="shared" si="15"/>
        <v>-</v>
      </c>
      <c r="BY7" s="65" t="str">
        <f t="shared" si="15"/>
        <v>-</v>
      </c>
      <c r="BZ7" s="65">
        <f t="shared" si="15"/>
        <v>2698</v>
      </c>
      <c r="CA7" s="63"/>
      <c r="CB7" s="64" t="s">
        <v>109</v>
      </c>
      <c r="CC7" s="64" t="s">
        <v>109</v>
      </c>
      <c r="CD7" s="64" t="s">
        <v>109</v>
      </c>
      <c r="CE7" s="64" t="s">
        <v>109</v>
      </c>
      <c r="CF7" s="64" t="s">
        <v>109</v>
      </c>
      <c r="CG7" s="64" t="s">
        <v>109</v>
      </c>
      <c r="CH7" s="64" t="s">
        <v>109</v>
      </c>
      <c r="CI7" s="64" t="s">
        <v>109</v>
      </c>
      <c r="CJ7" s="64" t="s">
        <v>109</v>
      </c>
      <c r="CK7" s="64" t="s">
        <v>107</v>
      </c>
      <c r="CL7" s="61"/>
      <c r="CM7" s="63">
        <f>CM8</f>
        <v>36223</v>
      </c>
      <c r="CN7" s="63">
        <f>CN8</f>
        <v>0</v>
      </c>
      <c r="CO7" s="64" t="s">
        <v>109</v>
      </c>
      <c r="CP7" s="64" t="s">
        <v>109</v>
      </c>
      <c r="CQ7" s="64" t="s">
        <v>109</v>
      </c>
      <c r="CR7" s="64" t="s">
        <v>109</v>
      </c>
      <c r="CS7" s="64" t="s">
        <v>109</v>
      </c>
      <c r="CT7" s="64" t="s">
        <v>109</v>
      </c>
      <c r="CU7" s="64" t="s">
        <v>109</v>
      </c>
      <c r="CV7" s="64" t="s">
        <v>109</v>
      </c>
      <c r="CW7" s="64" t="s">
        <v>109</v>
      </c>
      <c r="CX7" s="64" t="s">
        <v>107</v>
      </c>
      <c r="CY7" s="61"/>
      <c r="CZ7" s="64" t="str">
        <f>CZ8</f>
        <v>-</v>
      </c>
      <c r="DA7" s="64" t="str">
        <f t="shared" ref="DA7:DI7" si="16">DA8</f>
        <v>-</v>
      </c>
      <c r="DB7" s="64" t="str">
        <f t="shared" si="16"/>
        <v>-</v>
      </c>
      <c r="DC7" s="64" t="str">
        <f t="shared" si="16"/>
        <v>-</v>
      </c>
      <c r="DD7" s="64">
        <f t="shared" si="16"/>
        <v>0</v>
      </c>
      <c r="DE7" s="64" t="str">
        <f t="shared" si="16"/>
        <v>-</v>
      </c>
      <c r="DF7" s="64" t="str">
        <f t="shared" si="16"/>
        <v>-</v>
      </c>
      <c r="DG7" s="64" t="str">
        <f t="shared" si="16"/>
        <v>-</v>
      </c>
      <c r="DH7" s="64" t="str">
        <f t="shared" si="16"/>
        <v>-</v>
      </c>
      <c r="DI7" s="64">
        <f t="shared" si="16"/>
        <v>70.3</v>
      </c>
      <c r="DJ7" s="61"/>
      <c r="DK7" s="64" t="str">
        <f>DK8</f>
        <v>-</v>
      </c>
      <c r="DL7" s="64" t="str">
        <f t="shared" ref="DL7:DT7" si="17">DL8</f>
        <v>-</v>
      </c>
      <c r="DM7" s="64" t="str">
        <f t="shared" si="17"/>
        <v>-</v>
      </c>
      <c r="DN7" s="64" t="str">
        <f t="shared" si="17"/>
        <v>-</v>
      </c>
      <c r="DO7" s="64">
        <f t="shared" si="17"/>
        <v>337.5</v>
      </c>
      <c r="DP7" s="64" t="str">
        <f t="shared" si="17"/>
        <v>-</v>
      </c>
      <c r="DQ7" s="64" t="str">
        <f t="shared" si="17"/>
        <v>-</v>
      </c>
      <c r="DR7" s="64" t="str">
        <f t="shared" si="17"/>
        <v>-</v>
      </c>
      <c r="DS7" s="64" t="str">
        <f t="shared" si="17"/>
        <v>-</v>
      </c>
      <c r="DT7" s="64">
        <f t="shared" si="17"/>
        <v>224.4</v>
      </c>
      <c r="DU7" s="61"/>
    </row>
    <row r="8" spans="1:125" s="66" customFormat="1" x14ac:dyDescent="0.15">
      <c r="A8" s="49"/>
      <c r="B8" s="67">
        <v>2020</v>
      </c>
      <c r="C8" s="67">
        <v>352080</v>
      </c>
      <c r="D8" s="67">
        <v>47</v>
      </c>
      <c r="E8" s="67">
        <v>14</v>
      </c>
      <c r="F8" s="67">
        <v>0</v>
      </c>
      <c r="G8" s="67">
        <v>6</v>
      </c>
      <c r="H8" s="67" t="s">
        <v>110</v>
      </c>
      <c r="I8" s="67" t="s">
        <v>111</v>
      </c>
      <c r="J8" s="67" t="s">
        <v>112</v>
      </c>
      <c r="K8" s="67" t="s">
        <v>113</v>
      </c>
      <c r="L8" s="67" t="s">
        <v>114</v>
      </c>
      <c r="M8" s="67" t="s">
        <v>115</v>
      </c>
      <c r="N8" s="67" t="s">
        <v>116</v>
      </c>
      <c r="O8" s="68" t="s">
        <v>117</v>
      </c>
      <c r="P8" s="69" t="s">
        <v>118</v>
      </c>
      <c r="Q8" s="69" t="s">
        <v>119</v>
      </c>
      <c r="R8" s="70">
        <v>0</v>
      </c>
      <c r="S8" s="69" t="s">
        <v>120</v>
      </c>
      <c r="T8" s="69" t="s">
        <v>121</v>
      </c>
      <c r="U8" s="70">
        <v>286</v>
      </c>
      <c r="V8" s="70">
        <v>8</v>
      </c>
      <c r="W8" s="70">
        <v>300</v>
      </c>
      <c r="X8" s="69" t="s">
        <v>122</v>
      </c>
      <c r="Y8" s="71" t="s">
        <v>114</v>
      </c>
      <c r="Z8" s="71" t="s">
        <v>114</v>
      </c>
      <c r="AA8" s="71" t="s">
        <v>114</v>
      </c>
      <c r="AB8" s="71" t="s">
        <v>114</v>
      </c>
      <c r="AC8" s="71">
        <v>425</v>
      </c>
      <c r="AD8" s="71" t="s">
        <v>114</v>
      </c>
      <c r="AE8" s="71" t="s">
        <v>114</v>
      </c>
      <c r="AF8" s="71" t="s">
        <v>114</v>
      </c>
      <c r="AG8" s="71" t="s">
        <v>114</v>
      </c>
      <c r="AH8" s="71">
        <v>385.7</v>
      </c>
      <c r="AI8" s="68">
        <v>630.70000000000005</v>
      </c>
      <c r="AJ8" s="71" t="s">
        <v>114</v>
      </c>
      <c r="AK8" s="71" t="s">
        <v>114</v>
      </c>
      <c r="AL8" s="71" t="s">
        <v>114</v>
      </c>
      <c r="AM8" s="71" t="s">
        <v>114</v>
      </c>
      <c r="AN8" s="71">
        <v>0</v>
      </c>
      <c r="AO8" s="71" t="s">
        <v>114</v>
      </c>
      <c r="AP8" s="71" t="s">
        <v>114</v>
      </c>
      <c r="AQ8" s="71" t="s">
        <v>114</v>
      </c>
      <c r="AR8" s="71" t="s">
        <v>114</v>
      </c>
      <c r="AS8" s="71">
        <v>9</v>
      </c>
      <c r="AT8" s="68">
        <v>8.6</v>
      </c>
      <c r="AU8" s="72" t="s">
        <v>114</v>
      </c>
      <c r="AV8" s="72" t="s">
        <v>114</v>
      </c>
      <c r="AW8" s="72" t="s">
        <v>114</v>
      </c>
      <c r="AX8" s="72" t="s">
        <v>114</v>
      </c>
      <c r="AY8" s="72">
        <v>0</v>
      </c>
      <c r="AZ8" s="72" t="s">
        <v>114</v>
      </c>
      <c r="BA8" s="72" t="s">
        <v>114</v>
      </c>
      <c r="BB8" s="72" t="s">
        <v>114</v>
      </c>
      <c r="BC8" s="72" t="s">
        <v>114</v>
      </c>
      <c r="BD8" s="72">
        <v>405</v>
      </c>
      <c r="BE8" s="72">
        <v>2345</v>
      </c>
      <c r="BF8" s="71" t="s">
        <v>114</v>
      </c>
      <c r="BG8" s="71" t="s">
        <v>114</v>
      </c>
      <c r="BH8" s="71" t="s">
        <v>114</v>
      </c>
      <c r="BI8" s="71" t="s">
        <v>114</v>
      </c>
      <c r="BJ8" s="71">
        <v>76.5</v>
      </c>
      <c r="BK8" s="71" t="s">
        <v>114</v>
      </c>
      <c r="BL8" s="71" t="s">
        <v>114</v>
      </c>
      <c r="BM8" s="71" t="s">
        <v>114</v>
      </c>
      <c r="BN8" s="71" t="s">
        <v>114</v>
      </c>
      <c r="BO8" s="71">
        <v>-121.8</v>
      </c>
      <c r="BP8" s="68">
        <v>-65.900000000000006</v>
      </c>
      <c r="BQ8" s="72" t="s">
        <v>114</v>
      </c>
      <c r="BR8" s="72" t="s">
        <v>114</v>
      </c>
      <c r="BS8" s="72" t="s">
        <v>114</v>
      </c>
      <c r="BT8" s="73" t="s">
        <v>114</v>
      </c>
      <c r="BU8" s="73">
        <v>13</v>
      </c>
      <c r="BV8" s="72" t="s">
        <v>114</v>
      </c>
      <c r="BW8" s="72" t="s">
        <v>114</v>
      </c>
      <c r="BX8" s="72" t="s">
        <v>114</v>
      </c>
      <c r="BY8" s="72" t="s">
        <v>114</v>
      </c>
      <c r="BZ8" s="72">
        <v>2698</v>
      </c>
      <c r="CA8" s="70">
        <v>3932</v>
      </c>
      <c r="CB8" s="71" t="s">
        <v>114</v>
      </c>
      <c r="CC8" s="71" t="s">
        <v>114</v>
      </c>
      <c r="CD8" s="71" t="s">
        <v>114</v>
      </c>
      <c r="CE8" s="71" t="s">
        <v>114</v>
      </c>
      <c r="CF8" s="71" t="s">
        <v>114</v>
      </c>
      <c r="CG8" s="71" t="s">
        <v>114</v>
      </c>
      <c r="CH8" s="71" t="s">
        <v>114</v>
      </c>
      <c r="CI8" s="71" t="s">
        <v>114</v>
      </c>
      <c r="CJ8" s="71" t="s">
        <v>114</v>
      </c>
      <c r="CK8" s="71" t="s">
        <v>114</v>
      </c>
      <c r="CL8" s="68" t="s">
        <v>114</v>
      </c>
      <c r="CM8" s="70">
        <v>36223</v>
      </c>
      <c r="CN8" s="70">
        <v>0</v>
      </c>
      <c r="CO8" s="71" t="s">
        <v>114</v>
      </c>
      <c r="CP8" s="71" t="s">
        <v>114</v>
      </c>
      <c r="CQ8" s="71" t="s">
        <v>114</v>
      </c>
      <c r="CR8" s="71" t="s">
        <v>114</v>
      </c>
      <c r="CS8" s="71" t="s">
        <v>114</v>
      </c>
      <c r="CT8" s="71" t="s">
        <v>114</v>
      </c>
      <c r="CU8" s="71" t="s">
        <v>114</v>
      </c>
      <c r="CV8" s="71" t="s">
        <v>114</v>
      </c>
      <c r="CW8" s="71" t="s">
        <v>114</v>
      </c>
      <c r="CX8" s="71" t="s">
        <v>114</v>
      </c>
      <c r="CY8" s="68" t="s">
        <v>114</v>
      </c>
      <c r="CZ8" s="71" t="s">
        <v>114</v>
      </c>
      <c r="DA8" s="71" t="s">
        <v>114</v>
      </c>
      <c r="DB8" s="71" t="s">
        <v>114</v>
      </c>
      <c r="DC8" s="71" t="s">
        <v>114</v>
      </c>
      <c r="DD8" s="71">
        <v>0</v>
      </c>
      <c r="DE8" s="71" t="s">
        <v>114</v>
      </c>
      <c r="DF8" s="71" t="s">
        <v>114</v>
      </c>
      <c r="DG8" s="71" t="s">
        <v>114</v>
      </c>
      <c r="DH8" s="71" t="s">
        <v>114</v>
      </c>
      <c r="DI8" s="71">
        <v>70.3</v>
      </c>
      <c r="DJ8" s="68">
        <v>183.4</v>
      </c>
      <c r="DK8" s="71" t="s">
        <v>114</v>
      </c>
      <c r="DL8" s="71" t="s">
        <v>114</v>
      </c>
      <c r="DM8" s="71" t="s">
        <v>114</v>
      </c>
      <c r="DN8" s="71" t="s">
        <v>114</v>
      </c>
      <c r="DO8" s="71">
        <v>337.5</v>
      </c>
      <c r="DP8" s="71" t="s">
        <v>114</v>
      </c>
      <c r="DQ8" s="71" t="s">
        <v>114</v>
      </c>
      <c r="DR8" s="71" t="s">
        <v>114</v>
      </c>
      <c r="DS8" s="71" t="s">
        <v>114</v>
      </c>
      <c r="DT8" s="71">
        <v>224.4</v>
      </c>
      <c r="DU8" s="68">
        <v>164.2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123</v>
      </c>
      <c r="C10" s="78" t="s">
        <v>124</v>
      </c>
      <c r="D10" s="78" t="s">
        <v>125</v>
      </c>
      <c r="E10" s="78" t="s">
        <v>126</v>
      </c>
      <c r="F10" s="78" t="s">
        <v>127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H28</v>
      </c>
      <c r="C11" s="79" t="str">
        <f>IF(VALUE($B$6)=0,"",IF(VALUE($B$6)&gt;2021,"R"&amp;TEXT(VALUE($B$6)-2021,"00"),"H"&amp;VALUE($B$6)-1991))</f>
        <v>H29</v>
      </c>
      <c r="D11" s="79" t="str">
        <f>IF(VALUE($B$6)=0,"",IF(VALUE($B$6)&gt;2020,"R"&amp;TEXT(VALUE($B$6)-2020,"00"),"H"&amp;VALUE($B$6)-1990))</f>
        <v>H30</v>
      </c>
      <c r="E11" s="79" t="str">
        <f>IF(VALUE($B$6)=0,"",IF(VALUE($B$6)&gt;2019,"R"&amp;TEXT(VALUE($B$6)-2019,"00"),"H"&amp;VALUE($B$6)-1989))</f>
        <v>R01</v>
      </c>
      <c r="F11" s="79" t="str">
        <f>IF(VALUE($B$6)=0,"",IF(VALUE($B$6)&gt;2018,"R"&amp;TEXT(VALUE($B$6)-2018,"00"),"H"&amp;VALUE($B$6)-1988))</f>
        <v>R02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名和　伸也</cp:lastModifiedBy>
  <cp:lastPrinted>2022-01-21T06:17:04Z</cp:lastPrinted>
  <dcterms:created xsi:type="dcterms:W3CDTF">2021-12-17T06:07:23Z</dcterms:created>
  <dcterms:modified xsi:type="dcterms:W3CDTF">2022-01-25T00:16:38Z</dcterms:modified>
  <cp:category/>
</cp:coreProperties>
</file>