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土山\★駐車場事業\公営企業会計\Ｒ3\⑥公営企業にかかる「経営比較分析表」(令和2年度決算)の分析等について\02 送付一式\02 送付一式\02 様式\様式02【病院・交通・休宿・駐車場】\10 【法非適】駐車場整備事業\10 柳井市(修正版)\【経営比較分析表】2020_352128_47_140\"/>
    </mc:Choice>
  </mc:AlternateContent>
  <xr:revisionPtr revIDLastSave="0" documentId="13_ncr:1_{38AD1743-CA3F-4DF7-803E-E8C165746760}" xr6:coauthVersionLast="36" xr6:coauthVersionMax="36" xr10:uidLastSave="{00000000-0000-0000-0000-000000000000}"/>
  <workbookProtection workbookAlgorithmName="SHA-512" workbookHashValue="zSl+Q8uMO5b6cnbJLxMf9Ao69W59cpg2RheChNwUgBRJR8kjSzoI9U9+ruULw0K2SeIpkFaG+wI5Tkw2Fsqi2A==" workbookSaltValue="rIEgETmgSkbHFP4sbKWl5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MA51" i="4"/>
  <c r="CS30" i="4"/>
  <c r="BZ76" i="4"/>
  <c r="C11" i="5"/>
  <c r="D11" i="5"/>
  <c r="E11" i="5"/>
  <c r="B11" i="5"/>
  <c r="BK76" i="4" l="1"/>
  <c r="LH51" i="4"/>
  <c r="LT76" i="4"/>
  <c r="GQ51" i="4"/>
  <c r="LH30" i="4"/>
  <c r="IE76" i="4"/>
  <c r="GQ30" i="4"/>
  <c r="BZ51" i="4"/>
  <c r="BZ30" i="4"/>
  <c r="HP76" i="4"/>
  <c r="BG51" i="4"/>
  <c r="BG30" i="4"/>
  <c r="LE76" i="4"/>
  <c r="KO30" i="4"/>
  <c r="AV76" i="4"/>
  <c r="KO51" i="4"/>
  <c r="FX51" i="4"/>
  <c r="FX30" i="4"/>
  <c r="HA76" i="4"/>
  <c r="AN51" i="4"/>
  <c r="FE30" i="4"/>
  <c r="JV51" i="4"/>
  <c r="FE51" i="4"/>
  <c r="AN30" i="4"/>
  <c r="AG76" i="4"/>
  <c r="KP76" i="4"/>
  <c r="JV30" i="4"/>
  <c r="KA76" i="4"/>
  <c r="EL51" i="4"/>
  <c r="JC30" i="4"/>
  <c r="R76" i="4"/>
  <c r="GL76" i="4"/>
  <c r="U51" i="4"/>
  <c r="EL30" i="4"/>
  <c r="U30" i="4"/>
  <c r="JC51"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<sst xmlns="http://schemas.openxmlformats.org/spreadsheetml/2006/main" count="278" uniqueCount="129">
  <si>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</si>
  <si>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</si>
  <si>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</si>
  <si>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</si>
  <si>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</si>
  <si>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</si>
  <si>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</si>
  <si>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</si>
  <si>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</si>
  <si>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</si>
  <si>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</si>
  <si>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</si>
  <si>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</si>
  <si>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</si>
  <si>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</si>
  <si>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</si>
  <si>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</si>
  <si>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</si>
  <si>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</si>
  <si>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</si>
  <si>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</si>
  <si>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</si>
  <si>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</si>
  <si>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</si>
  <si>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</si>
  <si>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</si>
  <si>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</si>
  <si>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</si>
  <si>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</si>
  <si>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</si>
  <si>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</si>
  <si>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</si>
  <si>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</si>
  <si>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</si>
  <si>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</si>
  <si>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</si>
  <si>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</si>
  <si>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</si>
  <si>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</si>
  <si>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</si>
  <si>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</si>
  <si>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</si>
  <si>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</si>
  <si>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</si>
  <si>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</si>
  <si>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</si>
  <si>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</si>
  <si>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</si>
  <si>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</si>
  <si>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</si>
  <si>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</si>
  <si>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</si>
  <si>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</si>
  <si>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</si>
  <si>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</si>
  <si>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</si>
  <si>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</si>
  <si>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</si>
  <si>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</si>
  <si>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</si>
  <si>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</si>
  <si>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</si>
  <si>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</si>
  <si>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</si>
  <si>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</si>
  <si>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</si>
  <si>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</si>
  <si>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</si>
  <si>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</si>
  <si>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</si>
  <si>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</si>
  <si>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</si>
  <si>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</si>
  <si>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</si>
  <si>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</si>
  <si>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</si>
  <si>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</si>
  <si>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</si>
  <si>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</si>
  <si>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</si>
  <si>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</si>
  <si>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</si>
  <si>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</si>
  <si>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</si>
  <si>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</si>
  <si>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</si>
  <si>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</si>
  <si>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</si>
  <si>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</si>
  <si>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</si>
  <si>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</si>
  <si>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</si>
  <si>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</si>
  <si>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</si>
  <si>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</si>
  <si>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</si>
  <si>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</si>
  <si>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</si>
  <si>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</si>
  <si>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</si>
  <si>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当該値(N-2)</t>
    <phoneticPr fontId="5"/>
  </si>
  <si>
    <t>当該値(N-3)</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</si>
  <si>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</si>
  <si>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</si>
  <si>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</si>
  <si>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</si>
  <si>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</si>
  <si>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</si>
  <si>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柳井市</t>
  </si>
  <si>
    <t>柳井まちなか駐車場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</si>
  <si>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</si>
  <si>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</si>
  <si>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</si>
  <si>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</si>
  <si>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</si>
  <si>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</si>
  <si>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</si>
  <si>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</si>
  <si>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</si>
  <si>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</si>
  <si>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</si>
  <si>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</si>
  <si>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</si>
  <si>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</si>
  <si>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</si>
  <si>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⑦経営状況に鑑み、令和4年度から当該土地の貸付による民間活用を行う。
⑧平成30年度に防犯カメラ改修工事を行ったため、今後5年程度は、設備投資が必要になる見込みは少ない。
⑩起債の借入れは無い。</t>
    <rPh sb="9" eb="11">
      <t>レイワ</t>
    </rPh>
    <rPh sb="12" eb="14">
      <t>ネンド</t>
    </rPh>
    <rPh sb="31" eb="32">
      <t>オコナ</t>
    </rPh>
    <phoneticPr fontId="5"/>
  </si>
  <si>
    <t>①令和2年度においては、新型コロナウイルス感染症の影響を受け、使用料収入が減少しており、その補填として一般会計から繰入れを行ったため、収益的収支比率が100％となっている。
新型コロナウイルス感染症が収束した場合は、当該駐車場は飲食街・観光施設の近くに位置しており、週末夜間の利用が一定数見込まれ、一定の収入は見込めると考えている。
支出について、機械式駐車場システムを導入しており、その委託料が経費の大半を占めている。
②③いずれの数値も新型コロナウイルス感染症の影響による使用料収入減を補填するため、一般会計から繰入れを行ったことにより増加している。
④⑤いずれの数値も新型コロナウイルス感染症の影響を受け、減少している。</t>
    <rPh sb="1" eb="3">
      <t>レイワ</t>
    </rPh>
    <rPh sb="4" eb="6">
      <t>ネンド</t>
    </rPh>
    <rPh sb="12" eb="14">
      <t>シンガタ</t>
    </rPh>
    <rPh sb="21" eb="24">
      <t>カンセンショウ</t>
    </rPh>
    <rPh sb="25" eb="27">
      <t>エイキョウ</t>
    </rPh>
    <rPh sb="28" eb="29">
      <t>ウ</t>
    </rPh>
    <rPh sb="31" eb="33">
      <t>シヨウ</t>
    </rPh>
    <rPh sb="33" eb="34">
      <t>リョウ</t>
    </rPh>
    <rPh sb="34" eb="36">
      <t>シュウニュウ</t>
    </rPh>
    <rPh sb="37" eb="39">
      <t>ゲンショウ</t>
    </rPh>
    <rPh sb="46" eb="48">
      <t>ホテン</t>
    </rPh>
    <rPh sb="51" eb="53">
      <t>イッパン</t>
    </rPh>
    <rPh sb="53" eb="55">
      <t>カイケイ</t>
    </rPh>
    <rPh sb="57" eb="58">
      <t>ク</t>
    </rPh>
    <rPh sb="58" eb="59">
      <t>イ</t>
    </rPh>
    <rPh sb="61" eb="62">
      <t>オコナ</t>
    </rPh>
    <rPh sb="87" eb="89">
      <t>シンガタ</t>
    </rPh>
    <rPh sb="96" eb="99">
      <t>カンセンショウ</t>
    </rPh>
    <rPh sb="100" eb="102">
      <t>シュウソク</t>
    </rPh>
    <rPh sb="104" eb="106">
      <t>バアイ</t>
    </rPh>
    <rPh sb="224" eb="226">
      <t>シンガタ</t>
    </rPh>
    <rPh sb="233" eb="236">
      <t>カンセンショウ</t>
    </rPh>
    <rPh sb="237" eb="239">
      <t>エイキョウ</t>
    </rPh>
    <rPh sb="242" eb="245">
      <t>シヨウリョウ</t>
    </rPh>
    <rPh sb="245" eb="247">
      <t>シュウニュウ</t>
    </rPh>
    <rPh sb="247" eb="248">
      <t>ゲン</t>
    </rPh>
    <rPh sb="249" eb="251">
      <t>ホテン</t>
    </rPh>
    <rPh sb="256" eb="258">
      <t>イッパン</t>
    </rPh>
    <rPh sb="262" eb="263">
      <t>オコナ</t>
    </rPh>
    <rPh sb="270" eb="272">
      <t>ゾウカ</t>
    </rPh>
    <rPh sb="277" eb="280">
      <t>ホジョキン</t>
    </rPh>
    <rPh sb="287" eb="289">
      <t>シンガタ</t>
    </rPh>
    <rPh sb="296" eb="299">
      <t>カンセンショウ</t>
    </rPh>
    <rPh sb="300" eb="302">
      <t>エイキョウ</t>
    </rPh>
    <rPh sb="303" eb="304">
      <t>ウ</t>
    </rPh>
    <phoneticPr fontId="5"/>
  </si>
  <si>
    <t>⑪駐車場の稼働率は、おおむね横ばいで推移しており、一定数の利用状況が続いていたが、令和2年度においては、新型コロナウイルス感染症の影響を受け大幅に減少している。</t>
    <rPh sb="14" eb="15">
      <t>ヨコ</t>
    </rPh>
    <rPh sb="18" eb="20">
      <t>スイイ</t>
    </rPh>
    <rPh sb="68" eb="69">
      <t>ウ</t>
    </rPh>
    <rPh sb="70" eb="72">
      <t>オオハバ</t>
    </rPh>
    <rPh sb="73" eb="75">
      <t>ゲンショウ</t>
    </rPh>
    <phoneticPr fontId="5"/>
  </si>
  <si>
    <t>　令和2年度においては、新型コロナウイルス感染症の影響を受け赤字となっている。
　新型コロナウイルス感染症が流行する以前において、当該駐車場の稼働率は、おおむね横ばいで推移していたことから、収束後は一定の需要が見込まれるため、今後も駐車場として活用することが妥当であると考えている。経営状態の更なる改善・効率化を図るため、令和4年度から民間事業者による駐車場経営へ移行する。</t>
    <rPh sb="28" eb="29">
      <t>ウ</t>
    </rPh>
    <rPh sb="30" eb="32">
      <t>アカジ</t>
    </rPh>
    <rPh sb="41" eb="43">
      <t>シンガタ</t>
    </rPh>
    <rPh sb="50" eb="53">
      <t>カンセンショウ</t>
    </rPh>
    <rPh sb="54" eb="56">
      <t>リュウコウ</t>
    </rPh>
    <rPh sb="58" eb="60">
      <t>イゼン</t>
    </rPh>
    <rPh sb="95" eb="97">
      <t>シュウソク</t>
    </rPh>
    <rPh sb="97" eb="98">
      <t>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</si>
</sst>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141.80000000000001</c:v>
                </c:pt>
                <c:pt idx="1">
                  <c:v>140.19999999999999</c:v>
                </c:pt>
                <c:pt idx="2">
                  <c:v>110.1</c:v>
                </c:pt>
                <c:pt idx="3">
                  <c:v>145.6</c:v>
                </c:pt>
                <c:pt idx="4">
                  <c:v>100</c:v>
                </c:pt>
              </c:numCache>
            </c:numRef>
          </c:val>
          <c:extLst>
            <c:ext xmlns:c16="http://schemas.microsoft.com/office/drawing/2014/chart" uri="{C3380CC4-5D6E-409C-BE32-E72D297353CC}">
              <c16:uniqueId val="{00000000-2D2D-4F94-A4C2-680BAF47CA8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2D2D-4F94-A4C2-680BAF47CA8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32-4C0B-A2E5-BA191E16C64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C32-4C0B-A2E5-BA191E16C64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C11-4888-AFC3-CFFB8FB1798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C11-4888-AFC3-CFFB8FB1798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502-4A2D-9808-22D406B3FC0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502-4A2D-9808-22D406B3FC0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12.1</c:v>
                </c:pt>
              </c:numCache>
            </c:numRef>
          </c:val>
          <c:extLst>
            <c:ext xmlns:c16="http://schemas.microsoft.com/office/drawing/2014/chart" uri="{C3380CC4-5D6E-409C-BE32-E72D297353CC}">
              <c16:uniqueId val="{00000000-2D48-4598-8264-655F869B142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D48-4598-8264-655F869B142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28</c:v>
                </c:pt>
              </c:numCache>
            </c:numRef>
          </c:val>
          <c:extLst>
            <c:ext xmlns:c16="http://schemas.microsoft.com/office/drawing/2014/chart" uri="{C3380CC4-5D6E-409C-BE32-E72D297353CC}">
              <c16:uniqueId val="{00000000-7CD5-44F4-B81B-B4558F35789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7CD5-44F4-B81B-B4558F35789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123.1</c:v>
                </c:pt>
                <c:pt idx="1">
                  <c:v>113.5</c:v>
                </c:pt>
                <c:pt idx="2">
                  <c:v>105.8</c:v>
                </c:pt>
                <c:pt idx="3">
                  <c:v>105.8</c:v>
                </c:pt>
                <c:pt idx="4">
                  <c:v>67.3</c:v>
                </c:pt>
              </c:numCache>
            </c:numRef>
          </c:val>
          <c:extLst>
            <c:ext xmlns:c16="http://schemas.microsoft.com/office/drawing/2014/chart" uri="{C3380CC4-5D6E-409C-BE32-E72D297353CC}">
              <c16:uniqueId val="{00000000-ADBF-4A65-A37F-4AC396B97BA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ADBF-4A65-A37F-4AC396B97BA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29.5</c:v>
                </c:pt>
                <c:pt idx="1">
                  <c:v>28.7</c:v>
                </c:pt>
                <c:pt idx="2">
                  <c:v>9.1999999999999993</c:v>
                </c:pt>
                <c:pt idx="3">
                  <c:v>31.3</c:v>
                </c:pt>
                <c:pt idx="4">
                  <c:v>-13.8</c:v>
                </c:pt>
              </c:numCache>
            </c:numRef>
          </c:val>
          <c:extLst>
            <c:ext xmlns:c16="http://schemas.microsoft.com/office/drawing/2014/chart" uri="{C3380CC4-5D6E-409C-BE32-E72D297353CC}">
              <c16:uniqueId val="{00000000-80A6-47FA-840E-A4C4DAE5DB8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80A6-47FA-840E-A4C4DAE5DB8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1715</c:v>
                </c:pt>
                <c:pt idx="1">
                  <c:v>1500</c:v>
                </c:pt>
                <c:pt idx="2">
                  <c:v>448</c:v>
                </c:pt>
                <c:pt idx="3">
                  <c:v>1362</c:v>
                </c:pt>
                <c:pt idx="4">
                  <c:v>-357</c:v>
                </c:pt>
              </c:numCache>
            </c:numRef>
          </c:val>
          <c:extLst>
            <c:ext xmlns:c16="http://schemas.microsoft.com/office/drawing/2014/chart" uri="{C3380CC4-5D6E-409C-BE32-E72D297353CC}">
              <c16:uniqueId val="{00000000-C9BA-42EC-9B43-61C038803BE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C9BA-42EC-9B43-61C038803BE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36"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山口県柳井市　柳井まちなか駐車場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141.80000000000001</v>
      </c>
      <c r="V31" s="118"/>
      <c r="W31" s="118"/>
      <c r="X31" s="118"/>
      <c r="Y31" s="118"/>
      <c r="Z31" s="118"/>
      <c r="AA31" s="118"/>
      <c r="AB31" s="118"/>
      <c r="AC31" s="118"/>
      <c r="AD31" s="118"/>
      <c r="AE31" s="118"/>
      <c r="AF31" s="118"/>
      <c r="AG31" s="118"/>
      <c r="AH31" s="118"/>
      <c r="AI31" s="118"/>
      <c r="AJ31" s="118"/>
      <c r="AK31" s="118"/>
      <c r="AL31" s="118"/>
      <c r="AM31" s="118"/>
      <c r="AN31" s="118">
        <f>データ!Z7</f>
        <v>140.19999999999999</v>
      </c>
      <c r="AO31" s="118"/>
      <c r="AP31" s="118"/>
      <c r="AQ31" s="118"/>
      <c r="AR31" s="118"/>
      <c r="AS31" s="118"/>
      <c r="AT31" s="118"/>
      <c r="AU31" s="118"/>
      <c r="AV31" s="118"/>
      <c r="AW31" s="118"/>
      <c r="AX31" s="118"/>
      <c r="AY31" s="118"/>
      <c r="AZ31" s="118"/>
      <c r="BA31" s="118"/>
      <c r="BB31" s="118"/>
      <c r="BC31" s="118"/>
      <c r="BD31" s="118"/>
      <c r="BE31" s="118"/>
      <c r="BF31" s="118"/>
      <c r="BG31" s="118">
        <f>データ!AA7</f>
        <v>110.1</v>
      </c>
      <c r="BH31" s="118"/>
      <c r="BI31" s="118"/>
      <c r="BJ31" s="118"/>
      <c r="BK31" s="118"/>
      <c r="BL31" s="118"/>
      <c r="BM31" s="118"/>
      <c r="BN31" s="118"/>
      <c r="BO31" s="118"/>
      <c r="BP31" s="118"/>
      <c r="BQ31" s="118"/>
      <c r="BR31" s="118"/>
      <c r="BS31" s="118"/>
      <c r="BT31" s="118"/>
      <c r="BU31" s="118"/>
      <c r="BV31" s="118"/>
      <c r="BW31" s="118"/>
      <c r="BX31" s="118"/>
      <c r="BY31" s="118"/>
      <c r="BZ31" s="118">
        <f>データ!AB7</f>
        <v>145.6</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12.1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123.1</v>
      </c>
      <c r="JD31" s="120"/>
      <c r="JE31" s="120"/>
      <c r="JF31" s="120"/>
      <c r="JG31" s="120"/>
      <c r="JH31" s="120"/>
      <c r="JI31" s="120"/>
      <c r="JJ31" s="120"/>
      <c r="JK31" s="120"/>
      <c r="JL31" s="120"/>
      <c r="JM31" s="120"/>
      <c r="JN31" s="120"/>
      <c r="JO31" s="120"/>
      <c r="JP31" s="120"/>
      <c r="JQ31" s="120"/>
      <c r="JR31" s="120"/>
      <c r="JS31" s="120"/>
      <c r="JT31" s="120"/>
      <c r="JU31" s="121"/>
      <c r="JV31" s="119">
        <f>データ!DL7</f>
        <v>113.5</v>
      </c>
      <c r="JW31" s="120"/>
      <c r="JX31" s="120"/>
      <c r="JY31" s="120"/>
      <c r="JZ31" s="120"/>
      <c r="KA31" s="120"/>
      <c r="KB31" s="120"/>
      <c r="KC31" s="120"/>
      <c r="KD31" s="120"/>
      <c r="KE31" s="120"/>
      <c r="KF31" s="120"/>
      <c r="KG31" s="120"/>
      <c r="KH31" s="120"/>
      <c r="KI31" s="120"/>
      <c r="KJ31" s="120"/>
      <c r="KK31" s="120"/>
      <c r="KL31" s="120"/>
      <c r="KM31" s="120"/>
      <c r="KN31" s="121"/>
      <c r="KO31" s="119">
        <f>データ!DM7</f>
        <v>105.8</v>
      </c>
      <c r="KP31" s="120"/>
      <c r="KQ31" s="120"/>
      <c r="KR31" s="120"/>
      <c r="KS31" s="120"/>
      <c r="KT31" s="120"/>
      <c r="KU31" s="120"/>
      <c r="KV31" s="120"/>
      <c r="KW31" s="120"/>
      <c r="KX31" s="120"/>
      <c r="KY31" s="120"/>
      <c r="KZ31" s="120"/>
      <c r="LA31" s="120"/>
      <c r="LB31" s="120"/>
      <c r="LC31" s="120"/>
      <c r="LD31" s="120"/>
      <c r="LE31" s="120"/>
      <c r="LF31" s="120"/>
      <c r="LG31" s="121"/>
      <c r="LH31" s="119">
        <f>データ!DN7</f>
        <v>105.8</v>
      </c>
      <c r="LI31" s="120"/>
      <c r="LJ31" s="120"/>
      <c r="LK31" s="120"/>
      <c r="LL31" s="120"/>
      <c r="LM31" s="120"/>
      <c r="LN31" s="120"/>
      <c r="LO31" s="120"/>
      <c r="LP31" s="120"/>
      <c r="LQ31" s="120"/>
      <c r="LR31" s="120"/>
      <c r="LS31" s="120"/>
      <c r="LT31" s="120"/>
      <c r="LU31" s="120"/>
      <c r="LV31" s="120"/>
      <c r="LW31" s="120"/>
      <c r="LX31" s="120"/>
      <c r="LY31" s="120"/>
      <c r="LZ31" s="121"/>
      <c r="MA31" s="119">
        <f>データ!DO7</f>
        <v>67.3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28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29.5</v>
      </c>
      <c r="EM52" s="118"/>
      <c r="EN52" s="118"/>
      <c r="EO52" s="118"/>
      <c r="EP52" s="118"/>
      <c r="EQ52" s="118"/>
      <c r="ER52" s="118"/>
      <c r="ES52" s="118"/>
      <c r="ET52" s="118"/>
      <c r="EU52" s="118"/>
      <c r="EV52" s="118"/>
      <c r="EW52" s="118"/>
      <c r="EX52" s="118"/>
      <c r="EY52" s="118"/>
      <c r="EZ52" s="118"/>
      <c r="FA52" s="118"/>
      <c r="FB52" s="118"/>
      <c r="FC52" s="118"/>
      <c r="FD52" s="118"/>
      <c r="FE52" s="118">
        <f>データ!BG7</f>
        <v>28.7</v>
      </c>
      <c r="FF52" s="118"/>
      <c r="FG52" s="118"/>
      <c r="FH52" s="118"/>
      <c r="FI52" s="118"/>
      <c r="FJ52" s="118"/>
      <c r="FK52" s="118"/>
      <c r="FL52" s="118"/>
      <c r="FM52" s="118"/>
      <c r="FN52" s="118"/>
      <c r="FO52" s="118"/>
      <c r="FP52" s="118"/>
      <c r="FQ52" s="118"/>
      <c r="FR52" s="118"/>
      <c r="FS52" s="118"/>
      <c r="FT52" s="118"/>
      <c r="FU52" s="118"/>
      <c r="FV52" s="118"/>
      <c r="FW52" s="118"/>
      <c r="FX52" s="118">
        <f>データ!BH7</f>
        <v>9.1999999999999993</v>
      </c>
      <c r="FY52" s="118"/>
      <c r="FZ52" s="118"/>
      <c r="GA52" s="118"/>
      <c r="GB52" s="118"/>
      <c r="GC52" s="118"/>
      <c r="GD52" s="118"/>
      <c r="GE52" s="118"/>
      <c r="GF52" s="118"/>
      <c r="GG52" s="118"/>
      <c r="GH52" s="118"/>
      <c r="GI52" s="118"/>
      <c r="GJ52" s="118"/>
      <c r="GK52" s="118"/>
      <c r="GL52" s="118"/>
      <c r="GM52" s="118"/>
      <c r="GN52" s="118"/>
      <c r="GO52" s="118"/>
      <c r="GP52" s="118"/>
      <c r="GQ52" s="118">
        <f>データ!BI7</f>
        <v>31.3</v>
      </c>
      <c r="GR52" s="118"/>
      <c r="GS52" s="118"/>
      <c r="GT52" s="118"/>
      <c r="GU52" s="118"/>
      <c r="GV52" s="118"/>
      <c r="GW52" s="118"/>
      <c r="GX52" s="118"/>
      <c r="GY52" s="118"/>
      <c r="GZ52" s="118"/>
      <c r="HA52" s="118"/>
      <c r="HB52" s="118"/>
      <c r="HC52" s="118"/>
      <c r="HD52" s="118"/>
      <c r="HE52" s="118"/>
      <c r="HF52" s="118"/>
      <c r="HG52" s="118"/>
      <c r="HH52" s="118"/>
      <c r="HI52" s="118"/>
      <c r="HJ52" s="118">
        <f>データ!BJ7</f>
        <v>-13.8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1715</v>
      </c>
      <c r="JD52" s="125"/>
      <c r="JE52" s="125"/>
      <c r="JF52" s="125"/>
      <c r="JG52" s="125"/>
      <c r="JH52" s="125"/>
      <c r="JI52" s="125"/>
      <c r="JJ52" s="125"/>
      <c r="JK52" s="125"/>
      <c r="JL52" s="125"/>
      <c r="JM52" s="125"/>
      <c r="JN52" s="125"/>
      <c r="JO52" s="125"/>
      <c r="JP52" s="125"/>
      <c r="JQ52" s="125"/>
      <c r="JR52" s="125"/>
      <c r="JS52" s="125"/>
      <c r="JT52" s="125"/>
      <c r="JU52" s="125"/>
      <c r="JV52" s="125">
        <f>データ!BR7</f>
        <v>1500</v>
      </c>
      <c r="JW52" s="125"/>
      <c r="JX52" s="125"/>
      <c r="JY52" s="125"/>
      <c r="JZ52" s="125"/>
      <c r="KA52" s="125"/>
      <c r="KB52" s="125"/>
      <c r="KC52" s="125"/>
      <c r="KD52" s="125"/>
      <c r="KE52" s="125"/>
      <c r="KF52" s="125"/>
      <c r="KG52" s="125"/>
      <c r="KH52" s="125"/>
      <c r="KI52" s="125"/>
      <c r="KJ52" s="125"/>
      <c r="KK52" s="125"/>
      <c r="KL52" s="125"/>
      <c r="KM52" s="125"/>
      <c r="KN52" s="125"/>
      <c r="KO52" s="125">
        <f>データ!BS7</f>
        <v>448</v>
      </c>
      <c r="KP52" s="125"/>
      <c r="KQ52" s="125"/>
      <c r="KR52" s="125"/>
      <c r="KS52" s="125"/>
      <c r="KT52" s="125"/>
      <c r="KU52" s="125"/>
      <c r="KV52" s="125"/>
      <c r="KW52" s="125"/>
      <c r="KX52" s="125"/>
      <c r="KY52" s="125"/>
      <c r="KZ52" s="125"/>
      <c r="LA52" s="125"/>
      <c r="LB52" s="125"/>
      <c r="LC52" s="125"/>
      <c r="LD52" s="125"/>
      <c r="LE52" s="125"/>
      <c r="LF52" s="125"/>
      <c r="LG52" s="125"/>
      <c r="LH52" s="125">
        <f>データ!BT7</f>
        <v>1362</v>
      </c>
      <c r="LI52" s="125"/>
      <c r="LJ52" s="125"/>
      <c r="LK52" s="125"/>
      <c r="LL52" s="125"/>
      <c r="LM52" s="125"/>
      <c r="LN52" s="125"/>
      <c r="LO52" s="125"/>
      <c r="LP52" s="125"/>
      <c r="LQ52" s="125"/>
      <c r="LR52" s="125"/>
      <c r="LS52" s="125"/>
      <c r="LT52" s="125"/>
      <c r="LU52" s="125"/>
      <c r="LV52" s="125"/>
      <c r="LW52" s="125"/>
      <c r="LX52" s="125"/>
      <c r="LY52" s="125"/>
      <c r="LZ52" s="125"/>
      <c r="MA52" s="125">
        <f>データ!BU7</f>
        <v>-357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50225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0lsm/ckj6LAZKibY14HRj2xvlJJTvDpNI3oZHoMfZpO9tfnKRGpt8dDkDU/TlJcxgYudla3iBYqZLGBaLpqS3g==" saltValue="n26CklKgSEU9QcVBFBAew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99</v>
      </c>
      <c r="AX5" s="59" t="s">
        <v>91</v>
      </c>
      <c r="AY5" s="59" t="s">
        <v>92</v>
      </c>
      <c r="AZ5" s="59" t="s">
        <v>93</v>
      </c>
      <c r="BA5" s="59" t="s">
        <v>94</v>
      </c>
      <c r="BB5" s="59" t="s">
        <v>95</v>
      </c>
      <c r="BC5" s="59" t="s">
        <v>96</v>
      </c>
      <c r="BD5" s="59" t="s">
        <v>97</v>
      </c>
      <c r="BE5" s="59" t="s">
        <v>98</v>
      </c>
      <c r="BF5" s="59" t="s">
        <v>88</v>
      </c>
      <c r="BG5" s="59" t="s">
        <v>89</v>
      </c>
      <c r="BH5" s="59" t="s">
        <v>100</v>
      </c>
      <c r="BI5" s="59" t="s">
        <v>91</v>
      </c>
      <c r="BJ5" s="59" t="s">
        <v>92</v>
      </c>
      <c r="BK5" s="59" t="s">
        <v>93</v>
      </c>
      <c r="BL5" s="59" t="s">
        <v>94</v>
      </c>
      <c r="BM5" s="59" t="s">
        <v>95</v>
      </c>
      <c r="BN5" s="59" t="s">
        <v>96</v>
      </c>
      <c r="BO5" s="59" t="s">
        <v>97</v>
      </c>
      <c r="BP5" s="59" t="s">
        <v>98</v>
      </c>
      <c r="BQ5" s="59" t="s">
        <v>88</v>
      </c>
      <c r="BR5" s="59" t="s">
        <v>101</v>
      </c>
      <c r="BS5" s="59" t="s">
        <v>90</v>
      </c>
      <c r="BT5" s="59" t="s">
        <v>91</v>
      </c>
      <c r="BU5" s="59" t="s">
        <v>92</v>
      </c>
      <c r="BV5" s="59" t="s">
        <v>93</v>
      </c>
      <c r="BW5" s="59" t="s">
        <v>94</v>
      </c>
      <c r="BX5" s="59" t="s">
        <v>95</v>
      </c>
      <c r="BY5" s="59" t="s">
        <v>96</v>
      </c>
      <c r="BZ5" s="59" t="s">
        <v>97</v>
      </c>
      <c r="CA5" s="59" t="s">
        <v>98</v>
      </c>
      <c r="CB5" s="59" t="s">
        <v>88</v>
      </c>
      <c r="CC5" s="59" t="s">
        <v>89</v>
      </c>
      <c r="CD5" s="59" t="s">
        <v>100</v>
      </c>
      <c r="CE5" s="59" t="s">
        <v>91</v>
      </c>
      <c r="CF5" s="59" t="s">
        <v>102</v>
      </c>
      <c r="CG5" s="59" t="s">
        <v>93</v>
      </c>
      <c r="CH5" s="59" t="s">
        <v>94</v>
      </c>
      <c r="CI5" s="59" t="s">
        <v>95</v>
      </c>
      <c r="CJ5" s="59" t="s">
        <v>96</v>
      </c>
      <c r="CK5" s="59" t="s">
        <v>97</v>
      </c>
      <c r="CL5" s="59" t="s">
        <v>98</v>
      </c>
      <c r="CM5" s="150"/>
      <c r="CN5" s="150"/>
      <c r="CO5" s="59" t="s">
        <v>88</v>
      </c>
      <c r="CP5" s="59" t="s">
        <v>103</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104</v>
      </c>
      <c r="B6" s="60">
        <f>B8</f>
        <v>2020</v>
      </c>
      <c r="C6" s="60">
        <f t="shared" ref="C6:X6" si="1">C8</f>
        <v>352128</v>
      </c>
      <c r="D6" s="60">
        <f t="shared" si="1"/>
        <v>47</v>
      </c>
      <c r="E6" s="60">
        <f t="shared" si="1"/>
        <v>14</v>
      </c>
      <c r="F6" s="60">
        <f t="shared" si="1"/>
        <v>0</v>
      </c>
      <c r="G6" s="60">
        <f t="shared" si="1"/>
        <v>2</v>
      </c>
      <c r="H6" s="60" t="str">
        <f>SUBSTITUTE(H8,"　","")</f>
        <v>山口県柳井市</v>
      </c>
      <c r="I6" s="60" t="str">
        <f t="shared" si="1"/>
        <v>柳井まちなか駐車場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48</v>
      </c>
      <c r="S6" s="62" t="str">
        <f t="shared" si="1"/>
        <v>商業施設</v>
      </c>
      <c r="T6" s="62" t="str">
        <f t="shared" si="1"/>
        <v>無</v>
      </c>
      <c r="U6" s="63">
        <f t="shared" si="1"/>
        <v>650</v>
      </c>
      <c r="V6" s="63">
        <f t="shared" si="1"/>
        <v>52</v>
      </c>
      <c r="W6" s="63">
        <f t="shared" si="1"/>
        <v>100</v>
      </c>
      <c r="X6" s="62" t="str">
        <f t="shared" si="1"/>
        <v>無</v>
      </c>
      <c r="Y6" s="64">
        <f>IF(Y8="-",NA(),Y8)</f>
        <v>141.80000000000001</v>
      </c>
      <c r="Z6" s="64">
        <f t="shared" ref="Z6:AH6" si="2">IF(Z8="-",NA(),Z8)</f>
        <v>140.19999999999999</v>
      </c>
      <c r="AA6" s="64">
        <f t="shared" si="2"/>
        <v>110.1</v>
      </c>
      <c r="AB6" s="64">
        <f t="shared" si="2"/>
        <v>145.6</v>
      </c>
      <c r="AC6" s="64">
        <f t="shared" si="2"/>
        <v>100</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12.1</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28</v>
      </c>
      <c r="AZ6" s="65">
        <f t="shared" si="4"/>
        <v>18</v>
      </c>
      <c r="BA6" s="65">
        <f t="shared" si="4"/>
        <v>21</v>
      </c>
      <c r="BB6" s="65">
        <f t="shared" si="4"/>
        <v>18</v>
      </c>
      <c r="BC6" s="65">
        <f t="shared" si="4"/>
        <v>15</v>
      </c>
      <c r="BD6" s="65">
        <f t="shared" si="4"/>
        <v>405</v>
      </c>
      <c r="BE6" s="63" t="str">
        <f>IF(BE8="-","",IF(BE8="-","【-】","【"&amp;SUBSTITUTE(TEXT(BE8,"#,##0"),"-","△")&amp;"】"))</f>
        <v>【2,345】</v>
      </c>
      <c r="BF6" s="64">
        <f>IF(BF8="-",NA(),BF8)</f>
        <v>29.5</v>
      </c>
      <c r="BG6" s="64">
        <f t="shared" ref="BG6:BO6" si="5">IF(BG8="-",NA(),BG8)</f>
        <v>28.7</v>
      </c>
      <c r="BH6" s="64">
        <f t="shared" si="5"/>
        <v>9.1999999999999993</v>
      </c>
      <c r="BI6" s="64">
        <f t="shared" si="5"/>
        <v>31.3</v>
      </c>
      <c r="BJ6" s="64">
        <f t="shared" si="5"/>
        <v>-13.8</v>
      </c>
      <c r="BK6" s="64">
        <f t="shared" si="5"/>
        <v>34.700000000000003</v>
      </c>
      <c r="BL6" s="64">
        <f t="shared" si="5"/>
        <v>39.6</v>
      </c>
      <c r="BM6" s="64">
        <f t="shared" si="5"/>
        <v>29</v>
      </c>
      <c r="BN6" s="64">
        <f t="shared" si="5"/>
        <v>32.9</v>
      </c>
      <c r="BO6" s="64">
        <f t="shared" si="5"/>
        <v>-121.8</v>
      </c>
      <c r="BP6" s="61" t="str">
        <f>IF(BP8="-","",IF(BP8="-","【-】","【"&amp;SUBSTITUTE(TEXT(BP8,"#,##0.0"),"-","△")&amp;"】"))</f>
        <v>【△65.9】</v>
      </c>
      <c r="BQ6" s="65">
        <f>IF(BQ8="-",NA(),BQ8)</f>
        <v>1715</v>
      </c>
      <c r="BR6" s="65">
        <f t="shared" ref="BR6:BZ6" si="6">IF(BR8="-",NA(),BR8)</f>
        <v>1500</v>
      </c>
      <c r="BS6" s="65">
        <f t="shared" si="6"/>
        <v>448</v>
      </c>
      <c r="BT6" s="65">
        <f t="shared" si="6"/>
        <v>1362</v>
      </c>
      <c r="BU6" s="65">
        <f t="shared" si="6"/>
        <v>-357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105</v>
      </c>
      <c r="CM6" s="63">
        <f t="shared" ref="CM6:CN6" si="7">CM8</f>
        <v>50225</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123.1</v>
      </c>
      <c r="DL6" s="64">
        <f t="shared" ref="DL6:DT6" si="9">IF(DL8="-",NA(),DL8)</f>
        <v>113.5</v>
      </c>
      <c r="DM6" s="64">
        <f t="shared" si="9"/>
        <v>105.8</v>
      </c>
      <c r="DN6" s="64">
        <f t="shared" si="9"/>
        <v>105.8</v>
      </c>
      <c r="DO6" s="64">
        <f t="shared" si="9"/>
        <v>67.3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106</v>
      </c>
      <c r="B7" s="60">
        <f t="shared" ref="B7:X7" si="10">B8</f>
        <v>2020</v>
      </c>
      <c r="C7" s="60">
        <f t="shared" si="10"/>
        <v>352128</v>
      </c>
      <c r="D7" s="60">
        <f t="shared" si="10"/>
        <v>47</v>
      </c>
      <c r="E7" s="60">
        <f t="shared" si="10"/>
        <v>14</v>
      </c>
      <c r="F7" s="60">
        <f t="shared" si="10"/>
        <v>0</v>
      </c>
      <c r="G7" s="60">
        <f t="shared" si="10"/>
        <v>2</v>
      </c>
      <c r="H7" s="60" t="str">
        <f t="shared" si="10"/>
        <v>山口県　柳井市</v>
      </c>
      <c r="I7" s="60" t="str">
        <f t="shared" si="10"/>
        <v>柳井まちなか駐車場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48</v>
      </c>
      <c r="S7" s="62" t="str">
        <f t="shared" si="10"/>
        <v>商業施設</v>
      </c>
      <c r="T7" s="62" t="str">
        <f t="shared" si="10"/>
        <v>無</v>
      </c>
      <c r="U7" s="63">
        <f t="shared" si="10"/>
        <v>650</v>
      </c>
      <c r="V7" s="63">
        <f t="shared" si="10"/>
        <v>52</v>
      </c>
      <c r="W7" s="63">
        <f t="shared" si="10"/>
        <v>100</v>
      </c>
      <c r="X7" s="62" t="str">
        <f t="shared" si="10"/>
        <v>無</v>
      </c>
      <c r="Y7" s="64">
        <f>Y8</f>
        <v>141.80000000000001</v>
      </c>
      <c r="Z7" s="64">
        <f t="shared" ref="Z7:AH7" si="11">Z8</f>
        <v>140.19999999999999</v>
      </c>
      <c r="AA7" s="64">
        <f t="shared" si="11"/>
        <v>110.1</v>
      </c>
      <c r="AB7" s="64">
        <f t="shared" si="11"/>
        <v>145.6</v>
      </c>
      <c r="AC7" s="64">
        <f t="shared" si="11"/>
        <v>100</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12.1</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28</v>
      </c>
      <c r="AZ7" s="65">
        <f t="shared" si="13"/>
        <v>18</v>
      </c>
      <c r="BA7" s="65">
        <f t="shared" si="13"/>
        <v>21</v>
      </c>
      <c r="BB7" s="65">
        <f t="shared" si="13"/>
        <v>18</v>
      </c>
      <c r="BC7" s="65">
        <f t="shared" si="13"/>
        <v>15</v>
      </c>
      <c r="BD7" s="65">
        <f t="shared" si="13"/>
        <v>405</v>
      </c>
      <c r="BE7" s="63"/>
      <c r="BF7" s="64">
        <f>BF8</f>
        <v>29.5</v>
      </c>
      <c r="BG7" s="64">
        <f t="shared" ref="BG7:BO7" si="14">BG8</f>
        <v>28.7</v>
      </c>
      <c r="BH7" s="64">
        <f t="shared" si="14"/>
        <v>9.1999999999999993</v>
      </c>
      <c r="BI7" s="64">
        <f t="shared" si="14"/>
        <v>31.3</v>
      </c>
      <c r="BJ7" s="64">
        <f t="shared" si="14"/>
        <v>-13.8</v>
      </c>
      <c r="BK7" s="64">
        <f t="shared" si="14"/>
        <v>34.700000000000003</v>
      </c>
      <c r="BL7" s="64">
        <f t="shared" si="14"/>
        <v>39.6</v>
      </c>
      <c r="BM7" s="64">
        <f t="shared" si="14"/>
        <v>29</v>
      </c>
      <c r="BN7" s="64">
        <f t="shared" si="14"/>
        <v>32.9</v>
      </c>
      <c r="BO7" s="64">
        <f t="shared" si="14"/>
        <v>-121.8</v>
      </c>
      <c r="BP7" s="61"/>
      <c r="BQ7" s="65">
        <f>BQ8</f>
        <v>1715</v>
      </c>
      <c r="BR7" s="65">
        <f t="shared" ref="BR7:BZ7" si="15">BR8</f>
        <v>1500</v>
      </c>
      <c r="BS7" s="65">
        <f t="shared" si="15"/>
        <v>448</v>
      </c>
      <c r="BT7" s="65">
        <f t="shared" si="15"/>
        <v>1362</v>
      </c>
      <c r="BU7" s="65">
        <f t="shared" si="15"/>
        <v>-357</v>
      </c>
      <c r="BV7" s="65">
        <f t="shared" si="15"/>
        <v>7123</v>
      </c>
      <c r="BW7" s="65">
        <f t="shared" si="15"/>
        <v>8017</v>
      </c>
      <c r="BX7" s="65">
        <f t="shared" si="15"/>
        <v>8137</v>
      </c>
      <c r="BY7" s="65">
        <f t="shared" si="15"/>
        <v>8005</v>
      </c>
      <c r="BZ7" s="65">
        <f t="shared" si="15"/>
        <v>2698</v>
      </c>
      <c r="CA7" s="63"/>
      <c r="CB7" s="64" t="s">
        <v>107</v>
      </c>
      <c r="CC7" s="64" t="s">
        <v>107</v>
      </c>
      <c r="CD7" s="64" t="s">
        <v>107</v>
      </c>
      <c r="CE7" s="64" t="s">
        <v>107</v>
      </c>
      <c r="CF7" s="64" t="s">
        <v>107</v>
      </c>
      <c r="CG7" s="64" t="s">
        <v>107</v>
      </c>
      <c r="CH7" s="64" t="s">
        <v>107</v>
      </c>
      <c r="CI7" s="64" t="s">
        <v>107</v>
      </c>
      <c r="CJ7" s="64" t="s">
        <v>107</v>
      </c>
      <c r="CK7" s="64" t="s">
        <v>105</v>
      </c>
      <c r="CL7" s="61"/>
      <c r="CM7" s="63">
        <f>CM8</f>
        <v>50225</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123.1</v>
      </c>
      <c r="DL7" s="64">
        <f t="shared" ref="DL7:DT7" si="17">DL8</f>
        <v>113.5</v>
      </c>
      <c r="DM7" s="64">
        <f t="shared" si="17"/>
        <v>105.8</v>
      </c>
      <c r="DN7" s="64">
        <f t="shared" si="17"/>
        <v>105.8</v>
      </c>
      <c r="DO7" s="64">
        <f t="shared" si="17"/>
        <v>67.3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352128</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48</v>
      </c>
      <c r="S8" s="69" t="s">
        <v>118</v>
      </c>
      <c r="T8" s="69" t="s">
        <v>119</v>
      </c>
      <c r="U8" s="70">
        <v>650</v>
      </c>
      <c r="V8" s="70">
        <v>52</v>
      </c>
      <c r="W8" s="70">
        <v>100</v>
      </c>
      <c r="X8" s="69" t="s">
        <v>119</v>
      </c>
      <c r="Y8" s="71">
        <v>141.80000000000001</v>
      </c>
      <c r="Z8" s="71">
        <v>140.19999999999999</v>
      </c>
      <c r="AA8" s="71">
        <v>110.1</v>
      </c>
      <c r="AB8" s="71">
        <v>145.6</v>
      </c>
      <c r="AC8" s="71">
        <v>100</v>
      </c>
      <c r="AD8" s="71">
        <v>378</v>
      </c>
      <c r="AE8" s="71">
        <v>477.8</v>
      </c>
      <c r="AF8" s="71">
        <v>373.2</v>
      </c>
      <c r="AG8" s="71">
        <v>742.8</v>
      </c>
      <c r="AH8" s="71">
        <v>385.7</v>
      </c>
      <c r="AI8" s="68">
        <v>630.70000000000005</v>
      </c>
      <c r="AJ8" s="71">
        <v>0</v>
      </c>
      <c r="AK8" s="71">
        <v>0</v>
      </c>
      <c r="AL8" s="71">
        <v>0</v>
      </c>
      <c r="AM8" s="71">
        <v>0</v>
      </c>
      <c r="AN8" s="71">
        <v>12.1</v>
      </c>
      <c r="AO8" s="71">
        <v>3.1</v>
      </c>
      <c r="AP8" s="71">
        <v>6.3</v>
      </c>
      <c r="AQ8" s="71">
        <v>4</v>
      </c>
      <c r="AR8" s="71">
        <v>2</v>
      </c>
      <c r="AS8" s="71">
        <v>9</v>
      </c>
      <c r="AT8" s="68">
        <v>8.6</v>
      </c>
      <c r="AU8" s="72">
        <v>0</v>
      </c>
      <c r="AV8" s="72">
        <v>0</v>
      </c>
      <c r="AW8" s="72">
        <v>0</v>
      </c>
      <c r="AX8" s="72">
        <v>0</v>
      </c>
      <c r="AY8" s="72">
        <v>28</v>
      </c>
      <c r="AZ8" s="72">
        <v>18</v>
      </c>
      <c r="BA8" s="72">
        <v>21</v>
      </c>
      <c r="BB8" s="72">
        <v>18</v>
      </c>
      <c r="BC8" s="72">
        <v>15</v>
      </c>
      <c r="BD8" s="72">
        <v>405</v>
      </c>
      <c r="BE8" s="72">
        <v>2345</v>
      </c>
      <c r="BF8" s="71">
        <v>29.5</v>
      </c>
      <c r="BG8" s="71">
        <v>28.7</v>
      </c>
      <c r="BH8" s="71">
        <v>9.1999999999999993</v>
      </c>
      <c r="BI8" s="71">
        <v>31.3</v>
      </c>
      <c r="BJ8" s="71">
        <v>-13.8</v>
      </c>
      <c r="BK8" s="71">
        <v>34.700000000000003</v>
      </c>
      <c r="BL8" s="71">
        <v>39.6</v>
      </c>
      <c r="BM8" s="71">
        <v>29</v>
      </c>
      <c r="BN8" s="71">
        <v>32.9</v>
      </c>
      <c r="BO8" s="71">
        <v>-121.8</v>
      </c>
      <c r="BP8" s="68">
        <v>-65.900000000000006</v>
      </c>
      <c r="BQ8" s="72">
        <v>1715</v>
      </c>
      <c r="BR8" s="72">
        <v>1500</v>
      </c>
      <c r="BS8" s="72">
        <v>448</v>
      </c>
      <c r="BT8" s="73">
        <v>1362</v>
      </c>
      <c r="BU8" s="73">
        <v>-357</v>
      </c>
      <c r="BV8" s="72">
        <v>7123</v>
      </c>
      <c r="BW8" s="72">
        <v>8017</v>
      </c>
      <c r="BX8" s="72">
        <v>8137</v>
      </c>
      <c r="BY8" s="72">
        <v>8005</v>
      </c>
      <c r="BZ8" s="72">
        <v>2698</v>
      </c>
      <c r="CA8" s="70">
        <v>3932</v>
      </c>
      <c r="CB8" s="71" t="s">
        <v>112</v>
      </c>
      <c r="CC8" s="71" t="s">
        <v>112</v>
      </c>
      <c r="CD8" s="71" t="s">
        <v>112</v>
      </c>
      <c r="CE8" s="71" t="s">
        <v>112</v>
      </c>
      <c r="CF8" s="71" t="s">
        <v>112</v>
      </c>
      <c r="CG8" s="71" t="s">
        <v>112</v>
      </c>
      <c r="CH8" s="71" t="s">
        <v>112</v>
      </c>
      <c r="CI8" s="71" t="s">
        <v>112</v>
      </c>
      <c r="CJ8" s="71" t="s">
        <v>112</v>
      </c>
      <c r="CK8" s="71" t="s">
        <v>112</v>
      </c>
      <c r="CL8" s="68" t="s">
        <v>112</v>
      </c>
      <c r="CM8" s="70">
        <v>50225</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62.8</v>
      </c>
      <c r="DF8" s="71">
        <v>62.3</v>
      </c>
      <c r="DG8" s="71">
        <v>87.9</v>
      </c>
      <c r="DH8" s="71">
        <v>56.3</v>
      </c>
      <c r="DI8" s="71">
        <v>70.3</v>
      </c>
      <c r="DJ8" s="68">
        <v>183.4</v>
      </c>
      <c r="DK8" s="71">
        <v>123.1</v>
      </c>
      <c r="DL8" s="71">
        <v>113.5</v>
      </c>
      <c r="DM8" s="71">
        <v>105.8</v>
      </c>
      <c r="DN8" s="71">
        <v>105.8</v>
      </c>
      <c r="DO8" s="71">
        <v>67.3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2022-02-04T00:26:17Z</cp:lastPrinted>
  <dcterms:created xsi:type="dcterms:W3CDTF">2021-12-17T06:07:25Z</dcterms:created>
  <dcterms:modified xsi:type="dcterms:W3CDTF">2022-02-04T00:32:11Z</dcterms:modified>
  <cp:category/>
</cp:coreProperties>
</file>