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D:\★施設課\5 集落排水関係\3-2 経営比較分析表\R2決算\"/>
    </mc:Choice>
  </mc:AlternateContent>
  <xr:revisionPtr revIDLastSave="0" documentId="13_ncr:1_{0ABC6E27-A170-4EB2-9D5F-80A9DA28DC05}" xr6:coauthVersionLast="36" xr6:coauthVersionMax="36" xr10:uidLastSave="{00000000-0000-0000-0000-000000000000}"/>
  <workbookProtection workbookAlgorithmName="SHA-512" workbookHashValue="mDg30JbZfYKpFGqu+NjCQ+pHSqCDxvL4KamNrI9+gFpgKq5zmJgqN5zMi+Bz7nnNNKPDehhCD6OCmbtgkbG57g==" workbookSaltValue="nFZSb0vzNmMZ4ZegirtW8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<sst xmlns="http://schemas.openxmlformats.org/spreadsheetml/2006/main" count="236" uniqueCount="120">
  <si>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</si>
  <si>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</si>
  <si>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</si>
  <si>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</si>
  <si>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</si>
  <si>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</si>
  <si>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</si>
  <si>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</si>
  <si>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</si>
  <si>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</si>
  <si>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</si>
  <si>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</si>
  <si>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</si>
  <si>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</si>
  <si>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</si>
  <si>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</si>
  <si>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</si>
  <si>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</si>
  <si>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</si>
  <si>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</si>
  <si>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</si>
  <si>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</si>
  <si>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</si>
  <si>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</si>
  <si>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</si>
  <si>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</si>
  <si>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</si>
  <si>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</si>
  <si>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</si>
  <si>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</si>
  <si>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</si>
  <si>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</si>
  <si>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</si>
  <si>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</si>
  <si>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</si>
  <si>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</si>
  <si>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</si>
  <si>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</si>
  <si>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</si>
  <si>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</si>
  <si>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</si>
  <si>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</si>
  <si>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</si>
  <si>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</si>
  <si>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</si>
  <si>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</si>
  <si>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</si>
  <si>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</si>
  <si>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</si>
  <si>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</si>
  <si>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</si>
  <si>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</si>
  <si>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</si>
  <si>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</si>
  <si>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</si>
  <si>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</si>
  <si>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</si>
  <si>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</si>
  <si>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</si>
  <si>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</si>
  <si>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</si>
  <si>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</si>
  <si>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</si>
  <si>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</si>
  <si>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</si>
  <si>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</si>
  <si>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</si>
  <si>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</si>
  <si>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</si>
  <si>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</si>
  <si>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</si>
  <si>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</si>
  <si>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</si>
  <si>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</si>
  <si>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</si>
  <si>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</si>
  <si>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</si>
  <si>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</si>
  <si>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</si>
  <si>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</si>
  <si>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</si>
  <si>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</si>
  <si>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</si>
  <si>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</si>
  <si>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</si>
  <si>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</si>
  <si>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</si>
  <si>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</si>
  <si>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</si>
  <si>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</si>
  <si>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</si>
  <si>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</si>
  <si>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</si>
  <si>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</si>
  <si>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</si>
  <si>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</si>
  <si>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</si>
  <si>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</si>
  <si>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</si>
  <si>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</si>
  <si>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</si>
  <si>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</si>
  <si>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</si>
  <si>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</si>
  <si>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</si>
  <si>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</si>
  <si>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</si>
  <si>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</si>
  <si>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</si>
  <si>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</si>
  <si>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</si>
  <si>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</si>
  <si>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</si>
  <si>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</si>
  <si>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</si>
  <si>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</si>
  <si>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</si>
  <si>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は、人口及び世帯の減少に伴い、使用料収入が減ってきていることで年々下がり傾向であったが、宅地分譲地の整備等により転入世帯もあったことで昨年度に引き続き今年度も若干上振れした。将来的には使用料の見直しも必要ではあるが、一方で維持管理に係る費用を抑えることも必要であり、町内の処理場機能を統合することを前提とした経営改善を図っていきたい。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・経費回収率は、全国平均を上回っており、さらには100％となっている。今後も維持管理費を抑える対策を検討するとともに、計画的な機械設備の更新を実施していきたい。
・汚水処理原価についても全国平均を下回っているものの、汚水処理の効率化向上に向け、委託業者と連携していく必要がある。
・施設利用率、水洗化率ともに全国平均を上回っている。今後とも未加入世帯はもちろん、新規の住宅についても繋ぎ込みの周知をし、率を上げていきたい。</t>
    <rPh sb="75" eb="78">
      <t>サクネンド</t>
    </rPh>
    <rPh sb="79" eb="80">
      <t>ヒ</t>
    </rPh>
    <rPh sb="81" eb="82">
      <t>ツヅ</t>
    </rPh>
    <phoneticPr fontId="4"/>
  </si>
  <si>
    <t>　人口や世帯が減少するなか、健全運営のハードルは高いが、今後の人口減少・需要予測等を踏まえながら、機能診断及び最適整備構想のもと、長寿命化等計画的な施設の改善及び維持管理に努める。また、町内各地区の処理場機能を統合する等、経営改善に向けた抜本的な取り組みの可能性などを検討し、可能な限り効率化を図り、適宜利用料金の見直し等も検討する。
　また令和6年度からの公営企業会計切り替えにむけ、一層の健全化を図ることとしている。</t>
    <rPh sb="128" eb="131">
      <t>カノウセイ</t>
    </rPh>
    <rPh sb="134" eb="136">
      <t>ケントウ</t>
    </rPh>
    <phoneticPr fontId="4"/>
  </si>
  <si>
    <t>　町が管理する農業集落排水施設は７地区あるが、竣工年度は平成5年から平成16年で、もっとも古い施設は25年以上が経過している。一部の地区については不明水による改修工事を行い改善したところである。その他の地区についても機能診断の結果に基づき処理場を含め改修を計画的に行う予定である。</t>
    <rPh sb="84" eb="85">
      <t>オコナ</t>
    </rPh>
    <rPh sb="86" eb="88">
      <t>カイゼン</t>
    </rPh>
    <rPh sb="108" eb="110">
      <t>キノウ</t>
    </rPh>
    <rPh sb="110" eb="112">
      <t>シンダン</t>
    </rPh>
    <rPh sb="113" eb="115">
      <t>ケッカ</t>
    </rPh>
    <rPh sb="116" eb="11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</si>
</sst>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1A-42EE-B83F-D52F2199FC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81A-42EE-B83F-D52F2199FC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60.71</c:v>
                </c:pt>
                <c:pt idx="1">
                  <c:v>60.71</c:v>
                </c:pt>
                <c:pt idx="2">
                  <c:v>60.71</c:v>
                </c:pt>
                <c:pt idx="3">
                  <c:v>60.71</c:v>
                </c:pt>
                <c:pt idx="4">
                  <c:v>60.71</c:v>
                </c:pt>
              </c:numCache>
            </c:numRef>
          </c:val>
          <c:extLst>
            <c:ext xmlns:c16="http://schemas.microsoft.com/office/drawing/2014/chart" uri="{C3380CC4-5D6E-409C-BE32-E72D297353CC}">
              <c16:uniqueId val="{00000000-AA9C-4E19-9035-7BDE989A0D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AA9C-4E19-9035-7BDE989A0D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96.14</c:v>
                </c:pt>
                <c:pt idx="1">
                  <c:v>96</c:v>
                </c:pt>
                <c:pt idx="2">
                  <c:v>97.46</c:v>
                </c:pt>
                <c:pt idx="3">
                  <c:v>97.75</c:v>
                </c:pt>
                <c:pt idx="4">
                  <c:v>97.72</c:v>
                </c:pt>
              </c:numCache>
            </c:numRef>
          </c:val>
          <c:extLst>
            <c:ext xmlns:c16="http://schemas.microsoft.com/office/drawing/2014/chart" uri="{C3380CC4-5D6E-409C-BE32-E72D297353CC}">
              <c16:uniqueId val="{00000000-EAF5-4413-9D3F-E05DEFEEBA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AF5-4413-9D3F-E05DEFEEBA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96.76</c:v>
                </c:pt>
                <c:pt idx="1">
                  <c:v>94.69</c:v>
                </c:pt>
                <c:pt idx="2">
                  <c:v>95.82</c:v>
                </c:pt>
                <c:pt idx="3">
                  <c:v>96.16</c:v>
                </c:pt>
                <c:pt idx="4">
                  <c:v>96.45</c:v>
                </c:pt>
              </c:numCache>
            </c:numRef>
          </c:val>
          <c:extLst>
            <c:ext xmlns:c16="http://schemas.microsoft.com/office/drawing/2014/chart" uri="{C3380CC4-5D6E-409C-BE32-E72D297353CC}">
              <c16:uniqueId val="{00000000-6BE9-4B04-B4EE-0E1A345F86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9-4B04-B4EE-0E1A345F86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83-438C-BB97-3C4D7E09E7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3-438C-BB97-3C4D7E09E7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D-45D0-A0A4-DC06A043E4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D-45D0-A0A4-DC06A043E4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1-4FAA-8F0F-F1DB5B55F2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1-4FAA-8F0F-F1DB5B55F2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F8-49AD-BABA-FF8AD58C4C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F8-49AD-BABA-FF8AD58C4C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284.31</c:v>
                </c:pt>
                <c:pt idx="1">
                  <c:v>315.58</c:v>
                </c:pt>
                <c:pt idx="2">
                  <c:v>254.92</c:v>
                </c:pt>
                <c:pt idx="3">
                  <c:v>206.42</c:v>
                </c:pt>
                <c:pt idx="4">
                  <c:v>171.58</c:v>
                </c:pt>
              </c:numCache>
            </c:numRef>
          </c:val>
          <c:extLst>
            <c:ext xmlns:c16="http://schemas.microsoft.com/office/drawing/2014/chart" uri="{C3380CC4-5D6E-409C-BE32-E72D297353CC}">
              <c16:uniqueId val="{00000000-9C3B-4968-96E8-B8F1B47758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C3B-4968-96E8-B8F1B47758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109.01</c:v>
                </c:pt>
                <c:pt idx="1">
                  <c:v>100</c:v>
                </c:pt>
                <c:pt idx="2">
                  <c:v>100</c:v>
                </c:pt>
                <c:pt idx="3">
                  <c:v>100</c:v>
                </c:pt>
                <c:pt idx="4">
                  <c:v>100</c:v>
                </c:pt>
              </c:numCache>
            </c:numRef>
          </c:val>
          <c:extLst>
            <c:ext xmlns:c16="http://schemas.microsoft.com/office/drawing/2014/chart" uri="{C3380CC4-5D6E-409C-BE32-E72D297353CC}">
              <c16:uniqueId val="{00000000-7395-40D7-A5F3-AE6CE2E46A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395-40D7-A5F3-AE6CE2E46A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168.73</c:v>
                </c:pt>
                <c:pt idx="1">
                  <c:v>182.36</c:v>
                </c:pt>
                <c:pt idx="2">
                  <c:v>182.84</c:v>
                </c:pt>
                <c:pt idx="3">
                  <c:v>187.21</c:v>
                </c:pt>
                <c:pt idx="4">
                  <c:v>185.48</c:v>
                </c:pt>
              </c:numCache>
            </c:numRef>
          </c:val>
          <c:extLst>
            <c:ext xmlns:c16="http://schemas.microsoft.com/office/drawing/2014/chart" uri="{C3380CC4-5D6E-409C-BE32-E72D297353CC}">
              <c16:uniqueId val="{00000000-796F-44D0-97E3-E8D461853B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96F-44D0-97E3-E8D461853B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70" zoomScaleNormal="70" workbookViewId="0">
      <selection activeCell="CF44" sqref="CF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阿武町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3184</v>
      </c>
      <c r="AM8" s="69"/>
      <c r="AN8" s="69"/>
      <c r="AO8" s="69"/>
      <c r="AP8" s="69"/>
      <c r="AQ8" s="69"/>
      <c r="AR8" s="69"/>
      <c r="AS8" s="69"/>
      <c r="AT8" s="68">
        <f>データ!T6</f>
        <v>115.95</v>
      </c>
      <c r="AU8" s="68"/>
      <c r="AV8" s="68"/>
      <c r="AW8" s="68"/>
      <c r="AX8" s="68"/>
      <c r="AY8" s="68"/>
      <c r="AZ8" s="68"/>
      <c r="BA8" s="68"/>
      <c r="BB8" s="68">
        <f>データ!U6</f>
        <v>27.46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59.61</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1883</v>
      </c>
      <c r="AM10" s="69"/>
      <c r="AN10" s="69"/>
      <c r="AO10" s="69"/>
      <c r="AP10" s="69"/>
      <c r="AQ10" s="69"/>
      <c r="AR10" s="69"/>
      <c r="AS10" s="69"/>
      <c r="AT10" s="68">
        <f>データ!W6</f>
        <v>1.8</v>
      </c>
      <c r="AU10" s="68"/>
      <c r="AV10" s="68"/>
      <c r="AW10" s="68"/>
      <c r="AX10" s="68"/>
      <c r="AY10" s="68"/>
      <c r="AZ10" s="68"/>
      <c r="BA10" s="68"/>
      <c r="BB10" s="68">
        <f>データ!X6</f>
        <v>1046.1099999999999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xKOkNts287jnl/+YWXYiZ9IdUw/hQXSIo041ihjYjj+Eb0l/nEmZISEfe2JiXXhgNP1QrzRIbSPok4xSgKT6eA==" saltValue="qjeZCe/BOn4F29s/2t+A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355020</v>
      </c>
      <c r="D6" s="33">
        <f t="shared" si="3"/>
        <v>47</v>
      </c>
      <c r="E6" s="33">
        <f t="shared" si="3"/>
        <v>17</v>
      </c>
      <c r="F6" s="33">
        <f t="shared" si="3"/>
        <v>5</v>
      </c>
      <c r="G6" s="33">
        <f t="shared" si="3"/>
        <v>0</v>
      </c>
      <c r="H6" s="33" t="str">
        <f t="shared" si="3"/>
        <v>山口県　阿武町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59.61</v>
      </c>
      <c r="Q6" s="34">
        <f t="shared" si="3"/>
        <v>100</v>
      </c>
      <c r="R6" s="34">
        <f t="shared" si="3"/>
        <v>4400</v>
      </c>
      <c r="S6" s="34">
        <f t="shared" si="3"/>
        <v>3184</v>
      </c>
      <c r="T6" s="34">
        <f t="shared" si="3"/>
        <v>115.95</v>
      </c>
      <c r="U6" s="34">
        <f t="shared" si="3"/>
        <v>27.46</v>
      </c>
      <c r="V6" s="34">
        <f t="shared" si="3"/>
        <v>1883</v>
      </c>
      <c r="W6" s="34">
        <f t="shared" si="3"/>
        <v>1.8</v>
      </c>
      <c r="X6" s="34">
        <f t="shared" si="3"/>
        <v>1046.1099999999999</v>
      </c>
      <c r="Y6" s="35">
        <f>IF(Y7="",NA(),Y7)</f>
        <v>96.76</v>
      </c>
      <c r="Z6" s="35">
        <f t="shared" ref="Z6:AH6" si="4">IF(Z7="",NA(),Z7)</f>
        <v>94.69</v>
      </c>
      <c r="AA6" s="35">
        <f t="shared" si="4"/>
        <v>95.82</v>
      </c>
      <c r="AB6" s="35">
        <f t="shared" si="4"/>
        <v>96.16</v>
      </c>
      <c r="AC6" s="35">
        <f t="shared" si="4"/>
        <v>96.45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284.31</v>
      </c>
      <c r="BG6" s="35">
        <f t="shared" ref="BG6:BO6" si="7">IF(BG7="",NA(),BG7)</f>
        <v>315.58</v>
      </c>
      <c r="BH6" s="35">
        <f t="shared" si="7"/>
        <v>254.92</v>
      </c>
      <c r="BI6" s="35">
        <f t="shared" si="7"/>
        <v>206.42</v>
      </c>
      <c r="BJ6" s="35">
        <f t="shared" si="7"/>
        <v>171.58</v>
      </c>
      <c r="BK6" s="35">
        <f t="shared" si="7"/>
        <v>974.93</v>
      </c>
      <c r="BL6" s="35">
        <f t="shared" si="7"/>
        <v>855.8</v>
      </c>
      <c r="BM6" s="35">
        <f t="shared" si="7"/>
        <v>789.46</v>
      </c>
      <c r="BN6" s="35">
        <f t="shared" si="7"/>
        <v>826.83</v>
      </c>
      <c r="BO6" s="35">
        <f t="shared" si="7"/>
        <v>867.83</v>
      </c>
      <c r="BP6" s="34" t="str">
        <f>IF(BP7="","",IF(BP7="-","【-】","【"&amp;SUBSTITUTE(TEXT(BP7,"#,##0.00"),"-","△")&amp;"】"))</f>
        <v>【832.52】</v>
      </c>
      <c r="BQ6" s="35">
        <f>IF(BQ7="",NA(),BQ7)</f>
        <v>109.01</v>
      </c>
      <c r="BR6" s="35">
        <f t="shared" ref="BR6:BZ6" si="8">IF(BR7="",NA(),BR7)</f>
        <v>100</v>
      </c>
      <c r="BS6" s="35">
        <f t="shared" si="8"/>
        <v>100</v>
      </c>
      <c r="BT6" s="35">
        <f t="shared" si="8"/>
        <v>100</v>
      </c>
      <c r="BU6" s="35">
        <f t="shared" si="8"/>
        <v>100</v>
      </c>
      <c r="BV6" s="35">
        <f t="shared" si="8"/>
        <v>55.32</v>
      </c>
      <c r="BW6" s="35">
        <f t="shared" si="8"/>
        <v>59.8</v>
      </c>
      <c r="BX6" s="35">
        <f t="shared" si="8"/>
        <v>57.77</v>
      </c>
      <c r="BY6" s="35">
        <f t="shared" si="8"/>
        <v>57.31</v>
      </c>
      <c r="BZ6" s="35">
        <f t="shared" si="8"/>
        <v>57.08</v>
      </c>
      <c r="CA6" s="34" t="str">
        <f>IF(CA7="","",IF(CA7="-","【-】","【"&amp;SUBSTITUTE(TEXT(CA7,"#,##0.00"),"-","△")&amp;"】"))</f>
        <v>【60.94】</v>
      </c>
      <c r="CB6" s="35">
        <f>IF(CB7="",NA(),CB7)</f>
        <v>168.73</v>
      </c>
      <c r="CC6" s="35">
        <f t="shared" ref="CC6:CK6" si="9">IF(CC7="",NA(),CC7)</f>
        <v>182.36</v>
      </c>
      <c r="CD6" s="35">
        <f t="shared" si="9"/>
        <v>182.84</v>
      </c>
      <c r="CE6" s="35">
        <f t="shared" si="9"/>
        <v>187.21</v>
      </c>
      <c r="CF6" s="35">
        <f t="shared" si="9"/>
        <v>185.48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60.71</v>
      </c>
      <c r="CN6" s="35">
        <f t="shared" ref="CN6:CV6" si="10">IF(CN7="",NA(),CN7)</f>
        <v>60.71</v>
      </c>
      <c r="CO6" s="35">
        <f t="shared" si="10"/>
        <v>60.71</v>
      </c>
      <c r="CP6" s="35">
        <f t="shared" si="10"/>
        <v>60.71</v>
      </c>
      <c r="CQ6" s="35">
        <f t="shared" si="10"/>
        <v>60.71</v>
      </c>
      <c r="CR6" s="35">
        <f t="shared" si="10"/>
        <v>60.65</v>
      </c>
      <c r="CS6" s="35">
        <f t="shared" si="10"/>
        <v>51.75</v>
      </c>
      <c r="CT6" s="35">
        <f t="shared" si="10"/>
        <v>50.68</v>
      </c>
      <c r="CU6" s="35">
        <f t="shared" si="10"/>
        <v>50.14</v>
      </c>
      <c r="CV6" s="35">
        <f t="shared" si="10"/>
        <v>54.83</v>
      </c>
      <c r="CW6" s="34" t="str">
        <f>IF(CW7="","",IF(CW7="-","【-】","【"&amp;SUBSTITUTE(TEXT(CW7,"#,##0.00"),"-","△")&amp;"】"))</f>
        <v>【54.84】</v>
      </c>
      <c r="CX6" s="35">
        <f>IF(CX7="",NA(),CX7)</f>
        <v>96.14</v>
      </c>
      <c r="CY6" s="35">
        <f t="shared" ref="CY6:DG6" si="11">IF(CY7="",NA(),CY7)</f>
        <v>96</v>
      </c>
      <c r="CZ6" s="35">
        <f t="shared" si="11"/>
        <v>97.46</v>
      </c>
      <c r="DA6" s="35">
        <f t="shared" si="11"/>
        <v>97.75</v>
      </c>
      <c r="DB6" s="35">
        <f t="shared" si="11"/>
        <v>97.72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355020</v>
      </c>
      <c r="D7" s="37">
        <v>47</v>
      </c>
      <c r="E7" s="37">
        <v>17</v>
      </c>
      <c r="F7" s="37">
        <v>5</v>
      </c>
      <c r="G7" s="37">
        <v>0</v>
      </c>
      <c r="H7" s="37" t="s">
        <v>98</v>
      </c>
      <c r="I7" s="37" t="s">
        <v>99</v>
      </c>
      <c r="J7" s="37" t="s">
        <v>100</v>
      </c>
      <c r="K7" s="37" t="s">
        <v>101</v>
      </c>
      <c r="L7" s="37" t="s">
        <v>102</v>
      </c>
      <c r="M7" s="37" t="s">
        <v>103</v>
      </c>
      <c r="N7" s="38" t="s">
        <v>104</v>
      </c>
      <c r="O7" s="38" t="s">
        <v>105</v>
      </c>
      <c r="P7" s="38">
        <v>59.61</v>
      </c>
      <c r="Q7" s="38">
        <v>100</v>
      </c>
      <c r="R7" s="38">
        <v>4400</v>
      </c>
      <c r="S7" s="38">
        <v>3184</v>
      </c>
      <c r="T7" s="38">
        <v>115.95</v>
      </c>
      <c r="U7" s="38">
        <v>27.46</v>
      </c>
      <c r="V7" s="38">
        <v>1883</v>
      </c>
      <c r="W7" s="38">
        <v>1.8</v>
      </c>
      <c r="X7" s="38">
        <v>1046.1099999999999</v>
      </c>
      <c r="Y7" s="38">
        <v>96.76</v>
      </c>
      <c r="Z7" s="38">
        <v>94.69</v>
      </c>
      <c r="AA7" s="38">
        <v>95.82</v>
      </c>
      <c r="AB7" s="38">
        <v>96.16</v>
      </c>
      <c r="AC7" s="38">
        <v>96.45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284.31</v>
      </c>
      <c r="BG7" s="38">
        <v>315.58</v>
      </c>
      <c r="BH7" s="38">
        <v>254.92</v>
      </c>
      <c r="BI7" s="38">
        <v>206.42</v>
      </c>
      <c r="BJ7" s="38">
        <v>171.58</v>
      </c>
      <c r="BK7" s="38">
        <v>974.93</v>
      </c>
      <c r="BL7" s="38">
        <v>855.8</v>
      </c>
      <c r="BM7" s="38">
        <v>789.46</v>
      </c>
      <c r="BN7" s="38">
        <v>826.83</v>
      </c>
      <c r="BO7" s="38">
        <v>867.83</v>
      </c>
      <c r="BP7" s="38">
        <v>832.52</v>
      </c>
      <c r="BQ7" s="38">
        <v>109.01</v>
      </c>
      <c r="BR7" s="38">
        <v>100</v>
      </c>
      <c r="BS7" s="38">
        <v>100</v>
      </c>
      <c r="BT7" s="38">
        <v>100</v>
      </c>
      <c r="BU7" s="38">
        <v>100</v>
      </c>
      <c r="BV7" s="38">
        <v>55.32</v>
      </c>
      <c r="BW7" s="38">
        <v>59.8</v>
      </c>
      <c r="BX7" s="38">
        <v>57.77</v>
      </c>
      <c r="BY7" s="38">
        <v>57.31</v>
      </c>
      <c r="BZ7" s="38">
        <v>57.08</v>
      </c>
      <c r="CA7" s="38">
        <v>60.94</v>
      </c>
      <c r="CB7" s="38">
        <v>168.73</v>
      </c>
      <c r="CC7" s="38">
        <v>182.36</v>
      </c>
      <c r="CD7" s="38">
        <v>182.84</v>
      </c>
      <c r="CE7" s="38">
        <v>187.21</v>
      </c>
      <c r="CF7" s="38">
        <v>185.48</v>
      </c>
      <c r="CG7" s="38">
        <v>283.17</v>
      </c>
      <c r="CH7" s="38">
        <v>263.76</v>
      </c>
      <c r="CI7" s="38">
        <v>274.35000000000002</v>
      </c>
      <c r="CJ7" s="38">
        <v>273.52</v>
      </c>
      <c r="CK7" s="38">
        <v>274.99</v>
      </c>
      <c r="CL7" s="38">
        <v>253.04</v>
      </c>
      <c r="CM7" s="38">
        <v>60.71</v>
      </c>
      <c r="CN7" s="38">
        <v>60.71</v>
      </c>
      <c r="CO7" s="38">
        <v>60.71</v>
      </c>
      <c r="CP7" s="38">
        <v>60.71</v>
      </c>
      <c r="CQ7" s="38">
        <v>60.71</v>
      </c>
      <c r="CR7" s="38">
        <v>60.65</v>
      </c>
      <c r="CS7" s="38">
        <v>51.75</v>
      </c>
      <c r="CT7" s="38">
        <v>50.68</v>
      </c>
      <c r="CU7" s="38">
        <v>50.14</v>
      </c>
      <c r="CV7" s="38">
        <v>54.83</v>
      </c>
      <c r="CW7" s="38">
        <v>54.84</v>
      </c>
      <c r="CX7" s="38">
        <v>96.14</v>
      </c>
      <c r="CY7" s="38">
        <v>96</v>
      </c>
      <c r="CZ7" s="38">
        <v>97.46</v>
      </c>
      <c r="DA7" s="38">
        <v>97.75</v>
      </c>
      <c r="DB7" s="38">
        <v>97.72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2022-02-07T10:31:54Z</cp:lastPrinted>
  <dcterms:created xsi:type="dcterms:W3CDTF">2021-12-03T08:01:28Z</dcterms:created>
  <dcterms:modified xsi:type="dcterms:W3CDTF">2022-02-16T06:53:22Z</dcterms:modified>
  <cp:category/>
</cp:coreProperties>
</file>