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メール文書\R5\2024.01.17 公営企業に係る経営比較分析表（令和４年度決算）の分析等について\"/>
    </mc:Choice>
  </mc:AlternateContent>
  <xr:revisionPtr revIDLastSave="0" documentId="13_ncr:1_{0BA9CC48-B966-46AA-94E0-F4677FFDD9EE}" xr6:coauthVersionLast="40" xr6:coauthVersionMax="40" xr10:uidLastSave="{00000000-0000-0000-0000-000000000000}"/>
  <workbookProtection workbookAlgorithmName="SHA-512" workbookHashValue="6ofbIoH2ieQ1BYpk1DNec/c0xvmN6urSKRr8XsFK7N9xIFXhdioDfY1f/LmuLb+X59pBIKOaq9MBlNlyH9awnw==" workbookSaltValue="juk2tFyQqStFEp0ob3JG7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E85" i="4"/>
  <c r="BB10" i="4"/>
  <c r="P10" i="4"/>
  <c r="BB8" i="4"/>
  <c r="AT8" i="4"/>
  <c r="AL8" i="4"/>
  <c r="W8" i="4"/>
  <c r="P8" i="4"/>
  <c r="I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<sst xmlns="http://schemas.openxmlformats.org/spreadsheetml/2006/main" count="228" uniqueCount="112">
  <si>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</si>
  <si>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</si>
  <si>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</si>
  <si>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</si>
  <si>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</si>
  <si>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</si>
  <si>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</si>
  <si>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</si>
  <si>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</si>
  <si>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</si>
  <si>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</si>
  <si>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</si>
  <si>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</si>
  <si>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</si>
  <si>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</si>
  <si>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</si>
  <si>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</si>
  <si>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</si>
  <si>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</si>
  <si>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</si>
  <si>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</si>
  <si>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</si>
  <si>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</si>
  <si>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</si>
  <si>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</si>
  <si>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</si>
  <si>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</si>
  <si>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</si>
  <si>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</si>
  <si>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</si>
  <si>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</si>
  <si>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</si>
  <si>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</si>
  <si>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</si>
  <si>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</si>
  <si>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</si>
  <si>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</si>
  <si>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</si>
  <si>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</si>
  <si>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</si>
  <si>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</si>
  <si>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</si>
  <si>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</si>
  <si>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</si>
  <si>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</si>
  <si>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</si>
  <si>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</si>
  <si>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</si>
  <si>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</si>
  <si>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</si>
  <si>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</si>
  <si>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</si>
  <si>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</si>
  <si>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</si>
  <si>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</si>
  <si>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</si>
  <si>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</si>
  <si>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</si>
  <si>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</si>
  <si>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</si>
  <si>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</si>
  <si>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</si>
  <si>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</si>
  <si>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</si>
  <si>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</si>
  <si>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</si>
  <si>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</si>
  <si>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</si>
  <si>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</si>
  <si>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</si>
  <si>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</si>
  <si>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</si>
  <si>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</si>
  <si>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</si>
  <si>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</si>
  <si>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</si>
  <si>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</si>
  <si>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</si>
  <si>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</si>
  <si>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</si>
  <si>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</si>
  <si>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</si>
  <si>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</si>
  <si>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</si>
  <si>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</si>
  <si>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</si>
  <si>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</si>
  <si>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</si>
  <si>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</si>
  <si>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</si>
  <si>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</si>
  <si>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</si>
  <si>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</si>
  <si>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</si>
  <si>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</si>
  <si>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</si>
  <si>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</si>
  <si>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</si>
  <si>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</si>
  <si>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</si>
  <si>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</si>
  <si>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</si>
  <si>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</si>
  <si>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</si>
  <si>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</si>
  <si>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</si>
  <si>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</si>
  <si>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</si>
  <si>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</si>
  <si>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①類似団体と比較しても高率であり、上昇傾向にあることから、確実に老朽化が進行しているといえる。漏水防止、災害対策の観点からも早急な更新が必要であるといえる。
②③管路更新率は類似団体平均と同水準だが、管路の老朽化に対し、更新が追いついていない状況である。短期間での解消は困難であることから、長期的な計画に基づき管網の整理・統合を図りながら更新事業を推進する必要がある。</t>
    <rPh sb="101" eb="103">
      <t>カンロ</t>
    </rPh>
    <rPh sb="104" eb="107">
      <t>ロウキュウカ</t>
    </rPh>
    <rPh sb="108" eb="109">
      <t>タイ</t>
    </rPh>
    <rPh sb="111" eb="113">
      <t>コウシン</t>
    </rPh>
    <rPh sb="114" eb="115">
      <t>オ</t>
    </rPh>
    <rPh sb="122" eb="124">
      <t>ジョウキョウ</t>
    </rPh>
    <phoneticPr fontId="4"/>
  </si>
  <si>
    <t>①給水収益が減少し、動力費等の費用が増加したため比率は減少した。現状100%以上を維持できているが、収益は減少傾向であり、費用は物価上昇等により増加傾向のため、今後はより厳しい経営環境が予測される。
②欠損金は生じていない
③未払金が増加したため前年度より比率は減少した。類似団体平均を下回っているものの、200%を超えており短期的な債務に対する支払い能力としては十分と考える。
④借入を上回る償還を行い若干減少したが、類似団体平均を上回る高水準となっている。内部留保資金を活用し、料金改定による収益確保のもと、改善に取り組む必要がある。
⑤⑥給水収益の減少及び動力費等の増加に伴い給水原価が上がったため、料金回収率は減少した。
⑦年間配水量の減少に伴い前年度より低下し、他団体平均値と比較しても低い水準となっている。
水需要の増加が見込めない現状では、人口減少等により、一層の利用率の低下が予測されるため、適正な施設規模の検討が必要である。
⑧寒波により漏水量が増加し比率が減少した。類似団体と比べ下回っており、漏水防止につながる更新事業の推進が必要である。</t>
    <rPh sb="15" eb="17">
      <t>ヒヨウ</t>
    </rPh>
    <rPh sb="32" eb="34">
      <t>ゲンジョウ</t>
    </rPh>
    <rPh sb="38" eb="40">
      <t>イジョウ</t>
    </rPh>
    <rPh sb="41" eb="43">
      <t>イジ</t>
    </rPh>
    <rPh sb="50" eb="52">
      <t>シュウエキ</t>
    </rPh>
    <rPh sb="53" eb="55">
      <t>ゲンショウ</t>
    </rPh>
    <rPh sb="55" eb="57">
      <t>ケイコウ</t>
    </rPh>
    <rPh sb="61" eb="63">
      <t>ヒヨウ</t>
    </rPh>
    <rPh sb="64" eb="68">
      <t>ブッカジョウショウ</t>
    </rPh>
    <rPh sb="68" eb="69">
      <t>ナド</t>
    </rPh>
    <rPh sb="72" eb="74">
      <t>ゾウカ</t>
    </rPh>
    <rPh sb="74" eb="76">
      <t>ケイコウ</t>
    </rPh>
    <rPh sb="80" eb="82">
      <t>コンゴ</t>
    </rPh>
    <rPh sb="85" eb="86">
      <t>キビ</t>
    </rPh>
    <rPh sb="88" eb="90">
      <t>ケイエイ</t>
    </rPh>
    <rPh sb="90" eb="92">
      <t>カンキョウ</t>
    </rPh>
    <rPh sb="93" eb="95">
      <t>ヨソク</t>
    </rPh>
    <rPh sb="102" eb="104">
      <t>ケッソン</t>
    </rPh>
    <rPh sb="104" eb="105">
      <t>キン</t>
    </rPh>
    <rPh sb="119" eb="121">
      <t>ゾウカ</t>
    </rPh>
    <rPh sb="133" eb="135">
      <t>ゲンショウ</t>
    </rPh>
    <rPh sb="160" eb="161">
      <t>コ</t>
    </rPh>
    <rPh sb="207" eb="209">
      <t>ゲンショウ</t>
    </rPh>
    <rPh sb="233" eb="235">
      <t>ナイブ</t>
    </rPh>
    <rPh sb="235" eb="237">
      <t>リュウホ</t>
    </rPh>
    <rPh sb="237" eb="239">
      <t>シキン</t>
    </rPh>
    <rPh sb="244" eb="246">
      <t>リョウキン</t>
    </rPh>
    <rPh sb="246" eb="248">
      <t>カイテイ</t>
    </rPh>
    <rPh sb="253" eb="255">
      <t>カクホ</t>
    </rPh>
    <rPh sb="259" eb="261">
      <t>カイゼン</t>
    </rPh>
    <rPh sb="262" eb="263">
      <t>ト</t>
    </rPh>
    <rPh sb="264" eb="265">
      <t>ク</t>
    </rPh>
    <rPh sb="266" eb="268">
      <t>ヒツヨウ</t>
    </rPh>
    <rPh sb="283" eb="284">
      <t>オヨ</t>
    </rPh>
    <rPh sb="290" eb="292">
      <t>ゾウカ</t>
    </rPh>
    <rPh sb="293" eb="294">
      <t>トモナ</t>
    </rPh>
    <rPh sb="300" eb="301">
      <t>ア</t>
    </rPh>
    <rPh sb="307" eb="309">
      <t>リョウキン</t>
    </rPh>
    <rPh sb="309" eb="311">
      <t>カイシュウ</t>
    </rPh>
    <rPh sb="334" eb="335">
      <t>ド</t>
    </rPh>
    <rPh sb="337" eb="339">
      <t>テイカ</t>
    </rPh>
    <rPh sb="441" eb="443">
      <t>ヒリツ</t>
    </rPh>
    <rPh sb="444" eb="446">
      <t>ゲンショウ</t>
    </rPh>
    <rPh sb="454" eb="455">
      <t>クラ</t>
    </rPh>
    <rPh sb="456" eb="458">
      <t>シタマワ</t>
    </rPh>
    <phoneticPr fontId="4"/>
  </si>
  <si>
    <t>　給水人口の減少及び企業活動の変化等の要因による給水収益の減少が続く中、急激な物価上昇やエネルギー価格の高騰により、今後は収支均衡を保つことは厳しい状況にある。
　加えて、老朽化施設を多く抱える当市において、円滑に更新事業を進めるため、必要な財源の確保に努める必要がある。
　こうした現状から、令和6年度より段階的に料金改定を実施することで健全な経営の継続性を確保し、アセットマネジメントに基づく更新事業を推進することで、効率的かつ安定的な事業運営に努める。</t>
    <rPh sb="1" eb="3">
      <t>キュウスイ</t>
    </rPh>
    <rPh sb="3" eb="5">
      <t>ジンコウ</t>
    </rPh>
    <rPh sb="6" eb="8">
      <t>ゲンショウ</t>
    </rPh>
    <rPh sb="8" eb="9">
      <t>オヨ</t>
    </rPh>
    <rPh sb="10" eb="12">
      <t>キギョウ</t>
    </rPh>
    <rPh sb="12" eb="14">
      <t>カツドウ</t>
    </rPh>
    <rPh sb="15" eb="17">
      <t>ヘンカ</t>
    </rPh>
    <rPh sb="17" eb="18">
      <t>ナド</t>
    </rPh>
    <rPh sb="19" eb="21">
      <t>ヨウイン</t>
    </rPh>
    <rPh sb="58" eb="60">
      <t>コンゴ</t>
    </rPh>
    <rPh sb="104" eb="106">
      <t>エンカツ</t>
    </rPh>
    <rPh sb="112" eb="113">
      <t>スス</t>
    </rPh>
    <rPh sb="118" eb="120">
      <t>ヒツヨウ</t>
    </rPh>
    <rPh sb="142" eb="144">
      <t>ゲンジョウ</t>
    </rPh>
    <rPh sb="147" eb="149">
      <t>レイワ</t>
    </rPh>
    <rPh sb="150" eb="152">
      <t>ネンド</t>
    </rPh>
    <rPh sb="154" eb="156">
      <t>ダンカイ</t>
    </rPh>
    <rPh sb="156" eb="157">
      <t>テキ</t>
    </rPh>
    <rPh sb="158" eb="160">
      <t>リョウキン</t>
    </rPh>
    <rPh sb="160" eb="162">
      <t>カイテイ</t>
    </rPh>
    <rPh sb="163" eb="165">
      <t>ジッシ</t>
    </rPh>
    <rPh sb="176" eb="179">
      <t>ケイゾクセイ</t>
    </rPh>
    <rPh sb="180" eb="182">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</si>
</sst>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1.05</c:v>
                </c:pt>
                <c:pt idx="1">
                  <c:v>0.71</c:v>
                </c:pt>
                <c:pt idx="2">
                  <c:v>0.75</c:v>
                </c:pt>
                <c:pt idx="3">
                  <c:v>0.57999999999999996</c:v>
                </c:pt>
                <c:pt idx="4">
                  <c:v>0.69</c:v>
                </c:pt>
              </c:numCache>
            </c:numRef>
          </c:val>
          <c:extLst>
            <c:ext xmlns:c16="http://schemas.microsoft.com/office/drawing/2014/chart" uri="{C3380CC4-5D6E-409C-BE32-E72D297353CC}">
              <c16:uniqueId val="{00000000-128F-44B0-BBAC-B6EF8E0E8C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128F-44B0-BBAC-B6EF8E0E8C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49.05</c:v>
                </c:pt>
                <c:pt idx="1">
                  <c:v>48.34</c:v>
                </c:pt>
                <c:pt idx="2">
                  <c:v>48.1</c:v>
                </c:pt>
                <c:pt idx="3">
                  <c:v>48.19</c:v>
                </c:pt>
                <c:pt idx="4">
                  <c:v>47.57</c:v>
                </c:pt>
              </c:numCache>
            </c:numRef>
          </c:val>
          <c:extLst>
            <c:ext xmlns:c16="http://schemas.microsoft.com/office/drawing/2014/chart" uri="{C3380CC4-5D6E-409C-BE32-E72D297353CC}">
              <c16:uniqueId val="{00000000-F16C-4907-BD87-4C25ADB694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F16C-4907-BD87-4C25ADB694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85.89</c:v>
                </c:pt>
                <c:pt idx="1">
                  <c:v>85.47</c:v>
                </c:pt>
                <c:pt idx="2">
                  <c:v>86.28</c:v>
                </c:pt>
                <c:pt idx="3">
                  <c:v>85.36</c:v>
                </c:pt>
                <c:pt idx="4">
                  <c:v>84.95</c:v>
                </c:pt>
              </c:numCache>
            </c:numRef>
          </c:val>
          <c:extLst>
            <c:ext xmlns:c16="http://schemas.microsoft.com/office/drawing/2014/chart" uri="{C3380CC4-5D6E-409C-BE32-E72D297353CC}">
              <c16:uniqueId val="{00000000-95EA-4250-9A0C-C9B7F7C341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95EA-4250-9A0C-C9B7F7C341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105.09</c:v>
                </c:pt>
                <c:pt idx="1">
                  <c:v>113.21</c:v>
                </c:pt>
                <c:pt idx="2">
                  <c:v>112.82</c:v>
                </c:pt>
                <c:pt idx="3">
                  <c:v>114.04</c:v>
                </c:pt>
                <c:pt idx="4">
                  <c:v>109.86</c:v>
                </c:pt>
              </c:numCache>
            </c:numRef>
          </c:val>
          <c:extLst>
            <c:ext xmlns:c16="http://schemas.microsoft.com/office/drawing/2014/chart" uri="{C3380CC4-5D6E-409C-BE32-E72D297353CC}">
              <c16:uniqueId val="{00000000-8427-46DD-B6C8-8F1C7946D2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8427-46DD-B6C8-8F1C7946D2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51.55</c:v>
                </c:pt>
                <c:pt idx="1">
                  <c:v>52.65</c:v>
                </c:pt>
                <c:pt idx="2">
                  <c:v>53.2</c:v>
                </c:pt>
                <c:pt idx="3">
                  <c:v>54.18</c:v>
                </c:pt>
                <c:pt idx="4">
                  <c:v>54.81</c:v>
                </c:pt>
              </c:numCache>
            </c:numRef>
          </c:val>
          <c:extLst>
            <c:ext xmlns:c16="http://schemas.microsoft.com/office/drawing/2014/chart" uri="{C3380CC4-5D6E-409C-BE32-E72D297353CC}">
              <c16:uniqueId val="{00000000-6057-4480-8FB8-4952290E64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6057-4480-8FB8-4952290E64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34.270000000000003</c:v>
                </c:pt>
                <c:pt idx="1">
                  <c:v>37.64</c:v>
                </c:pt>
                <c:pt idx="2">
                  <c:v>40.020000000000003</c:v>
                </c:pt>
                <c:pt idx="3">
                  <c:v>42</c:v>
                </c:pt>
                <c:pt idx="4">
                  <c:v>42.8</c:v>
                </c:pt>
              </c:numCache>
            </c:numRef>
          </c:val>
          <c:extLst>
            <c:ext xmlns:c16="http://schemas.microsoft.com/office/drawing/2014/chart" uri="{C3380CC4-5D6E-409C-BE32-E72D297353CC}">
              <c16:uniqueId val="{00000000-4D07-4977-A4E4-8596F9DB3A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4D07-4977-A4E4-8596F9DB3A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A4-4F18-BCFB-2D242D8DA5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8DA4-4F18-BCFB-2D242D8DA5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280.11</c:v>
                </c:pt>
                <c:pt idx="1">
                  <c:v>301.68</c:v>
                </c:pt>
                <c:pt idx="2">
                  <c:v>275.37</c:v>
                </c:pt>
                <c:pt idx="3">
                  <c:v>281.93</c:v>
                </c:pt>
                <c:pt idx="4">
                  <c:v>262.16000000000003</c:v>
                </c:pt>
              </c:numCache>
            </c:numRef>
          </c:val>
          <c:extLst>
            <c:ext xmlns:c16="http://schemas.microsoft.com/office/drawing/2014/chart" uri="{C3380CC4-5D6E-409C-BE32-E72D297353CC}">
              <c16:uniqueId val="{00000000-4EEB-478B-A343-0DCC0285F8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4EEB-478B-A343-0DCC0285F8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383</c:v>
                </c:pt>
                <c:pt idx="1">
                  <c:v>372.13</c:v>
                </c:pt>
                <c:pt idx="2">
                  <c:v>372.61</c:v>
                </c:pt>
                <c:pt idx="3">
                  <c:v>366.26</c:v>
                </c:pt>
                <c:pt idx="4">
                  <c:v>365.85</c:v>
                </c:pt>
              </c:numCache>
            </c:numRef>
          </c:val>
          <c:extLst>
            <c:ext xmlns:c16="http://schemas.microsoft.com/office/drawing/2014/chart" uri="{C3380CC4-5D6E-409C-BE32-E72D297353CC}">
              <c16:uniqueId val="{00000000-BA9C-4820-87FF-51448D8014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BA9C-4820-87FF-51448D8014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100.95</c:v>
                </c:pt>
                <c:pt idx="1">
                  <c:v>109.37</c:v>
                </c:pt>
                <c:pt idx="2">
                  <c:v>109.53</c:v>
                </c:pt>
                <c:pt idx="3">
                  <c:v>111.4</c:v>
                </c:pt>
                <c:pt idx="4">
                  <c:v>106.94</c:v>
                </c:pt>
              </c:numCache>
            </c:numRef>
          </c:val>
          <c:extLst>
            <c:ext xmlns:c16="http://schemas.microsoft.com/office/drawing/2014/chart" uri="{C3380CC4-5D6E-409C-BE32-E72D297353CC}">
              <c16:uniqueId val="{00000000-6928-48C4-AD8E-929E62F80E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6928-48C4-AD8E-929E62F80E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175.79</c:v>
                </c:pt>
                <c:pt idx="1">
                  <c:v>163.04</c:v>
                </c:pt>
                <c:pt idx="2">
                  <c:v>161.38999999999999</c:v>
                </c:pt>
                <c:pt idx="3">
                  <c:v>160.18</c:v>
                </c:pt>
                <c:pt idx="4">
                  <c:v>167.75</c:v>
                </c:pt>
              </c:numCache>
            </c:numRef>
          </c:val>
          <c:extLst>
            <c:ext xmlns:c16="http://schemas.microsoft.com/office/drawing/2014/chart" uri="{C3380CC4-5D6E-409C-BE32-E72D297353CC}">
              <c16:uniqueId val="{00000000-5E4C-4176-8F82-08CA0D33D2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5E4C-4176-8F82-08CA0D33D2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山陽小野田市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自治体職員</v>
      </c>
      <c r="AE8" s="78"/>
      <c r="AF8" s="78"/>
      <c r="AG8" s="78"/>
      <c r="AH8" s="78"/>
      <c r="AI8" s="78"/>
      <c r="AJ8" s="78"/>
      <c r="AK8" s="2"/>
      <c r="AL8" s="69">
        <f>データ!$R$6</f>
        <v>60209</v>
      </c>
      <c r="AM8" s="69"/>
      <c r="AN8" s="69"/>
      <c r="AO8" s="69"/>
      <c r="AP8" s="69"/>
      <c r="AQ8" s="69"/>
      <c r="AR8" s="69"/>
      <c r="AS8" s="69"/>
      <c r="AT8" s="37">
        <f>データ!$S$6</f>
        <v>133.09</v>
      </c>
      <c r="AU8" s="38"/>
      <c r="AV8" s="38"/>
      <c r="AW8" s="38"/>
      <c r="AX8" s="38"/>
      <c r="AY8" s="38"/>
      <c r="AZ8" s="38"/>
      <c r="BA8" s="38"/>
      <c r="BB8" s="58">
        <f>データ!$T$6</f>
        <v>452.39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55.61</v>
      </c>
      <c r="J10" s="38"/>
      <c r="K10" s="38"/>
      <c r="L10" s="38"/>
      <c r="M10" s="38"/>
      <c r="N10" s="38"/>
      <c r="O10" s="68"/>
      <c r="P10" s="58">
        <f>データ!$P$6</f>
        <v>99.31</v>
      </c>
      <c r="Q10" s="58"/>
      <c r="R10" s="58"/>
      <c r="S10" s="58"/>
      <c r="T10" s="58"/>
      <c r="U10" s="58"/>
      <c r="V10" s="58"/>
      <c r="W10" s="69">
        <f>データ!$Q$6</f>
        <v>2904</v>
      </c>
      <c r="X10" s="69"/>
      <c r="Y10" s="69"/>
      <c r="Z10" s="69"/>
      <c r="AA10" s="69"/>
      <c r="AB10" s="69"/>
      <c r="AC10" s="69"/>
      <c r="AD10" s="2"/>
      <c r="AE10" s="2"/>
      <c r="AF10" s="2"/>
      <c r="AG10" s="2"/>
      <c r="AH10" s="2"/>
      <c r="AI10" s="2"/>
      <c r="AJ10" s="2"/>
      <c r="AK10" s="2"/>
      <c r="AL10" s="69">
        <f>データ!$U$6</f>
        <v>59385</v>
      </c>
      <c r="AM10" s="69"/>
      <c r="AN10" s="69"/>
      <c r="AO10" s="69"/>
      <c r="AP10" s="69"/>
      <c r="AQ10" s="69"/>
      <c r="AR10" s="69"/>
      <c r="AS10" s="69"/>
      <c r="AT10" s="37">
        <f>データ!$V$6</f>
        <v>68.39</v>
      </c>
      <c r="AU10" s="38"/>
      <c r="AV10" s="38"/>
      <c r="AW10" s="38"/>
      <c r="AX10" s="38"/>
      <c r="AY10" s="38"/>
      <c r="AZ10" s="38"/>
      <c r="BA10" s="38"/>
      <c r="BB10" s="58">
        <f>データ!$W$6</f>
        <v>868.33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9Y6otAUXfMCvwjC+qyYSjFZA4Q1ZGwxS1ejKKTtKn/iOEY4VJOHaitSlLNjJs43bPvQ/tKNg+F3kwAO30eDgg==" saltValue="4wrK8tWLhsVsYHfWfL2p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352161</v>
      </c>
      <c r="D6" s="20">
        <f t="shared" si="3"/>
        <v>46</v>
      </c>
      <c r="E6" s="20">
        <f t="shared" si="3"/>
        <v>1</v>
      </c>
      <c r="F6" s="20">
        <f t="shared" si="3"/>
        <v>0</v>
      </c>
      <c r="G6" s="20">
        <f t="shared" si="3"/>
        <v>1</v>
      </c>
      <c r="H6" s="20" t="str">
        <f t="shared" si="3"/>
        <v>山口県　山陽小野田市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55.61</v>
      </c>
      <c r="P6" s="21">
        <f t="shared" si="3"/>
        <v>99.31</v>
      </c>
      <c r="Q6" s="21">
        <f t="shared" si="3"/>
        <v>2904</v>
      </c>
      <c r="R6" s="21">
        <f t="shared" si="3"/>
        <v>60209</v>
      </c>
      <c r="S6" s="21">
        <f t="shared" si="3"/>
        <v>133.09</v>
      </c>
      <c r="T6" s="21">
        <f t="shared" si="3"/>
        <v>452.39</v>
      </c>
      <c r="U6" s="21">
        <f t="shared" si="3"/>
        <v>59385</v>
      </c>
      <c r="V6" s="21">
        <f t="shared" si="3"/>
        <v>68.39</v>
      </c>
      <c r="W6" s="21">
        <f t="shared" si="3"/>
        <v>868.33</v>
      </c>
      <c r="X6" s="22">
        <f>IF(X7="",NA(),X7)</f>
        <v>105.09</v>
      </c>
      <c r="Y6" s="22">
        <f t="shared" ref="Y6:AG6" si="4">IF(Y7="",NA(),Y7)</f>
        <v>113.21</v>
      </c>
      <c r="Z6" s="22">
        <f t="shared" si="4"/>
        <v>112.82</v>
      </c>
      <c r="AA6" s="22">
        <f t="shared" si="4"/>
        <v>114.04</v>
      </c>
      <c r="AB6" s="22">
        <f t="shared" si="4"/>
        <v>109.86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280.11</v>
      </c>
      <c r="AU6" s="22">
        <f t="shared" ref="AU6:BC6" si="6">IF(AU7="",NA(),AU7)</f>
        <v>301.68</v>
      </c>
      <c r="AV6" s="22">
        <f t="shared" si="6"/>
        <v>275.37</v>
      </c>
      <c r="AW6" s="22">
        <f t="shared" si="6"/>
        <v>281.93</v>
      </c>
      <c r="AX6" s="22">
        <f t="shared" si="6"/>
        <v>262.16000000000003</v>
      </c>
      <c r="AY6" s="22">
        <f t="shared" si="6"/>
        <v>349.83</v>
      </c>
      <c r="AZ6" s="22">
        <f t="shared" si="6"/>
        <v>360.86</v>
      </c>
      <c r="BA6" s="22">
        <f t="shared" si="6"/>
        <v>350.79</v>
      </c>
      <c r="BB6" s="22">
        <f t="shared" si="6"/>
        <v>354.57</v>
      </c>
      <c r="BC6" s="22">
        <f t="shared" si="6"/>
        <v>357.74</v>
      </c>
      <c r="BD6" s="21" t="str">
        <f>IF(BD7="","",IF(BD7="-","【-】","【"&amp;SUBSTITUTE(TEXT(BD7,"#,##0.00"),"-","△")&amp;"】"))</f>
        <v>【252.29】</v>
      </c>
      <c r="BE6" s="22">
        <f>IF(BE7="",NA(),BE7)</f>
        <v>383</v>
      </c>
      <c r="BF6" s="22">
        <f t="shared" ref="BF6:BN6" si="7">IF(BF7="",NA(),BF7)</f>
        <v>372.13</v>
      </c>
      <c r="BG6" s="22">
        <f t="shared" si="7"/>
        <v>372.61</v>
      </c>
      <c r="BH6" s="22">
        <f t="shared" si="7"/>
        <v>366.26</v>
      </c>
      <c r="BI6" s="22">
        <f t="shared" si="7"/>
        <v>365.85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100.95</v>
      </c>
      <c r="BQ6" s="22">
        <f t="shared" ref="BQ6:BY6" si="8">IF(BQ7="",NA(),BQ7)</f>
        <v>109.37</v>
      </c>
      <c r="BR6" s="22">
        <f t="shared" si="8"/>
        <v>109.53</v>
      </c>
      <c r="BS6" s="22">
        <f t="shared" si="8"/>
        <v>111.4</v>
      </c>
      <c r="BT6" s="22">
        <f t="shared" si="8"/>
        <v>106.94</v>
      </c>
      <c r="BU6" s="22">
        <f t="shared" si="8"/>
        <v>103.54</v>
      </c>
      <c r="BV6" s="22">
        <f t="shared" si="8"/>
        <v>103.32</v>
      </c>
      <c r="BW6" s="22">
        <f t="shared" si="8"/>
        <v>100.85</v>
      </c>
      <c r="BX6" s="22">
        <f t="shared" si="8"/>
        <v>103.79</v>
      </c>
      <c r="BY6" s="22">
        <f t="shared" si="8"/>
        <v>98.3</v>
      </c>
      <c r="BZ6" s="21" t="str">
        <f>IF(BZ7="","",IF(BZ7="-","【-】","【"&amp;SUBSTITUTE(TEXT(BZ7,"#,##0.00"),"-","△")&amp;"】"))</f>
        <v>【97.47】</v>
      </c>
      <c r="CA6" s="22">
        <f>IF(CA7="",NA(),CA7)</f>
        <v>175.79</v>
      </c>
      <c r="CB6" s="22">
        <f t="shared" ref="CB6:CJ6" si="9">IF(CB7="",NA(),CB7)</f>
        <v>163.04</v>
      </c>
      <c r="CC6" s="22">
        <f t="shared" si="9"/>
        <v>161.38999999999999</v>
      </c>
      <c r="CD6" s="22">
        <f t="shared" si="9"/>
        <v>160.18</v>
      </c>
      <c r="CE6" s="22">
        <f t="shared" si="9"/>
        <v>167.75</v>
      </c>
      <c r="CF6" s="22">
        <f t="shared" si="9"/>
        <v>167.46</v>
      </c>
      <c r="CG6" s="22">
        <f t="shared" si="9"/>
        <v>168.56</v>
      </c>
      <c r="CH6" s="22">
        <f t="shared" si="9"/>
        <v>167.1</v>
      </c>
      <c r="CI6" s="22">
        <f t="shared" si="9"/>
        <v>167.86</v>
      </c>
      <c r="CJ6" s="22">
        <f t="shared" si="9"/>
        <v>173.68</v>
      </c>
      <c r="CK6" s="21" t="str">
        <f>IF(CK7="","",IF(CK7="-","【-】","【"&amp;SUBSTITUTE(TEXT(CK7,"#,##0.00"),"-","△")&amp;"】"))</f>
        <v>【174.75】</v>
      </c>
      <c r="CL6" s="22">
        <f>IF(CL7="",NA(),CL7)</f>
        <v>49.05</v>
      </c>
      <c r="CM6" s="22">
        <f t="shared" ref="CM6:CU6" si="10">IF(CM7="",NA(),CM7)</f>
        <v>48.34</v>
      </c>
      <c r="CN6" s="22">
        <f t="shared" si="10"/>
        <v>48.1</v>
      </c>
      <c r="CO6" s="22">
        <f t="shared" si="10"/>
        <v>48.19</v>
      </c>
      <c r="CP6" s="22">
        <f t="shared" si="10"/>
        <v>47.57</v>
      </c>
      <c r="CQ6" s="22">
        <f t="shared" si="10"/>
        <v>59.46</v>
      </c>
      <c r="CR6" s="22">
        <f t="shared" si="10"/>
        <v>59.51</v>
      </c>
      <c r="CS6" s="22">
        <f t="shared" si="10"/>
        <v>59.91</v>
      </c>
      <c r="CT6" s="22">
        <f t="shared" si="10"/>
        <v>59.4</v>
      </c>
      <c r="CU6" s="22">
        <f t="shared" si="10"/>
        <v>59.24</v>
      </c>
      <c r="CV6" s="21" t="str">
        <f>IF(CV7="","",IF(CV7="-","【-】","【"&amp;SUBSTITUTE(TEXT(CV7,"#,##0.00"),"-","△")&amp;"】"))</f>
        <v>【59.97】</v>
      </c>
      <c r="CW6" s="22">
        <f>IF(CW7="",NA(),CW7)</f>
        <v>85.89</v>
      </c>
      <c r="CX6" s="22">
        <f t="shared" ref="CX6:DF6" si="11">IF(CX7="",NA(),CX7)</f>
        <v>85.47</v>
      </c>
      <c r="CY6" s="22">
        <f t="shared" si="11"/>
        <v>86.28</v>
      </c>
      <c r="CZ6" s="22">
        <f t="shared" si="11"/>
        <v>85.36</v>
      </c>
      <c r="DA6" s="22">
        <f t="shared" si="11"/>
        <v>84.95</v>
      </c>
      <c r="DB6" s="22">
        <f t="shared" si="11"/>
        <v>87.41</v>
      </c>
      <c r="DC6" s="22">
        <f t="shared" si="11"/>
        <v>87.08</v>
      </c>
      <c r="DD6" s="22">
        <f t="shared" si="11"/>
        <v>87.26</v>
      </c>
      <c r="DE6" s="22">
        <f t="shared" si="11"/>
        <v>87.57</v>
      </c>
      <c r="DF6" s="22">
        <f t="shared" si="11"/>
        <v>87.26</v>
      </c>
      <c r="DG6" s="21" t="str">
        <f>IF(DG7="","",IF(DG7="-","【-】","【"&amp;SUBSTITUTE(TEXT(DG7,"#,##0.00"),"-","△")&amp;"】"))</f>
        <v>【89.76】</v>
      </c>
      <c r="DH6" s="22">
        <f>IF(DH7="",NA(),DH7)</f>
        <v>51.55</v>
      </c>
      <c r="DI6" s="22">
        <f t="shared" ref="DI6:DQ6" si="12">IF(DI7="",NA(),DI7)</f>
        <v>52.65</v>
      </c>
      <c r="DJ6" s="22">
        <f t="shared" si="12"/>
        <v>53.2</v>
      </c>
      <c r="DK6" s="22">
        <f t="shared" si="12"/>
        <v>54.18</v>
      </c>
      <c r="DL6" s="22">
        <f t="shared" si="12"/>
        <v>54.81</v>
      </c>
      <c r="DM6" s="22">
        <f t="shared" si="12"/>
        <v>47.62</v>
      </c>
      <c r="DN6" s="22">
        <f t="shared" si="12"/>
        <v>48.55</v>
      </c>
      <c r="DO6" s="22">
        <f t="shared" si="12"/>
        <v>49.2</v>
      </c>
      <c r="DP6" s="22">
        <f t="shared" si="12"/>
        <v>50.01</v>
      </c>
      <c r="DQ6" s="22">
        <f t="shared" si="12"/>
        <v>50.99</v>
      </c>
      <c r="DR6" s="21" t="str">
        <f>IF(DR7="","",IF(DR7="-","【-】","【"&amp;SUBSTITUTE(TEXT(DR7,"#,##0.00"),"-","△")&amp;"】"))</f>
        <v>【51.51】</v>
      </c>
      <c r="DS6" s="22">
        <f>IF(DS7="",NA(),DS7)</f>
        <v>34.270000000000003</v>
      </c>
      <c r="DT6" s="22">
        <f t="shared" ref="DT6:EB6" si="13">IF(DT7="",NA(),DT7)</f>
        <v>37.64</v>
      </c>
      <c r="DU6" s="22">
        <f t="shared" si="13"/>
        <v>40.020000000000003</v>
      </c>
      <c r="DV6" s="22">
        <f t="shared" si="13"/>
        <v>42</v>
      </c>
      <c r="DW6" s="22">
        <f t="shared" si="13"/>
        <v>42.8</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1.05</v>
      </c>
      <c r="EE6" s="22">
        <f t="shared" ref="EE6:EM6" si="14">IF(EE7="",NA(),EE7)</f>
        <v>0.71</v>
      </c>
      <c r="EF6" s="22">
        <f t="shared" si="14"/>
        <v>0.75</v>
      </c>
      <c r="EG6" s="22">
        <f t="shared" si="14"/>
        <v>0.57999999999999996</v>
      </c>
      <c r="EH6" s="22">
        <f t="shared" si="14"/>
        <v>0.69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352161</v>
      </c>
      <c r="D7" s="24">
        <v>46</v>
      </c>
      <c r="E7" s="24">
        <v>1</v>
      </c>
      <c r="F7" s="24">
        <v>0</v>
      </c>
      <c r="G7" s="24">
        <v>1</v>
      </c>
      <c r="H7" s="24" t="s">
        <v>92</v>
      </c>
      <c r="I7" s="24" t="s">
        <v>93</v>
      </c>
      <c r="J7" s="24" t="s">
        <v>94</v>
      </c>
      <c r="K7" s="24" t="s">
        <v>95</v>
      </c>
      <c r="L7" s="24" t="s">
        <v>96</v>
      </c>
      <c r="M7" s="24" t="s">
        <v>97</v>
      </c>
      <c r="N7" s="25" t="s">
        <v>98</v>
      </c>
      <c r="O7" s="25">
        <v>55.61</v>
      </c>
      <c r="P7" s="25">
        <v>99.31</v>
      </c>
      <c r="Q7" s="25">
        <v>2904</v>
      </c>
      <c r="R7" s="25">
        <v>60209</v>
      </c>
      <c r="S7" s="25">
        <v>133.09</v>
      </c>
      <c r="T7" s="25">
        <v>452.39</v>
      </c>
      <c r="U7" s="25">
        <v>59385</v>
      </c>
      <c r="V7" s="25">
        <v>68.39</v>
      </c>
      <c r="W7" s="25">
        <v>868.33</v>
      </c>
      <c r="X7" s="25">
        <v>105.09</v>
      </c>
      <c r="Y7" s="25">
        <v>113.21</v>
      </c>
      <c r="Z7" s="25">
        <v>112.82</v>
      </c>
      <c r="AA7" s="25">
        <v>114.04</v>
      </c>
      <c r="AB7" s="25">
        <v>109.86</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280.11</v>
      </c>
      <c r="AU7" s="25">
        <v>301.68</v>
      </c>
      <c r="AV7" s="25">
        <v>275.37</v>
      </c>
      <c r="AW7" s="25">
        <v>281.93</v>
      </c>
      <c r="AX7" s="25">
        <v>262.16000000000003</v>
      </c>
      <c r="AY7" s="25">
        <v>349.83</v>
      </c>
      <c r="AZ7" s="25">
        <v>360.86</v>
      </c>
      <c r="BA7" s="25">
        <v>350.79</v>
      </c>
      <c r="BB7" s="25">
        <v>354.57</v>
      </c>
      <c r="BC7" s="25">
        <v>357.74</v>
      </c>
      <c r="BD7" s="25">
        <v>252.29</v>
      </c>
      <c r="BE7" s="25">
        <v>383</v>
      </c>
      <c r="BF7" s="25">
        <v>372.13</v>
      </c>
      <c r="BG7" s="25">
        <v>372.61</v>
      </c>
      <c r="BH7" s="25">
        <v>366.26</v>
      </c>
      <c r="BI7" s="25">
        <v>365.85</v>
      </c>
      <c r="BJ7" s="25">
        <v>314.87</v>
      </c>
      <c r="BK7" s="25">
        <v>309.27999999999997</v>
      </c>
      <c r="BL7" s="25">
        <v>322.92</v>
      </c>
      <c r="BM7" s="25">
        <v>303.45999999999998</v>
      </c>
      <c r="BN7" s="25">
        <v>307.27999999999997</v>
      </c>
      <c r="BO7" s="25">
        <v>268.07</v>
      </c>
      <c r="BP7" s="25">
        <v>100.95</v>
      </c>
      <c r="BQ7" s="25">
        <v>109.37</v>
      </c>
      <c r="BR7" s="25">
        <v>109.53</v>
      </c>
      <c r="BS7" s="25">
        <v>111.4</v>
      </c>
      <c r="BT7" s="25">
        <v>106.94</v>
      </c>
      <c r="BU7" s="25">
        <v>103.54</v>
      </c>
      <c r="BV7" s="25">
        <v>103.32</v>
      </c>
      <c r="BW7" s="25">
        <v>100.85</v>
      </c>
      <c r="BX7" s="25">
        <v>103.79</v>
      </c>
      <c r="BY7" s="25">
        <v>98.3</v>
      </c>
      <c r="BZ7" s="25">
        <v>97.47</v>
      </c>
      <c r="CA7" s="25">
        <v>175.79</v>
      </c>
      <c r="CB7" s="25">
        <v>163.04</v>
      </c>
      <c r="CC7" s="25">
        <v>161.38999999999999</v>
      </c>
      <c r="CD7" s="25">
        <v>160.18</v>
      </c>
      <c r="CE7" s="25">
        <v>167.75</v>
      </c>
      <c r="CF7" s="25">
        <v>167.46</v>
      </c>
      <c r="CG7" s="25">
        <v>168.56</v>
      </c>
      <c r="CH7" s="25">
        <v>167.1</v>
      </c>
      <c r="CI7" s="25">
        <v>167.86</v>
      </c>
      <c r="CJ7" s="25">
        <v>173.68</v>
      </c>
      <c r="CK7" s="25">
        <v>174.75</v>
      </c>
      <c r="CL7" s="25">
        <v>49.05</v>
      </c>
      <c r="CM7" s="25">
        <v>48.34</v>
      </c>
      <c r="CN7" s="25">
        <v>48.1</v>
      </c>
      <c r="CO7" s="25">
        <v>48.19</v>
      </c>
      <c r="CP7" s="25">
        <v>47.57</v>
      </c>
      <c r="CQ7" s="25">
        <v>59.46</v>
      </c>
      <c r="CR7" s="25">
        <v>59.51</v>
      </c>
      <c r="CS7" s="25">
        <v>59.91</v>
      </c>
      <c r="CT7" s="25">
        <v>59.4</v>
      </c>
      <c r="CU7" s="25">
        <v>59.24</v>
      </c>
      <c r="CV7" s="25">
        <v>59.97</v>
      </c>
      <c r="CW7" s="25">
        <v>85.89</v>
      </c>
      <c r="CX7" s="25">
        <v>85.47</v>
      </c>
      <c r="CY7" s="25">
        <v>86.28</v>
      </c>
      <c r="CZ7" s="25">
        <v>85.36</v>
      </c>
      <c r="DA7" s="25">
        <v>84.95</v>
      </c>
      <c r="DB7" s="25">
        <v>87.41</v>
      </c>
      <c r="DC7" s="25">
        <v>87.08</v>
      </c>
      <c r="DD7" s="25">
        <v>87.26</v>
      </c>
      <c r="DE7" s="25">
        <v>87.57</v>
      </c>
      <c r="DF7" s="25">
        <v>87.26</v>
      </c>
      <c r="DG7" s="25">
        <v>89.76</v>
      </c>
      <c r="DH7" s="25">
        <v>51.55</v>
      </c>
      <c r="DI7" s="25">
        <v>52.65</v>
      </c>
      <c r="DJ7" s="25">
        <v>53.2</v>
      </c>
      <c r="DK7" s="25">
        <v>54.18</v>
      </c>
      <c r="DL7" s="25">
        <v>54.81</v>
      </c>
      <c r="DM7" s="25">
        <v>47.62</v>
      </c>
      <c r="DN7" s="25">
        <v>48.55</v>
      </c>
      <c r="DO7" s="25">
        <v>49.2</v>
      </c>
      <c r="DP7" s="25">
        <v>50.01</v>
      </c>
      <c r="DQ7" s="25">
        <v>50.99</v>
      </c>
      <c r="DR7" s="25">
        <v>51.51</v>
      </c>
      <c r="DS7" s="25">
        <v>34.270000000000003</v>
      </c>
      <c r="DT7" s="25">
        <v>37.64</v>
      </c>
      <c r="DU7" s="25">
        <v>40.020000000000003</v>
      </c>
      <c r="DV7" s="25">
        <v>42</v>
      </c>
      <c r="DW7" s="25">
        <v>42.8</v>
      </c>
      <c r="DX7" s="25">
        <v>16.27</v>
      </c>
      <c r="DY7" s="25">
        <v>17.11</v>
      </c>
      <c r="DZ7" s="25">
        <v>18.329999999999998</v>
      </c>
      <c r="EA7" s="25">
        <v>20.27</v>
      </c>
      <c r="EB7" s="25">
        <v>21.69</v>
      </c>
      <c r="EC7" s="25">
        <v>23.75</v>
      </c>
      <c r="ED7" s="25">
        <v>1.05</v>
      </c>
      <c r="EE7" s="25">
        <v>0.71</v>
      </c>
      <c r="EF7" s="25">
        <v>0.75</v>
      </c>
      <c r="EG7" s="25">
        <v>0.57999999999999996</v>
      </c>
      <c r="EH7" s="25">
        <v>0.69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2024-01-30T06:58:15Z</cp:lastPrinted>
  <dcterms:created xsi:type="dcterms:W3CDTF">2023-12-05T00:59:43Z</dcterms:created>
  <dcterms:modified xsi:type="dcterms:W3CDTF">2024-01-30T07:02:37Z</dcterms:modified>
  <cp:category/>
</cp:coreProperties>
</file>