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9000水道局\01総務課\経理係\14経営比較分析表\経営比較分析資料（R6.2.29）\"/>
    </mc:Choice>
  </mc:AlternateContent>
  <workbookProtection workbookAlgorithmName="SHA-512" workbookHashValue="MwS9x/RWyugNtK9uj7CHTcrL/PMvYCdZAMkGq1DqAP7B7GanNRljfa3yaOPeuw7uS5BTfTcjhkfFQ7hUStMAUg==" workbookSaltValue="uCtvZve2QUvXtDQfYym6X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DQ11" i="5"/>
  <c r="CW11" i="5"/>
  <c r="BY11" i="5"/>
  <c r="BE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AZ81" i="4"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DG90" i="4" s="1"/>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R12" i="5" s="1"/>
  <c r="AU6" i="5"/>
  <c r="AQ12" i="5" s="1"/>
  <c r="AT6" i="5"/>
  <c r="MN32" i="4" s="1"/>
  <c r="AS6" i="5"/>
  <c r="AT11" i="5" s="1"/>
  <c r="AR6" i="5"/>
  <c r="KZ32" i="4"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FL32" i="4" s="1"/>
  <c r="AE6" i="5"/>
  <c r="AF11" i="5" s="1"/>
  <c r="AD6" i="5"/>
  <c r="C90" i="4" s="1"/>
  <c r="AC6" i="5"/>
  <c r="Y12" i="5" s="1"/>
  <c r="AB6" i="5"/>
  <c r="X12" i="5" s="1"/>
  <c r="AA6" i="5"/>
  <c r="W12" i="5" s="1"/>
  <c r="Z6" i="5"/>
  <c r="V12" i="5" s="1"/>
  <c r="Y6" i="5"/>
  <c r="U12" i="5" s="1"/>
  <c r="X6" i="5"/>
  <c r="CZ32" i="4" s="1"/>
  <c r="W6" i="5"/>
  <c r="X11" i="5" s="1"/>
  <c r="V6" i="5"/>
  <c r="BL32" i="4"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CF90" i="4"/>
  <c r="BE90" i="4"/>
  <c r="RA81" i="4"/>
  <c r="PZ81" i="4"/>
  <c r="OY81" i="4"/>
  <c r="NX81" i="4"/>
  <c r="MW81" i="4"/>
  <c r="KO81" i="4"/>
  <c r="JN81" i="4"/>
  <c r="IM81" i="4"/>
  <c r="HL81" i="4"/>
  <c r="GK81" i="4"/>
  <c r="EC81" i="4"/>
  <c r="DB81" i="4"/>
  <c r="CA81" i="4"/>
  <c r="Y81" i="4"/>
  <c r="RA80" i="4"/>
  <c r="PZ80" i="4"/>
  <c r="OY80" i="4"/>
  <c r="NX80" i="4"/>
  <c r="MW80" i="4"/>
  <c r="KO80" i="4"/>
  <c r="JN80" i="4"/>
  <c r="IM80" i="4"/>
  <c r="HL80" i="4"/>
  <c r="GK80" i="4"/>
  <c r="EC80" i="4"/>
  <c r="DB80" i="4"/>
  <c r="CA80" i="4"/>
  <c r="AZ80" i="4"/>
  <c r="Y80" i="4"/>
  <c r="RA79" i="4"/>
  <c r="PZ79" i="4"/>
  <c r="NX79" i="4"/>
  <c r="MW79" i="4"/>
  <c r="KO79" i="4"/>
  <c r="JN79" i="4"/>
  <c r="IM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GF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F32" i="4"/>
  <c r="HT32" i="4"/>
  <c r="GF32" i="4"/>
  <c r="ER32" i="4"/>
  <c r="CF32" i="4"/>
  <c r="AR32" i="4"/>
  <c r="RH31" i="4"/>
  <c r="QN31" i="4"/>
  <c r="PT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BD10" i="5" l="1"/>
  <c r="CV10" i="5"/>
  <c r="W11" i="5"/>
  <c r="AG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1" i="5"/>
  <c r="Y11" i="5"/>
  <c r="AI11" i="5"/>
  <c r="AS11" i="5"/>
  <c r="BC11" i="5"/>
  <c r="CA11" i="5"/>
  <c r="CU11" i="5"/>
  <c r="DF12"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<sst xmlns="http://schemas.openxmlformats.org/spreadsheetml/2006/main" count="262" uniqueCount="106">
  <si>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</si>
  <si>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</si>
  <si>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</si>
  <si>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</si>
  <si>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</si>
  <si>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</si>
  <si>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</si>
  <si>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</si>
  <si>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</si>
  <si>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</si>
  <si>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</si>
  <si>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</si>
  <si>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</si>
  <si>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</si>
  <si>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</si>
  <si>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</si>
  <si>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</si>
  <si>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</si>
  <si>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</si>
  <si>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</si>
  <si>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</si>
  <si>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</si>
  <si>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</si>
  <si>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</si>
  <si>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</si>
  <si>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</si>
  <si>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</si>
  <si>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</si>
  <si>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</si>
  <si>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</si>
  <si>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</si>
  <si>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</si>
  <si>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</si>
  <si>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</si>
  <si>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</si>
  <si>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</si>
  <si>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</si>
  <si>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</si>
  <si>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</si>
  <si>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</si>
  <si>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</si>
  <si>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</si>
  <si>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</si>
  <si>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</si>
  <si>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</si>
  <si>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</si>
  <si>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</si>
  <si>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</si>
  <si>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</si>
  <si>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</si>
  <si>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</si>
  <si>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</si>
  <si>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</si>
  <si>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</si>
  <si>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</si>
  <si>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</si>
  <si>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</si>
  <si>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</si>
  <si>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</si>
  <si>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</si>
  <si>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</si>
  <si>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</si>
  <si>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</si>
  <si>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</si>
  <si>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</si>
  <si>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</si>
  <si>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</si>
  <si>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</si>
  <si>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</si>
  <si>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</si>
  <si>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</si>
  <si>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</si>
  <si>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</si>
  <si>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</si>
  <si>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</si>
  <si>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</si>
  <si>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</si>
  <si>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</si>
  <si>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</si>
  <si>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</si>
  <si>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</si>
  <si>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</si>
  <si>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</si>
  <si>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</si>
  <si>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</si>
  <si>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</si>
  <si>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</si>
  <si>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352080</t>
  </si>
  <si>
    <t>46</t>
  </si>
  <si>
    <t>02</t>
  </si>
  <si>
    <t>0</t>
  </si>
  <si>
    <t>000</t>
  </si>
  <si>
    <t>山口県　岩国市</t>
  </si>
  <si>
    <t>法適用</t>
  </si>
  <si>
    <t>工業用水道事業</t>
  </si>
  <si>
    <t>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</si>
  <si>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</si>
  <si>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</si>
  <si>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</si>
  <si>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</si>
  <si>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</si>
  <si>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</si>
  <si>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</si>
  <si>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管路総延長約17kmに対し、法定耐用年数を経過した管路延長は約15kmと、事業創設期の施設がほとんどを占めている。また、老朽化により、ここ数年は漏水事故が多発している。
　今後は、経営方針が決定次第更新計画を新たに策定していく必要がある。</t>
    <rPh sb="90" eb="92">
      <t>ケイエイ</t>
    </rPh>
    <rPh sb="92" eb="94">
      <t>ホウシン</t>
    </rPh>
    <rPh sb="95" eb="97">
      <t>ケッテイ</t>
    </rPh>
    <rPh sb="97" eb="99">
      <t>シダイ</t>
    </rPh>
    <rPh sb="101" eb="103">
      <t>ケイカク</t>
    </rPh>
    <rPh sb="104" eb="105">
      <t>アラ</t>
    </rPh>
    <rPh sb="107" eb="109">
      <t>サクテイ</t>
    </rPh>
    <rPh sb="113" eb="115">
      <t>ヒツヨウ</t>
    </rPh>
    <phoneticPr fontId="5"/>
  </si>
  <si>
    <t>①経常収支比率（％）
　100％以上であり、健全な経営状態を維持している。
③流動比率（％）
　類似団体と比較しても、高い比率を維持しており、支払い能力に問題はない。
⑤料金回収率（％）
　100％を上回る水準を維持しているが、今後は給水収益が減少するため、状況を注視していく必要がある。
⑥給水原価（円）
　全国平均と比較すると低いが、今後施設更新の計画が策定されたら、給水原価の増加が見込まれる。
⑦施設利用率（％）、⑧契約率（％）
　施設利用率、契約率ともに類似団体と比較して低く、また、現時点で企業の新規参入や契約水量が増加する予定はなく、企業の撤退決定により契約水量の減少が見込まれるため、新規企業の誘致や施設の適切な規模へのダウンサイジング化等の検討が必要である。</t>
    <rPh sb="117" eb="119">
      <t>キュウスイ</t>
    </rPh>
    <rPh sb="119" eb="121">
      <t>シュウエキ</t>
    </rPh>
    <rPh sb="122" eb="124">
      <t>ゲンショウ</t>
    </rPh>
    <rPh sb="176" eb="178">
      <t>ケイカク</t>
    </rPh>
    <rPh sb="179" eb="181">
      <t>サクテイ</t>
    </rPh>
    <rPh sb="265" eb="266">
      <t>カ</t>
    </rPh>
    <rPh sb="274" eb="276">
      <t>キギョウ</t>
    </rPh>
    <rPh sb="277" eb="279">
      <t>テッタイ</t>
    </rPh>
    <rPh sb="279" eb="281">
      <t>ケッテイ</t>
    </rPh>
    <rPh sb="284" eb="286">
      <t>ケイヤク</t>
    </rPh>
    <rPh sb="286" eb="288">
      <t>スイリョウ</t>
    </rPh>
    <rPh sb="289" eb="291">
      <t>ゲンショウ</t>
    </rPh>
    <rPh sb="292" eb="294">
      <t>ミコ</t>
    </rPh>
    <rPh sb="300" eb="302">
      <t>シンキ</t>
    </rPh>
    <rPh sb="302" eb="304">
      <t>キギョウ</t>
    </rPh>
    <rPh sb="305" eb="307">
      <t>ユウチ</t>
    </rPh>
    <phoneticPr fontId="5"/>
  </si>
  <si>
    <t>岩国市の工業用水道は通水開始から40年以上が経過し、施設の大半が老朽化し更新時期を迎えているので、今後は、優先順位の高いものから順次、施設更新を行う予定であったが、給水先企業の撤退が決定し、今後給水収益が大幅に減少する見込みのため、料金水準の見直しの検討や新規企業の誘致など、更なる経営の安定を目指す必要があり、現在経営方針の見直しを行っているところである。</t>
    <rPh sb="91" eb="93">
      <t>ケッテイ</t>
    </rPh>
    <rPh sb="102" eb="104">
      <t>オオハバ</t>
    </rPh>
    <rPh sb="109" eb="111">
      <t>ミコ</t>
    </rPh>
    <rPh sb="144" eb="146">
      <t>アンテイ</t>
    </rPh>
    <rPh sb="156" eb="158">
      <t>ゲンザイ</t>
    </rPh>
    <rPh sb="158" eb="160">
      <t>ケイエイ</t>
    </rPh>
    <rPh sb="160" eb="162">
      <t>ホウシン</t>
    </rPh>
    <rPh sb="163" eb="165">
      <t>ミナオ</t>
    </rPh>
    <rPh sb="167" eb="16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</si>
</sst>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74.45</c:v>
                </c:pt>
                <c:pt idx="1">
                  <c:v>74.83</c:v>
                </c:pt>
                <c:pt idx="2">
                  <c:v>71.16</c:v>
                </c:pt>
                <c:pt idx="3">
                  <c:v>72.400000000000006</c:v>
                </c:pt>
                <c:pt idx="4">
                  <c:v>70.97</c:v>
                </c:pt>
              </c:numCache>
            </c:numRef>
          </c:val>
          <c:extLst>
            <c:ext xmlns:c16="http://schemas.microsoft.com/office/drawing/2014/chart" uri="{C3380CC4-5D6E-409C-BE32-E72D297353CC}">
              <c16:uniqueId val="{00000000-1D96-4BAE-B076-204BEE655D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1D96-4BAE-B076-204BEE655D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30-4096-BD1D-9A5664F832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DE30-4096-BD1D-9A5664F832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119.04</c:v>
                </c:pt>
                <c:pt idx="1">
                  <c:v>122.93</c:v>
                </c:pt>
                <c:pt idx="2">
                  <c:v>111.36</c:v>
                </c:pt>
                <c:pt idx="3">
                  <c:v>103.6</c:v>
                </c:pt>
                <c:pt idx="4">
                  <c:v>127.96</c:v>
                </c:pt>
              </c:numCache>
            </c:numRef>
          </c:val>
          <c:extLst>
            <c:ext xmlns:c16="http://schemas.microsoft.com/office/drawing/2014/chart" uri="{C3380CC4-5D6E-409C-BE32-E72D297353CC}">
              <c16:uniqueId val="{00000000-9464-46DF-AC77-392F194F74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9464-46DF-AC77-392F194F74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87.82</c:v>
                </c:pt>
                <c:pt idx="1">
                  <c:v>85.53</c:v>
                </c:pt>
                <c:pt idx="2">
                  <c:v>85.34</c:v>
                </c:pt>
                <c:pt idx="3">
                  <c:v>85.34</c:v>
                </c:pt>
                <c:pt idx="4">
                  <c:v>85.34</c:v>
                </c:pt>
              </c:numCache>
            </c:numRef>
          </c:val>
          <c:extLst>
            <c:ext xmlns:c16="http://schemas.microsoft.com/office/drawing/2014/chart" uri="{C3380CC4-5D6E-409C-BE32-E72D297353CC}">
              <c16:uniqueId val="{00000000-9BA3-4A60-89F6-B90D7F806B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9BA3-4A60-89F6-B90D7F806B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0.18</c:v>
                </c:pt>
                <c:pt idx="3">
                  <c:v>0</c:v>
                </c:pt>
                <c:pt idx="4">
                  <c:v>0</c:v>
                </c:pt>
              </c:numCache>
            </c:numRef>
          </c:val>
          <c:extLst>
            <c:ext xmlns:c16="http://schemas.microsoft.com/office/drawing/2014/chart" uri="{C3380CC4-5D6E-409C-BE32-E72D297353CC}">
              <c16:uniqueId val="{00000000-FE48-4EAF-B0FA-5B0E0FCB60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FE48-4EAF-B0FA-5B0E0FCB60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1383.92</c:v>
                </c:pt>
                <c:pt idx="1">
                  <c:v>3846.45</c:v>
                </c:pt>
                <c:pt idx="2">
                  <c:v>1227.1600000000001</c:v>
                </c:pt>
                <c:pt idx="3">
                  <c:v>4023.13</c:v>
                </c:pt>
                <c:pt idx="4">
                  <c:v>12601.97</c:v>
                </c:pt>
              </c:numCache>
            </c:numRef>
          </c:val>
          <c:extLst>
            <c:ext xmlns:c16="http://schemas.microsoft.com/office/drawing/2014/chart" uri="{C3380CC4-5D6E-409C-BE32-E72D297353CC}">
              <c16:uniqueId val="{00000000-75A7-49AA-A2FC-A83AF18E88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75A7-49AA-A2FC-A83AF18E886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40-4AE6-AE05-72F493BEAB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B340-4AE6-AE05-72F493BEAB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113.99</c:v>
                </c:pt>
                <c:pt idx="1">
                  <c:v>122.58</c:v>
                </c:pt>
                <c:pt idx="2">
                  <c:v>110.57</c:v>
                </c:pt>
                <c:pt idx="3">
                  <c:v>103.1</c:v>
                </c:pt>
                <c:pt idx="4">
                  <c:v>127.65</c:v>
                </c:pt>
              </c:numCache>
            </c:numRef>
          </c:val>
          <c:extLst>
            <c:ext xmlns:c16="http://schemas.microsoft.com/office/drawing/2014/chart" uri="{C3380CC4-5D6E-409C-BE32-E72D297353CC}">
              <c16:uniqueId val="{00000000-C45F-4190-9EDF-522F88D7856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C45F-4190-9EDF-522F88D7856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17.72</c:v>
                </c:pt>
                <c:pt idx="1">
                  <c:v>16.48</c:v>
                </c:pt>
                <c:pt idx="2">
                  <c:v>18.27</c:v>
                </c:pt>
                <c:pt idx="3">
                  <c:v>19.59</c:v>
                </c:pt>
                <c:pt idx="4">
                  <c:v>15.82</c:v>
                </c:pt>
              </c:numCache>
            </c:numRef>
          </c:val>
          <c:extLst>
            <c:ext xmlns:c16="http://schemas.microsoft.com/office/drawing/2014/chart" uri="{C3380CC4-5D6E-409C-BE32-E72D297353CC}">
              <c16:uniqueId val="{00000000-901A-4F6A-8FC6-035FD3889F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901A-4F6A-8FC6-035FD3889F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17.47</c:v>
                </c:pt>
                <c:pt idx="1">
                  <c:v>14.66</c:v>
                </c:pt>
                <c:pt idx="2">
                  <c:v>13.29</c:v>
                </c:pt>
                <c:pt idx="3">
                  <c:v>12.54</c:v>
                </c:pt>
                <c:pt idx="4">
                  <c:v>11.98</c:v>
                </c:pt>
              </c:numCache>
            </c:numRef>
          </c:val>
          <c:extLst>
            <c:ext xmlns:c16="http://schemas.microsoft.com/office/drawing/2014/chart" uri="{C3380CC4-5D6E-409C-BE32-E72D297353CC}">
              <c16:uniqueId val="{00000000-E847-4AD2-BA97-542749BD70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E847-4AD2-BA97-542749BD702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57.61</c:v>
                </c:pt>
                <c:pt idx="1">
                  <c:v>57.61</c:v>
                </c:pt>
                <c:pt idx="2">
                  <c:v>53.43</c:v>
                </c:pt>
                <c:pt idx="3">
                  <c:v>50.61</c:v>
                </c:pt>
                <c:pt idx="4">
                  <c:v>50.26</c:v>
                </c:pt>
              </c:numCache>
            </c:numRef>
          </c:val>
          <c:extLst>
            <c:ext xmlns:c16="http://schemas.microsoft.com/office/drawing/2014/chart" uri="{C3380CC4-5D6E-409C-BE32-E72D297353CC}">
              <c16:uniqueId val="{00000000-E663-407C-B059-B7A795C8E0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E663-407C-B059-B7A795C8E0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M52"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山口県　岩国市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28570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3422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96.5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12</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14358</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104</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119.04</v>
      </c>
      <c r="Y32" s="121"/>
      <c r="Z32" s="121"/>
      <c r="AA32" s="121"/>
      <c r="AB32" s="121"/>
      <c r="AC32" s="121"/>
      <c r="AD32" s="121"/>
      <c r="AE32" s="121"/>
      <c r="AF32" s="121"/>
      <c r="AG32" s="121"/>
      <c r="AH32" s="121"/>
      <c r="AI32" s="121"/>
      <c r="AJ32" s="121"/>
      <c r="AK32" s="121"/>
      <c r="AL32" s="121"/>
      <c r="AM32" s="121"/>
      <c r="AN32" s="121"/>
      <c r="AO32" s="121"/>
      <c r="AP32" s="121"/>
      <c r="AQ32" s="122"/>
      <c r="AR32" s="120">
        <f>データ!U6</f>
        <v>122.93</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111.36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103.6</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127.96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1383.92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3846.45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1227.1600000000001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4023.13</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12601.97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108.18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114.99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110.04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79.27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75.56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68.38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66.13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680.22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786.06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771.18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815.18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504.73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450.91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444.01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413.29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103</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113.99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122.58</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110.57</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103.1</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127.65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17.72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16.48</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18.27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19.59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15.82</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17.47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14.66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13.29</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12.54</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11.98</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57.61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57.61</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53.43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50.61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50.26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103.39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96.49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101.92</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34.33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30.96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33.229999999999997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31.6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44.05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45.51</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44.67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41.71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61.85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64.14</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63.89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64.7</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74.45</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74.83</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71.16</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72.400000000000006</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70.97</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87.82</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85.53</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85.34</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85.34</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85.34</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0.18</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52.21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54.51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55.38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56.07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55.87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32.03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36.58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40.880000000000003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41.24</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39.020000000000003</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0.36</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0.12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0.31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0.03</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gw8skv0lO+DgTizfndcS7+OIHmt88KVVxKHeOyen8eX51qPHO2N/osMKalrPRY0tMEQh4ncR4XsZzPr2N1kBsQ==" saltValue="1NI4Whe7vpBjhQXaxsjiS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119.04</v>
      </c>
      <c r="U6" s="35">
        <f>U7</f>
        <v>122.93</v>
      </c>
      <c r="V6" s="35">
        <f>V7</f>
        <v>111.36</v>
      </c>
      <c r="W6" s="35">
        <f>W7</f>
        <v>103.6</v>
      </c>
      <c r="X6" s="35">
        <f t="shared" si="3"/>
        <v>127.96</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1383.92</v>
      </c>
      <c r="AQ6" s="35">
        <f>AQ7</f>
        <v>3846.45</v>
      </c>
      <c r="AR6" s="35">
        <f>AR7</f>
        <v>1227.1600000000001</v>
      </c>
      <c r="AS6" s="35">
        <f>AS7</f>
        <v>4023.13</v>
      </c>
      <c r="AT6" s="35">
        <f t="shared" si="3"/>
        <v>12601.97</v>
      </c>
      <c r="AU6" s="35">
        <f t="shared" si="3"/>
        <v>680.22</v>
      </c>
      <c r="AV6" s="35">
        <f t="shared" si="3"/>
        <v>786.06</v>
      </c>
      <c r="AW6" s="35">
        <f t="shared" si="3"/>
        <v>771.18</v>
      </c>
      <c r="AX6" s="35">
        <f t="shared" si="3"/>
        <v>815.18</v>
      </c>
      <c r="AY6" s="35">
        <f t="shared" si="3"/>
        <v>808.62</v>
      </c>
      <c r="AZ6" s="33" t="str">
        <f>IF(AZ7="-","【-】","【"&amp;SUBSTITUTE(TEXT(AZ7,"#,##0.00"),"-","△")&amp;"】")</f>
        <v>【473.00】</v>
      </c>
      <c r="BA6" s="35">
        <f t="shared" si="3"/>
        <v>0</v>
      </c>
      <c r="BB6" s="35">
        <f>BB7</f>
        <v>0</v>
      </c>
      <c r="BC6" s="35">
        <f>BC7</f>
        <v>0</v>
      </c>
      <c r="BD6" s="35">
        <f>BD7</f>
        <v>0</v>
      </c>
      <c r="BE6" s="35">
        <f t="shared" si="3"/>
        <v>0</v>
      </c>
      <c r="BF6" s="35">
        <f t="shared" si="3"/>
        <v>504.73</v>
      </c>
      <c r="BG6" s="35">
        <f t="shared" si="3"/>
        <v>450.91</v>
      </c>
      <c r="BH6" s="35">
        <f t="shared" si="3"/>
        <v>444.01</v>
      </c>
      <c r="BI6" s="35">
        <f t="shared" si="3"/>
        <v>413.29</v>
      </c>
      <c r="BJ6" s="35">
        <f t="shared" si="3"/>
        <v>408.48</v>
      </c>
      <c r="BK6" s="33" t="str">
        <f>IF(BK7="-","【-】","【"&amp;SUBSTITUTE(TEXT(BK7,"#,##0.00"),"-","△")&amp;"】")</f>
        <v>【233.74】</v>
      </c>
      <c r="BL6" s="35">
        <f t="shared" si="3"/>
        <v>113.99</v>
      </c>
      <c r="BM6" s="35">
        <f>BM7</f>
        <v>122.58</v>
      </c>
      <c r="BN6" s="35">
        <f>BN7</f>
        <v>110.57</v>
      </c>
      <c r="BO6" s="35">
        <f>BO7</f>
        <v>103.1</v>
      </c>
      <c r="BP6" s="35">
        <f t="shared" si="3"/>
        <v>127.65</v>
      </c>
      <c r="BQ6" s="35">
        <f t="shared" si="3"/>
        <v>92.2</v>
      </c>
      <c r="BR6" s="35">
        <f t="shared" si="3"/>
        <v>103.39</v>
      </c>
      <c r="BS6" s="35">
        <f t="shared" si="3"/>
        <v>96.49</v>
      </c>
      <c r="BT6" s="35">
        <f t="shared" si="3"/>
        <v>101.92</v>
      </c>
      <c r="BU6" s="35">
        <f t="shared" si="3"/>
        <v>98.05</v>
      </c>
      <c r="BV6" s="33" t="str">
        <f>IF(BV7="-","【-】","【"&amp;SUBSTITUTE(TEXT(BV7,"#,##0.00"),"-","△")&amp;"】")</f>
        <v>【106.87】</v>
      </c>
      <c r="BW6" s="35">
        <f t="shared" si="3"/>
        <v>17.72</v>
      </c>
      <c r="BX6" s="35">
        <f>BX7</f>
        <v>16.48</v>
      </c>
      <c r="BY6" s="35">
        <f>BY7</f>
        <v>18.27</v>
      </c>
      <c r="BZ6" s="35">
        <f>BZ7</f>
        <v>19.59</v>
      </c>
      <c r="CA6" s="35">
        <f t="shared" si="3"/>
        <v>15.82</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17.47</v>
      </c>
      <c r="CI6" s="35">
        <f>CI7</f>
        <v>14.66</v>
      </c>
      <c r="CJ6" s="35">
        <f>CJ7</f>
        <v>13.29</v>
      </c>
      <c r="CK6" s="35">
        <f>CK7</f>
        <v>12.54</v>
      </c>
      <c r="CL6" s="35">
        <f t="shared" si="5"/>
        <v>11.98</v>
      </c>
      <c r="CM6" s="35">
        <f t="shared" si="5"/>
        <v>44.05</v>
      </c>
      <c r="CN6" s="35">
        <f t="shared" si="5"/>
        <v>45.51</v>
      </c>
      <c r="CO6" s="35">
        <f t="shared" si="5"/>
        <v>44.67</v>
      </c>
      <c r="CP6" s="35">
        <f t="shared" si="5"/>
        <v>41.71</v>
      </c>
      <c r="CQ6" s="35">
        <f t="shared" si="5"/>
        <v>47.02</v>
      </c>
      <c r="CR6" s="33" t="str">
        <f>IF(CR7="-","【-】","【"&amp;SUBSTITUTE(TEXT(CR7,"#,##0.00"),"-","△")&amp;"】")</f>
        <v>【53.19】</v>
      </c>
      <c r="CS6" s="35">
        <f t="shared" ref="CS6:DB6" si="6">CS7</f>
        <v>57.61</v>
      </c>
      <c r="CT6" s="35">
        <f>CT7</f>
        <v>57.61</v>
      </c>
      <c r="CU6" s="35">
        <f>CU7</f>
        <v>53.43</v>
      </c>
      <c r="CV6" s="35">
        <f>CV7</f>
        <v>50.61</v>
      </c>
      <c r="CW6" s="35">
        <f t="shared" si="6"/>
        <v>50.26</v>
      </c>
      <c r="CX6" s="35">
        <f t="shared" si="6"/>
        <v>61.85</v>
      </c>
      <c r="CY6" s="35">
        <f t="shared" si="6"/>
        <v>64.14</v>
      </c>
      <c r="CZ6" s="35">
        <f t="shared" si="6"/>
        <v>63.89</v>
      </c>
      <c r="DA6" s="35">
        <f t="shared" si="6"/>
        <v>64.7</v>
      </c>
      <c r="DB6" s="35">
        <f t="shared" si="6"/>
        <v>65.38</v>
      </c>
      <c r="DC6" s="33" t="str">
        <f>IF(DC7="-","【-】","【"&amp;SUBSTITUTE(TEXT(DC7,"#,##0.00"),"-","△")&amp;"】")</f>
        <v>【75.85】</v>
      </c>
      <c r="DD6" s="35">
        <f t="shared" ref="DD6:DM6" si="7">DD7</f>
        <v>74.45</v>
      </c>
      <c r="DE6" s="35">
        <f>DE7</f>
        <v>74.83</v>
      </c>
      <c r="DF6" s="35">
        <f>DF7</f>
        <v>71.16</v>
      </c>
      <c r="DG6" s="35">
        <f>DG7</f>
        <v>72.400000000000006</v>
      </c>
      <c r="DH6" s="35">
        <f t="shared" si="7"/>
        <v>70.97</v>
      </c>
      <c r="DI6" s="35">
        <f t="shared" si="7"/>
        <v>52.21</v>
      </c>
      <c r="DJ6" s="35">
        <f t="shared" si="7"/>
        <v>54.51</v>
      </c>
      <c r="DK6" s="35">
        <f t="shared" si="7"/>
        <v>55.38</v>
      </c>
      <c r="DL6" s="35">
        <f t="shared" si="7"/>
        <v>56.07</v>
      </c>
      <c r="DM6" s="35">
        <f t="shared" si="7"/>
        <v>55.87</v>
      </c>
      <c r="DN6" s="33" t="str">
        <f>IF(DN7="-","【-】","【"&amp;SUBSTITUTE(TEXT(DN7,"#,##0.00"),"-","△")&amp;"】")</f>
        <v>【61.17】</v>
      </c>
      <c r="DO6" s="35">
        <f t="shared" ref="DO6:DX6" si="8">DO7</f>
        <v>87.82</v>
      </c>
      <c r="DP6" s="35">
        <f>DP7</f>
        <v>85.53</v>
      </c>
      <c r="DQ6" s="35">
        <f>DQ7</f>
        <v>85.34</v>
      </c>
      <c r="DR6" s="35">
        <f>DR7</f>
        <v>85.34</v>
      </c>
      <c r="DS6" s="35">
        <f t="shared" si="8"/>
        <v>85.34</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0.18</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28570</v>
      </c>
      <c r="L7" s="37" t="s">
        <v>95</v>
      </c>
      <c r="M7" s="38">
        <v>1</v>
      </c>
      <c r="N7" s="38">
        <v>3422</v>
      </c>
      <c r="O7" s="39" t="s">
        <v>96</v>
      </c>
      <c r="P7" s="39">
        <v>96.5</v>
      </c>
      <c r="Q7" s="38">
        <v>12</v>
      </c>
      <c r="R7" s="38">
        <v>14358</v>
      </c>
      <c r="S7" s="37" t="s">
        <v>97</v>
      </c>
      <c r="T7" s="40">
        <v>119.04</v>
      </c>
      <c r="U7" s="40">
        <v>122.93</v>
      </c>
      <c r="V7" s="40">
        <v>111.36</v>
      </c>
      <c r="W7" s="40">
        <v>103.6</v>
      </c>
      <c r="X7" s="40">
        <v>127.96</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1383.92</v>
      </c>
      <c r="AQ7" s="40">
        <v>3846.45</v>
      </c>
      <c r="AR7" s="40">
        <v>1227.1600000000001</v>
      </c>
      <c r="AS7" s="40">
        <v>4023.13</v>
      </c>
      <c r="AT7" s="40">
        <v>12601.97</v>
      </c>
      <c r="AU7" s="40">
        <v>680.22</v>
      </c>
      <c r="AV7" s="40">
        <v>786.06</v>
      </c>
      <c r="AW7" s="40">
        <v>771.18</v>
      </c>
      <c r="AX7" s="40">
        <v>815.18</v>
      </c>
      <c r="AY7" s="40">
        <v>808.62</v>
      </c>
      <c r="AZ7" s="40">
        <v>473</v>
      </c>
      <c r="BA7" s="40">
        <v>0</v>
      </c>
      <c r="BB7" s="40">
        <v>0</v>
      </c>
      <c r="BC7" s="40">
        <v>0</v>
      </c>
      <c r="BD7" s="40">
        <v>0</v>
      </c>
      <c r="BE7" s="40">
        <v>0</v>
      </c>
      <c r="BF7" s="40">
        <v>504.73</v>
      </c>
      <c r="BG7" s="40">
        <v>450.91</v>
      </c>
      <c r="BH7" s="40">
        <v>444.01</v>
      </c>
      <c r="BI7" s="40">
        <v>413.29</v>
      </c>
      <c r="BJ7" s="40">
        <v>408.48</v>
      </c>
      <c r="BK7" s="40">
        <v>233.74</v>
      </c>
      <c r="BL7" s="40">
        <v>113.99</v>
      </c>
      <c r="BM7" s="40">
        <v>122.58</v>
      </c>
      <c r="BN7" s="40">
        <v>110.57</v>
      </c>
      <c r="BO7" s="40">
        <v>103.1</v>
      </c>
      <c r="BP7" s="40">
        <v>127.65</v>
      </c>
      <c r="BQ7" s="40">
        <v>92.2</v>
      </c>
      <c r="BR7" s="40">
        <v>103.39</v>
      </c>
      <c r="BS7" s="40">
        <v>96.49</v>
      </c>
      <c r="BT7" s="40">
        <v>101.92</v>
      </c>
      <c r="BU7" s="40">
        <v>98.05</v>
      </c>
      <c r="BV7" s="40">
        <v>106.87</v>
      </c>
      <c r="BW7" s="40">
        <v>17.72</v>
      </c>
      <c r="BX7" s="40">
        <v>16.48</v>
      </c>
      <c r="BY7" s="40">
        <v>18.27</v>
      </c>
      <c r="BZ7" s="40">
        <v>19.59</v>
      </c>
      <c r="CA7" s="40">
        <v>15.82</v>
      </c>
      <c r="CB7" s="40">
        <v>34.33</v>
      </c>
      <c r="CC7" s="40">
        <v>30.96</v>
      </c>
      <c r="CD7" s="40">
        <v>33.229999999999997</v>
      </c>
      <c r="CE7" s="40">
        <v>31.6</v>
      </c>
      <c r="CF7" s="40">
        <v>33.26</v>
      </c>
      <c r="CG7" s="40">
        <v>20.260000000000002</v>
      </c>
      <c r="CH7" s="40">
        <v>17.47</v>
      </c>
      <c r="CI7" s="40">
        <v>14.66</v>
      </c>
      <c r="CJ7" s="40">
        <v>13.29</v>
      </c>
      <c r="CK7" s="40">
        <v>12.54</v>
      </c>
      <c r="CL7" s="40">
        <v>11.98</v>
      </c>
      <c r="CM7" s="40">
        <v>44.05</v>
      </c>
      <c r="CN7" s="40">
        <v>45.51</v>
      </c>
      <c r="CO7" s="40">
        <v>44.67</v>
      </c>
      <c r="CP7" s="40">
        <v>41.71</v>
      </c>
      <c r="CQ7" s="40">
        <v>47.02</v>
      </c>
      <c r="CR7" s="40">
        <v>53.19</v>
      </c>
      <c r="CS7" s="40">
        <v>57.61</v>
      </c>
      <c r="CT7" s="40">
        <v>57.61</v>
      </c>
      <c r="CU7" s="40">
        <v>53.43</v>
      </c>
      <c r="CV7" s="40">
        <v>50.61</v>
      </c>
      <c r="CW7" s="40">
        <v>50.26</v>
      </c>
      <c r="CX7" s="40">
        <v>61.85</v>
      </c>
      <c r="CY7" s="40">
        <v>64.14</v>
      </c>
      <c r="CZ7" s="40">
        <v>63.89</v>
      </c>
      <c r="DA7" s="40">
        <v>64.7</v>
      </c>
      <c r="DB7" s="40">
        <v>65.38</v>
      </c>
      <c r="DC7" s="40">
        <v>75.849999999999994</v>
      </c>
      <c r="DD7" s="40">
        <v>74.45</v>
      </c>
      <c r="DE7" s="40">
        <v>74.83</v>
      </c>
      <c r="DF7" s="40">
        <v>71.16</v>
      </c>
      <c r="DG7" s="40">
        <v>72.400000000000006</v>
      </c>
      <c r="DH7" s="40">
        <v>70.97</v>
      </c>
      <c r="DI7" s="40">
        <v>52.21</v>
      </c>
      <c r="DJ7" s="40">
        <v>54.51</v>
      </c>
      <c r="DK7" s="40">
        <v>55.38</v>
      </c>
      <c r="DL7" s="40">
        <v>56.07</v>
      </c>
      <c r="DM7" s="40">
        <v>55.87</v>
      </c>
      <c r="DN7" s="40">
        <v>61.17</v>
      </c>
      <c r="DO7" s="40">
        <v>87.82</v>
      </c>
      <c r="DP7" s="40">
        <v>85.53</v>
      </c>
      <c r="DQ7" s="40">
        <v>85.34</v>
      </c>
      <c r="DR7" s="40">
        <v>85.34</v>
      </c>
      <c r="DS7" s="40">
        <v>85.34</v>
      </c>
      <c r="DT7" s="40">
        <v>32.03</v>
      </c>
      <c r="DU7" s="40">
        <v>36.58</v>
      </c>
      <c r="DV7" s="40">
        <v>40.880000000000003</v>
      </c>
      <c r="DW7" s="40">
        <v>41.24</v>
      </c>
      <c r="DX7" s="40">
        <v>39.020000000000003</v>
      </c>
      <c r="DY7" s="40">
        <v>49.58</v>
      </c>
      <c r="DZ7" s="40">
        <v>0</v>
      </c>
      <c r="EA7" s="40">
        <v>0</v>
      </c>
      <c r="EB7" s="40">
        <v>0.18</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119.04</v>
      </c>
      <c r="V11" s="48">
        <f>IF(U6="-",NA(),U6)</f>
        <v>122.93</v>
      </c>
      <c r="W11" s="48">
        <f>IF(V6="-",NA(),V6)</f>
        <v>111.36</v>
      </c>
      <c r="X11" s="48">
        <f>IF(W6="-",NA(),W6)</f>
        <v>103.6</v>
      </c>
      <c r="Y11" s="48">
        <f>IF(X6="-",NA(),X6)</f>
        <v>127.96</v>
      </c>
      <c r="AE11" s="47" t="s">
        <v>23</v>
      </c>
      <c r="AF11" s="48">
        <f>IF(AE6="-",NA(),AE6)</f>
        <v>0</v>
      </c>
      <c r="AG11" s="48">
        <f>IF(AF6="-",NA(),AF6)</f>
        <v>0</v>
      </c>
      <c r="AH11" s="48">
        <f>IF(AG6="-",NA(),AG6)</f>
        <v>0</v>
      </c>
      <c r="AI11" s="48">
        <f>IF(AH6="-",NA(),AH6)</f>
        <v>0</v>
      </c>
      <c r="AJ11" s="48">
        <f>IF(AI6="-",NA(),AI6)</f>
        <v>0</v>
      </c>
      <c r="AP11" s="47" t="s">
        <v>23</v>
      </c>
      <c r="AQ11" s="48">
        <f>IF(AP6="-",NA(),AP6)</f>
        <v>1383.92</v>
      </c>
      <c r="AR11" s="48">
        <f>IF(AQ6="-",NA(),AQ6)</f>
        <v>3846.45</v>
      </c>
      <c r="AS11" s="48">
        <f>IF(AR6="-",NA(),AR6)</f>
        <v>1227.1600000000001</v>
      </c>
      <c r="AT11" s="48">
        <f>IF(AS6="-",NA(),AS6)</f>
        <v>4023.13</v>
      </c>
      <c r="AU11" s="48">
        <f>IF(AT6="-",NA(),AT6)</f>
        <v>12601.97</v>
      </c>
      <c r="BA11" s="47" t="s">
        <v>23</v>
      </c>
      <c r="BB11" s="48">
        <f>IF(BA6="-",NA(),BA6)</f>
        <v>0</v>
      </c>
      <c r="BC11" s="48">
        <f>IF(BB6="-",NA(),BB6)</f>
        <v>0</v>
      </c>
      <c r="BD11" s="48">
        <f>IF(BC6="-",NA(),BC6)</f>
        <v>0</v>
      </c>
      <c r="BE11" s="48">
        <f>IF(BD6="-",NA(),BD6)</f>
        <v>0</v>
      </c>
      <c r="BF11" s="48">
        <f>IF(BE6="-",NA(),BE6)</f>
        <v>0</v>
      </c>
      <c r="BL11" s="47" t="s">
        <v>23</v>
      </c>
      <c r="BM11" s="48">
        <f>IF(BL6="-",NA(),BL6)</f>
        <v>113.99</v>
      </c>
      <c r="BN11" s="48">
        <f>IF(BM6="-",NA(),BM6)</f>
        <v>122.58</v>
      </c>
      <c r="BO11" s="48">
        <f>IF(BN6="-",NA(),BN6)</f>
        <v>110.57</v>
      </c>
      <c r="BP11" s="48">
        <f>IF(BO6="-",NA(),BO6)</f>
        <v>103.1</v>
      </c>
      <c r="BQ11" s="48">
        <f>IF(BP6="-",NA(),BP6)</f>
        <v>127.65</v>
      </c>
      <c r="BW11" s="47" t="s">
        <v>23</v>
      </c>
      <c r="BX11" s="48">
        <f>IF(BW6="-",NA(),BW6)</f>
        <v>17.72</v>
      </c>
      <c r="BY11" s="48">
        <f>IF(BX6="-",NA(),BX6)</f>
        <v>16.48</v>
      </c>
      <c r="BZ11" s="48">
        <f>IF(BY6="-",NA(),BY6)</f>
        <v>18.27</v>
      </c>
      <c r="CA11" s="48">
        <f>IF(BZ6="-",NA(),BZ6)</f>
        <v>19.59</v>
      </c>
      <c r="CB11" s="48">
        <f>IF(CA6="-",NA(),CA6)</f>
        <v>15.82</v>
      </c>
      <c r="CH11" s="47" t="s">
        <v>23</v>
      </c>
      <c r="CI11" s="48">
        <f>IF(CH6="-",NA(),CH6)</f>
        <v>17.47</v>
      </c>
      <c r="CJ11" s="48">
        <f>IF(CI6="-",NA(),CI6)</f>
        <v>14.66</v>
      </c>
      <c r="CK11" s="48">
        <f>IF(CJ6="-",NA(),CJ6)</f>
        <v>13.29</v>
      </c>
      <c r="CL11" s="48">
        <f>IF(CK6="-",NA(),CK6)</f>
        <v>12.54</v>
      </c>
      <c r="CM11" s="48">
        <f>IF(CL6="-",NA(),CL6)</f>
        <v>11.98</v>
      </c>
      <c r="CS11" s="47" t="s">
        <v>23</v>
      </c>
      <c r="CT11" s="48">
        <f>IF(CS6="-",NA(),CS6)</f>
        <v>57.61</v>
      </c>
      <c r="CU11" s="48">
        <f>IF(CT6="-",NA(),CT6)</f>
        <v>57.61</v>
      </c>
      <c r="CV11" s="48">
        <f>IF(CU6="-",NA(),CU6)</f>
        <v>53.43</v>
      </c>
      <c r="CW11" s="48">
        <f>IF(CV6="-",NA(),CV6)</f>
        <v>50.61</v>
      </c>
      <c r="CX11" s="48">
        <f>IF(CW6="-",NA(),CW6)</f>
        <v>50.26</v>
      </c>
      <c r="DD11" s="47" t="s">
        <v>23</v>
      </c>
      <c r="DE11" s="48">
        <f>IF(DD6="-",NA(),DD6)</f>
        <v>74.45</v>
      </c>
      <c r="DF11" s="48">
        <f>IF(DE6="-",NA(),DE6)</f>
        <v>74.83</v>
      </c>
      <c r="DG11" s="48">
        <f>IF(DF6="-",NA(),DF6)</f>
        <v>71.16</v>
      </c>
      <c r="DH11" s="48">
        <f>IF(DG6="-",NA(),DG6)</f>
        <v>72.400000000000006</v>
      </c>
      <c r="DI11" s="48">
        <f>IF(DH6="-",NA(),DH6)</f>
        <v>70.97</v>
      </c>
      <c r="DO11" s="47" t="s">
        <v>23</v>
      </c>
      <c r="DP11" s="48">
        <f>IF(DO6="-",NA(),DO6)</f>
        <v>87.82</v>
      </c>
      <c r="DQ11" s="48">
        <f>IF(DP6="-",NA(),DP6)</f>
        <v>85.53</v>
      </c>
      <c r="DR11" s="48">
        <f>IF(DQ6="-",NA(),DQ6)</f>
        <v>85.34</v>
      </c>
      <c r="DS11" s="48">
        <f>IF(DR6="-",NA(),DR6)</f>
        <v>85.34</v>
      </c>
      <c r="DT11" s="48">
        <f>IF(DS6="-",NA(),DS6)</f>
        <v>85.34</v>
      </c>
      <c r="DZ11" s="47" t="s">
        <v>23</v>
      </c>
      <c r="EA11" s="48">
        <f>IF(DZ6="-",NA(),DZ6)</f>
        <v>0</v>
      </c>
      <c r="EB11" s="48">
        <f>IF(EA6="-",NA(),EA6)</f>
        <v>0</v>
      </c>
      <c r="EC11" s="48">
        <f>IF(EB6="-",NA(),EB6)</f>
        <v>0.18</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w294</cp:lastModifiedBy>
  <dcterms:created xsi:type="dcterms:W3CDTF">2023-12-05T01:32:28Z</dcterms:created>
  <dcterms:modified xsi:type="dcterms:W3CDTF">2024-01-29T02:35:35Z</dcterms:modified>
  <cp:category/>
</cp:coreProperties>
</file>