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09 財政課\財政係\▽経営比較分析表\R05\01 【下水】 R04決算経営比較分析\下水道分・県提出物\"/>
    </mc:Choice>
  </mc:AlternateContent>
  <xr:revisionPtr revIDLastSave="0" documentId="13_ncr:1_{89960C44-3D59-420F-B17F-62945A69E645}" xr6:coauthVersionLast="47" xr6:coauthVersionMax="47" xr10:uidLastSave="{00000000-0000-0000-0000-000000000000}"/>
  <workbookProtection workbookAlgorithmName="SHA-512" workbookHashValue="xpEP6fFzHpecn6J23rYJ1g7BHWg/38EeNZskt2GfByq5darZPMbqnmimRrENGLphx9xSSiAmFnLJ9TST9KaVZA==" workbookSaltValue="w3HCvzksHEjjWBZpf+5dmw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<sst xmlns="http://schemas.openxmlformats.org/spreadsheetml/2006/main" count="236" uniqueCount="115">
  <si>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</si>
  <si>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</si>
  <si>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</si>
  <si>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</si>
  <si>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</si>
  <si>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</si>
  <si>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</si>
  <si>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</si>
  <si>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</si>
  <si>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</si>
  <si>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</si>
  <si>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</si>
  <si>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</si>
  <si>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</si>
  <si>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</si>
  <si>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</si>
  <si>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</si>
  <si>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</si>
  <si>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</si>
  <si>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</si>
  <si>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</si>
  <si>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</si>
  <si>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</si>
  <si>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</si>
  <si>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</si>
  <si>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</si>
  <si>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</si>
  <si>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</si>
  <si>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</si>
  <si>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</si>
  <si>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</si>
  <si>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</si>
  <si>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</si>
  <si>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</si>
  <si>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</si>
  <si>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</si>
  <si>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</si>
  <si>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</si>
  <si>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</si>
  <si>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</si>
  <si>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</si>
  <si>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</si>
  <si>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</si>
  <si>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</si>
  <si>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</si>
  <si>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</si>
  <si>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</si>
  <si>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</si>
  <si>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</si>
  <si>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</si>
  <si>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</si>
  <si>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</si>
  <si>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</si>
  <si>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</si>
  <si>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</si>
  <si>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</si>
  <si>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</si>
  <si>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</si>
  <si>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</si>
  <si>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</si>
  <si>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</si>
  <si>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</si>
  <si>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</si>
  <si>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</si>
  <si>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</si>
  <si>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</si>
  <si>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</si>
  <si>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</si>
  <si>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</si>
  <si>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</si>
  <si>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</si>
  <si>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</si>
  <si>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</si>
  <si>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</si>
  <si>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</si>
  <si>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</si>
  <si>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</si>
  <si>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</si>
  <si>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</si>
  <si>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</si>
  <si>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</si>
  <si>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</si>
  <si>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</si>
  <si>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</si>
  <si>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</si>
  <si>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</si>
  <si>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</si>
  <si>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</si>
  <si>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</si>
  <si>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</si>
  <si>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</si>
  <si>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</si>
  <si>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</si>
  <si>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</si>
  <si>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</si>
  <si>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周南市</t>
  </si>
  <si>
    <t>法適用</t>
  </si>
  <si>
    <t>下水道事業</t>
  </si>
  <si>
    <t>漁業集落排水</t>
  </si>
  <si>
    <t>H2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</si>
  <si>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</si>
  <si>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</si>
  <si>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</si>
  <si>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</si>
  <si>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</si>
  <si>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</si>
  <si>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</si>
  <si>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</si>
  <si>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</si>
  <si>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</si>
  <si>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</si>
  <si>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</si>
  <si>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は、事業規模が小さく経営効率も悪いため、収益的収支の黒字化は困難である。使用料で経費をほぼ賄うことができている状況だが、元々の処理区域内人口が少ない上に、人口減少が進んでおり、一般会計からの繰入金が欠かせない状況にある。
　下水道使用料の設定など、公共下水道事業の経費回収率等を勘案しながらの経営となる。
　今後、更新・修繕が見込まれる施設について、計画的な事業の実施を図り、公共下水道事業との一括経営により、一層の経費の節減に努めなければならない。</t>
    <phoneticPr fontId="4"/>
  </si>
  <si>
    <t>　経常収支比率は、一般会計からの繰入金により、収益的収支を均衡させており、100％となった。
　累積欠損金は、発生していない。
　流動比率は、類似団体平均値と比較すると高い数値である。これは令和４年度に建設改良工事を実施し、企業債を借り入れたが、工事費が未払いとなったためである。
　企業債残高対事業規模比率は、使用料収入に対し約12倍の企業債残高となるが、類似団体平均値と比較して低い。
　経費回収率は100％で、類似団体平均値と比較して高く、使用料で回収すべき経費は使用料で賄えている。
　汚水処理原価は、類似団体平均値と比較すると低い。これは、本事業では独自の処理場を建設せず、公共下水道の処理場に接続していることによるものである。
　施設利用率は、公共下水道の処理場に接続しているため算出されない。
　水洗化率は、類似団体平均値と比較すると低い。</t>
    <rPh sb="84" eb="85">
      <t>タカ</t>
    </rPh>
    <rPh sb="98" eb="100">
      <t>ネンド</t>
    </rPh>
    <rPh sb="101" eb="103">
      <t>ケンセツ</t>
    </rPh>
    <rPh sb="103" eb="105">
      <t>カイリョウ</t>
    </rPh>
    <rPh sb="105" eb="107">
      <t>コウジ</t>
    </rPh>
    <rPh sb="108" eb="110">
      <t>ジッシ</t>
    </rPh>
    <rPh sb="116" eb="117">
      <t>カ</t>
    </rPh>
    <rPh sb="118" eb="119">
      <t>イ</t>
    </rPh>
    <rPh sb="123" eb="125">
      <t>コウジ</t>
    </rPh>
    <rPh sb="125" eb="126">
      <t>ヒ</t>
    </rPh>
    <phoneticPr fontId="4"/>
  </si>
  <si>
    <t>　有形固定資産減価償却率は、類似団体平均値と比較すると高い。今後、更新時期となるまで徐々に高くなる見込みである。
　管渠老朽化率と管渠改善率は、供用開始から26年目の事業であり、法定耐用年数を経過した管渠は無いため、0％である。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</si>
</sst>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0-480B-8330-053869AF7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1.6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B0-480B-8330-053869AF7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2-4ED6-8A60-2A1AE0F8F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32.229999999999997</c:v>
                </c:pt>
                <c:pt idx="1">
                  <c:v>32.479999999999997</c:v>
                </c:pt>
                <c:pt idx="2">
                  <c:v>30.19</c:v>
                </c:pt>
                <c:pt idx="3">
                  <c:v>28.77</c:v>
                </c:pt>
                <c:pt idx="4">
                  <c:v>26.22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2-4ED6-8A60-2A1AE0F8F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75.900000000000006</c:v>
                </c:pt>
                <c:pt idx="1">
                  <c:v>75</c:v>
                </c:pt>
                <c:pt idx="2">
                  <c:v>72.849999999999994</c:v>
                </c:pt>
                <c:pt idx="3">
                  <c:v>72.849999999999994</c:v>
                </c:pt>
                <c:pt idx="4">
                  <c:v>73.87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3-4E83-BB3B-635B8EC8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80.8</c:v>
                </c:pt>
                <c:pt idx="1">
                  <c:v>79.2</c:v>
                </c:pt>
                <c:pt idx="2">
                  <c:v>79.09</c:v>
                </c:pt>
                <c:pt idx="3">
                  <c:v>78.900000000000006</c:v>
                </c:pt>
                <c:pt idx="4">
                  <c:v>78.03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3-4E83-BB3B-635B8EC8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D-49BA-A93E-30B00DCA4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101.36</c:v>
                </c:pt>
                <c:pt idx="1">
                  <c:v>99.33</c:v>
                </c:pt>
                <c:pt idx="2">
                  <c:v>101.18</c:v>
                </c:pt>
                <c:pt idx="3">
                  <c:v>99.89</c:v>
                </c:pt>
                <c:pt idx="4">
                  <c:v>104.12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D-49BA-A93E-30B00DCA4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24.02</c:v>
                </c:pt>
                <c:pt idx="1">
                  <c:v>26.59</c:v>
                </c:pt>
                <c:pt idx="2">
                  <c:v>29.06</c:v>
                </c:pt>
                <c:pt idx="3">
                  <c:v>31.41</c:v>
                </c:pt>
                <c:pt idx="4">
                  <c:v>31.45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1-48F9-9614-61536FB34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30.26</c:v>
                </c:pt>
                <c:pt idx="1">
                  <c:v>28.97</c:v>
                </c:pt>
                <c:pt idx="2">
                  <c:v>20.14</c:v>
                </c:pt>
                <c:pt idx="3">
                  <c:v>23.17</c:v>
                </c:pt>
                <c:pt idx="4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1-48F9-9614-61536FB34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2-415D-A89A-9DD9675D3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02-415D-A89A-9DD9675D3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F-45A7-87FF-B420FB06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221.05</c:v>
                </c:pt>
                <c:pt idx="1">
                  <c:v>210</c:v>
                </c:pt>
                <c:pt idx="2">
                  <c:v>140.63</c:v>
                </c:pt>
                <c:pt idx="3">
                  <c:v>163.84</c:v>
                </c:pt>
                <c:pt idx="4">
                  <c:v>176.46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F-45A7-87FF-B420FB06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6.51</c:v>
                </c:pt>
                <c:pt idx="1">
                  <c:v>4.46</c:v>
                </c:pt>
                <c:pt idx="2">
                  <c:v>6.23</c:v>
                </c:pt>
                <c:pt idx="3">
                  <c:v>3.56</c:v>
                </c:pt>
                <c:pt idx="4">
                  <c:v>85.73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6-4E61-94D9-99C4638E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80.95</c:v>
                </c:pt>
                <c:pt idx="1">
                  <c:v>62.55</c:v>
                </c:pt>
                <c:pt idx="2">
                  <c:v>56.53</c:v>
                </c:pt>
                <c:pt idx="3">
                  <c:v>59.66</c:v>
                </c:pt>
                <c:pt idx="4">
                  <c:v>61.64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6-4E61-94D9-99C4638E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1347.92</c:v>
                </c:pt>
                <c:pt idx="1">
                  <c:v>1102.1400000000001</c:v>
                </c:pt>
                <c:pt idx="2">
                  <c:v>1204.3900000000001</c:v>
                </c:pt>
                <c:pt idx="3">
                  <c:v>976.41</c:v>
                </c:pt>
                <c:pt idx="4">
                  <c:v>1198.8699999999999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A51-958B-41BF268CD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1006.65</c:v>
                </c:pt>
                <c:pt idx="1">
                  <c:v>998.42</c:v>
                </c:pt>
                <c:pt idx="2">
                  <c:v>1095.52</c:v>
                </c:pt>
                <c:pt idx="3">
                  <c:v>1056.55</c:v>
                </c:pt>
                <c:pt idx="4">
                  <c:v>1278.54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0-4A51-958B-41BF268CD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99.03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8-4472-908B-0F5CD29AE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43.43</c:v>
                </c:pt>
                <c:pt idx="1">
                  <c:v>41.41</c:v>
                </c:pt>
                <c:pt idx="2">
                  <c:v>39.64</c:v>
                </c:pt>
                <c:pt idx="3">
                  <c:v>40</c:v>
                </c:pt>
                <c:pt idx="4">
                  <c:v>38.74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8-4472-908B-0F5CD29AE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177.84</c:v>
                </c:pt>
                <c:pt idx="1">
                  <c:v>180.2</c:v>
                </c:pt>
                <c:pt idx="2">
                  <c:v>174.92</c:v>
                </c:pt>
                <c:pt idx="3">
                  <c:v>174.06</c:v>
                </c:pt>
                <c:pt idx="4">
                  <c:v>175.92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E-4E1B-A581-217813F72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400.44</c:v>
                </c:pt>
                <c:pt idx="1">
                  <c:v>417.56</c:v>
                </c:pt>
                <c:pt idx="2">
                  <c:v>449.72</c:v>
                </c:pt>
                <c:pt idx="3">
                  <c:v>437.27</c:v>
                </c:pt>
                <c:pt idx="4">
                  <c:v>456.72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E-4E1B-A581-217813F72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【1,078.44】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O4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</row>
    <row r="3" spans="1:78" ht="9.75" customHeight="1" x14ac:dyDescent="0.15">
      <c r="A3" s="2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</row>
    <row r="4" spans="1:78" ht="9.75" customHeight="1" x14ac:dyDescent="0.15">
      <c r="A4" s="2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2" t="str">
        <f>データ!H6</f>
        <v>山口県　周南市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59" t="str">
        <f>データ!I6</f>
        <v>法適用</v>
      </c>
      <c r="C8" s="59"/>
      <c r="D8" s="59"/>
      <c r="E8" s="59"/>
      <c r="F8" s="59"/>
      <c r="G8" s="59"/>
      <c r="H8" s="59"/>
      <c r="I8" s="59" t="str">
        <f>データ!J6</f>
        <v>下水道事業</v>
      </c>
      <c r="J8" s="59"/>
      <c r="K8" s="59"/>
      <c r="L8" s="59"/>
      <c r="M8" s="59"/>
      <c r="N8" s="59"/>
      <c r="O8" s="59"/>
      <c r="P8" s="59" t="str">
        <f>データ!K6</f>
        <v>漁業集落排水</v>
      </c>
      <c r="Q8" s="59"/>
      <c r="R8" s="59"/>
      <c r="S8" s="59"/>
      <c r="T8" s="59"/>
      <c r="U8" s="59"/>
      <c r="V8" s="59"/>
      <c r="W8" s="59" t="str">
        <f>データ!L6</f>
        <v>H2</v>
      </c>
      <c r="X8" s="59"/>
      <c r="Y8" s="59"/>
      <c r="Z8" s="59"/>
      <c r="AA8" s="59"/>
      <c r="AB8" s="59"/>
      <c r="AC8" s="59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3"/>
      <c r="AL8" s="39">
        <f>データ!S6</f>
        <v>138104</v>
      </c>
      <c r="AM8" s="39"/>
      <c r="AN8" s="39"/>
      <c r="AO8" s="39"/>
      <c r="AP8" s="39"/>
      <c r="AQ8" s="39"/>
      <c r="AR8" s="39"/>
      <c r="AS8" s="39"/>
      <c r="AT8" s="40">
        <f>データ!T6</f>
        <v>656.29</v>
      </c>
      <c r="AU8" s="40"/>
      <c r="AV8" s="40"/>
      <c r="AW8" s="40"/>
      <c r="AX8" s="40"/>
      <c r="AY8" s="40"/>
      <c r="AZ8" s="40"/>
      <c r="BA8" s="40"/>
      <c r="BB8" s="40">
        <f>データ!U6</f>
        <v>210.43</v>
      </c>
      <c r="BC8" s="40"/>
      <c r="BD8" s="40"/>
      <c r="BE8" s="40"/>
      <c r="BF8" s="40"/>
      <c r="BG8" s="40"/>
      <c r="BH8" s="40"/>
      <c r="BI8" s="40"/>
      <c r="BJ8" s="3"/>
      <c r="BK8" s="3"/>
      <c r="BL8" s="55" t="s">
        <v>10</v>
      </c>
      <c r="BM8" s="56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46" t="s">
        <v>20</v>
      </c>
      <c r="BM9" s="47"/>
      <c r="BN9" s="48" t="s">
        <v>21</v>
      </c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9"/>
    </row>
    <row r="10" spans="1:78" ht="18.75" customHeight="1" x14ac:dyDescent="0.15">
      <c r="A10" s="2"/>
      <c r="B10" s="40" t="str">
        <f>データ!N6</f>
        <v>-</v>
      </c>
      <c r="C10" s="40"/>
      <c r="D10" s="40"/>
      <c r="E10" s="40"/>
      <c r="F10" s="40"/>
      <c r="G10" s="40"/>
      <c r="H10" s="40"/>
      <c r="I10" s="40">
        <f>データ!O6</f>
        <v>76.02</v>
      </c>
      <c r="J10" s="40"/>
      <c r="K10" s="40"/>
      <c r="L10" s="40"/>
      <c r="M10" s="40"/>
      <c r="N10" s="40"/>
      <c r="O10" s="40"/>
      <c r="P10" s="40">
        <f>データ!P6</f>
        <v>0.21</v>
      </c>
      <c r="Q10" s="40"/>
      <c r="R10" s="40"/>
      <c r="S10" s="40"/>
      <c r="T10" s="40"/>
      <c r="U10" s="40"/>
      <c r="V10" s="40"/>
      <c r="W10" s="40">
        <f>データ!Q6</f>
        <v>100</v>
      </c>
      <c r="X10" s="40"/>
      <c r="Y10" s="40"/>
      <c r="Z10" s="40"/>
      <c r="AA10" s="40"/>
      <c r="AB10" s="40"/>
      <c r="AC10" s="40"/>
      <c r="AD10" s="39">
        <f>データ!R6</f>
        <v>3275</v>
      </c>
      <c r="AE10" s="39"/>
      <c r="AF10" s="39"/>
      <c r="AG10" s="39"/>
      <c r="AH10" s="39"/>
      <c r="AI10" s="39"/>
      <c r="AJ10" s="39"/>
      <c r="AK10" s="2"/>
      <c r="AL10" s="39">
        <f>データ!V6</f>
        <v>287</v>
      </c>
      <c r="AM10" s="39"/>
      <c r="AN10" s="39"/>
      <c r="AO10" s="39"/>
      <c r="AP10" s="39"/>
      <c r="AQ10" s="39"/>
      <c r="AR10" s="39"/>
      <c r="AS10" s="39"/>
      <c r="AT10" s="40">
        <f>データ!W6</f>
        <v>0.13</v>
      </c>
      <c r="AU10" s="40"/>
      <c r="AV10" s="40"/>
      <c r="AW10" s="40"/>
      <c r="AX10" s="40"/>
      <c r="AY10" s="40"/>
      <c r="AZ10" s="40"/>
      <c r="BA10" s="40"/>
      <c r="BB10" s="40">
        <f>データ!X6</f>
        <v>2207.69</v>
      </c>
      <c r="BC10" s="40"/>
      <c r="BD10" s="40"/>
      <c r="BE10" s="40"/>
      <c r="BF10" s="40"/>
      <c r="BG10" s="40"/>
      <c r="BH10" s="40"/>
      <c r="BI10" s="40"/>
      <c r="BJ10" s="2"/>
      <c r="BK10" s="2"/>
      <c r="BL10" s="41" t="s">
        <v>22</v>
      </c>
      <c r="BM10" s="42"/>
      <c r="BN10" s="43" t="s">
        <v>23</v>
      </c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24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2" t="s">
        <v>26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4"/>
    </row>
    <row r="15" spans="1:78" ht="13.5" customHeight="1" x14ac:dyDescent="0.15">
      <c r="A15" s="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/>
      <c r="BK15" s="2"/>
      <c r="BL15" s="35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7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4" t="s">
        <v>113</v>
      </c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4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4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4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4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4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4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4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4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4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4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4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4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4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4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4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4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4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4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4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4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4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4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4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4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4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4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4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7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2" t="s">
        <v>27</v>
      </c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4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5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7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4" t="s">
        <v>114</v>
      </c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4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4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4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4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4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4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4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4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4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4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4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4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6"/>
    </row>
    <row r="60" spans="1:78" ht="13.5" customHeight="1" x14ac:dyDescent="0.15">
      <c r="A60" s="2"/>
      <c r="B60" s="29" t="s">
        <v>28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/>
      <c r="BK60" s="2"/>
      <c r="BL60" s="74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6"/>
    </row>
    <row r="61" spans="1:78" ht="13.5" customHeight="1" x14ac:dyDescent="0.15">
      <c r="A61" s="2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1"/>
      <c r="BK61" s="2"/>
      <c r="BL61" s="74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4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7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2" t="s">
        <v>29</v>
      </c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5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7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4" t="s">
        <v>112</v>
      </c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4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4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4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4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4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4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4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4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4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4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4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4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4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4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4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7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9"/>
    </row>
    <row r="83" spans="1:78" x14ac:dyDescent="0.15">
      <c r="C83" s="38" t="s">
        <v>30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【101.46】</v>
      </c>
      <c r="F85" s="12" t="str">
        <f>データ!AT6</f>
        <v>【104.91】</v>
      </c>
      <c r="G85" s="12" t="str">
        <f>データ!BE6</f>
        <v>【61.34】</v>
      </c>
      <c r="H85" s="12" t="str">
        <f>データ!BP6</f>
        <v>【1,078.44】</v>
      </c>
      <c r="I85" s="12" t="str">
        <f>データ!CA6</f>
        <v>【41.91】</v>
      </c>
      <c r="J85" s="12" t="str">
        <f>データ!CL6</f>
        <v>【420.17】</v>
      </c>
      <c r="K85" s="12" t="str">
        <f>データ!CW6</f>
        <v>【29.92】</v>
      </c>
      <c r="L85" s="12" t="str">
        <f>データ!DH6</f>
        <v>【80.39】</v>
      </c>
      <c r="M85" s="12" t="str">
        <f>データ!DS6</f>
        <v>【29.81】</v>
      </c>
      <c r="N85" s="12" t="str">
        <f>データ!ED6</f>
        <v>【0.00】</v>
      </c>
      <c r="O85" s="12" t="str">
        <f>データ!EO6</f>
        <v>【0.01】</v>
      </c>
    </row>
  </sheetData>
  <sheetProtection algorithmName="SHA-512" hashValue="8AfazWtWyqZUMvowx0IQDvrLBvbMmvYjaS2nBkbnbOCHOemh1qZxoRehmlui1BIKWy9GQbIEaWUVPbUOubv3qQ==" saltValue="Of5euo4NijA0QJO5w756T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67" t="s">
        <v>52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  <c r="Y3" s="73" t="s">
        <v>53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 t="s">
        <v>28</v>
      </c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/>
      <c r="Y4" s="66" t="s">
        <v>55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 t="s">
        <v>56</v>
      </c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 t="s">
        <v>57</v>
      </c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 t="s">
        <v>58</v>
      </c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 t="s">
        <v>59</v>
      </c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 t="s">
        <v>60</v>
      </c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 t="s">
        <v>61</v>
      </c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 t="s">
        <v>62</v>
      </c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 t="s">
        <v>63</v>
      </c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 t="s">
        <v>64</v>
      </c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 t="s">
        <v>65</v>
      </c>
      <c r="EF4" s="66"/>
      <c r="EG4" s="66"/>
      <c r="EH4" s="66"/>
      <c r="EI4" s="66"/>
      <c r="EJ4" s="66"/>
      <c r="EK4" s="66"/>
      <c r="EL4" s="66"/>
      <c r="EM4" s="66"/>
      <c r="EN4" s="66"/>
      <c r="EO4" s="66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2022</v>
      </c>
      <c r="C6" s="19">
        <f t="shared" ref="C6:X6" si="3">C7</f>
        <v>352152</v>
      </c>
      <c r="D6" s="19">
        <f t="shared" si="3"/>
        <v>46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山口県　周南市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自治体職員</v>
      </c>
      <c r="N6" s="20" t="str">
        <f t="shared" si="3"/>
        <v>-</v>
      </c>
      <c r="O6" s="20">
        <f t="shared" si="3"/>
        <v>76.02</v>
      </c>
      <c r="P6" s="20">
        <f t="shared" si="3"/>
        <v>0.21</v>
      </c>
      <c r="Q6" s="20">
        <f t="shared" si="3"/>
        <v>100</v>
      </c>
      <c r="R6" s="20">
        <f t="shared" si="3"/>
        <v>3275</v>
      </c>
      <c r="S6" s="20">
        <f t="shared" si="3"/>
        <v>138104</v>
      </c>
      <c r="T6" s="20">
        <f t="shared" si="3"/>
        <v>656.29</v>
      </c>
      <c r="U6" s="20">
        <f t="shared" si="3"/>
        <v>210.43</v>
      </c>
      <c r="V6" s="20">
        <f t="shared" si="3"/>
        <v>287</v>
      </c>
      <c r="W6" s="20">
        <f t="shared" si="3"/>
        <v>0.13</v>
      </c>
      <c r="X6" s="20">
        <f t="shared" si="3"/>
        <v>2207.69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101.36</v>
      </c>
      <c r="AE6" s="21">
        <f t="shared" si="4"/>
        <v>99.33</v>
      </c>
      <c r="AF6" s="21">
        <f t="shared" si="4"/>
        <v>101.18</v>
      </c>
      <c r="AG6" s="21">
        <f t="shared" si="4"/>
        <v>99.89</v>
      </c>
      <c r="AH6" s="21">
        <f t="shared" si="4"/>
        <v>104.12</v>
      </c>
      <c r="AI6" s="20" t="str">
        <f>IF(AI7="","",IF(AI7="-","【-】","【"&amp;SUBSTITUTE(TEXT(AI7,"#,##0.00"),"-","△")&amp;"】"))</f>
        <v>【101.46】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221.05</v>
      </c>
      <c r="AP6" s="21">
        <f t="shared" si="5"/>
        <v>210</v>
      </c>
      <c r="AQ6" s="21">
        <f t="shared" si="5"/>
        <v>140.63</v>
      </c>
      <c r="AR6" s="21">
        <f t="shared" si="5"/>
        <v>163.84</v>
      </c>
      <c r="AS6" s="21">
        <f t="shared" si="5"/>
        <v>176.46</v>
      </c>
      <c r="AT6" s="20" t="str">
        <f>IF(AT7="","",IF(AT7="-","【-】","【"&amp;SUBSTITUTE(TEXT(AT7,"#,##0.00"),"-","△")&amp;"】"))</f>
        <v>【104.91】</v>
      </c>
      <c r="AU6" s="21">
        <f>IF(AU7="",NA(),AU7)</f>
        <v>6.51</v>
      </c>
      <c r="AV6" s="21">
        <f t="shared" ref="AV6:BD6" si="6">IF(AV7="",NA(),AV7)</f>
        <v>4.46</v>
      </c>
      <c r="AW6" s="21">
        <f t="shared" si="6"/>
        <v>6.23</v>
      </c>
      <c r="AX6" s="21">
        <f t="shared" si="6"/>
        <v>3.56</v>
      </c>
      <c r="AY6" s="21">
        <f t="shared" si="6"/>
        <v>85.73</v>
      </c>
      <c r="AZ6" s="21">
        <f t="shared" si="6"/>
        <v>80.95</v>
      </c>
      <c r="BA6" s="21">
        <f t="shared" si="6"/>
        <v>62.55</v>
      </c>
      <c r="BB6" s="21">
        <f t="shared" si="6"/>
        <v>56.53</v>
      </c>
      <c r="BC6" s="21">
        <f t="shared" si="6"/>
        <v>59.66</v>
      </c>
      <c r="BD6" s="21">
        <f t="shared" si="6"/>
        <v>61.64</v>
      </c>
      <c r="BE6" s="20" t="str">
        <f>IF(BE7="","",IF(BE7="-","【-】","【"&amp;SUBSTITUTE(TEXT(BE7,"#,##0.00"),"-","△")&amp;"】"))</f>
        <v>【61.34】</v>
      </c>
      <c r="BF6" s="21">
        <f>IF(BF7="",NA(),BF7)</f>
        <v>1347.92</v>
      </c>
      <c r="BG6" s="21">
        <f t="shared" ref="BG6:BO6" si="7">IF(BG7="",NA(),BG7)</f>
        <v>1102.1400000000001</v>
      </c>
      <c r="BH6" s="21">
        <f t="shared" si="7"/>
        <v>1204.3900000000001</v>
      </c>
      <c r="BI6" s="21">
        <f t="shared" si="7"/>
        <v>976.41</v>
      </c>
      <c r="BJ6" s="21">
        <f t="shared" si="7"/>
        <v>1198.8699999999999</v>
      </c>
      <c r="BK6" s="21">
        <f t="shared" si="7"/>
        <v>1006.65</v>
      </c>
      <c r="BL6" s="21">
        <f t="shared" si="7"/>
        <v>998.42</v>
      </c>
      <c r="BM6" s="21">
        <f t="shared" si="7"/>
        <v>1095.52</v>
      </c>
      <c r="BN6" s="21">
        <f t="shared" si="7"/>
        <v>1056.55</v>
      </c>
      <c r="BO6" s="21">
        <f t="shared" si="7"/>
        <v>1278.54</v>
      </c>
      <c r="BP6" s="20" t="str">
        <f>IF(BP7="","",IF(BP7="-","【-】","【"&amp;SUBSTITUTE(TEXT(BP7,"#,##0.00"),"-","△")&amp;"】"))</f>
        <v>【1,078.44】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99.03</v>
      </c>
      <c r="BT6" s="21">
        <f t="shared" si="8"/>
        <v>100</v>
      </c>
      <c r="BU6" s="21">
        <f t="shared" si="8"/>
        <v>100</v>
      </c>
      <c r="BV6" s="21">
        <f t="shared" si="8"/>
        <v>43.43</v>
      </c>
      <c r="BW6" s="21">
        <f t="shared" si="8"/>
        <v>41.41</v>
      </c>
      <c r="BX6" s="21">
        <f t="shared" si="8"/>
        <v>39.64</v>
      </c>
      <c r="BY6" s="21">
        <f t="shared" si="8"/>
        <v>40</v>
      </c>
      <c r="BZ6" s="21">
        <f t="shared" si="8"/>
        <v>38.74</v>
      </c>
      <c r="CA6" s="20" t="str">
        <f>IF(CA7="","",IF(CA7="-","【-】","【"&amp;SUBSTITUTE(TEXT(CA7,"#,##0.00"),"-","△")&amp;"】"))</f>
        <v>【41.91】</v>
      </c>
      <c r="CB6" s="21">
        <f>IF(CB7="",NA(),CB7)</f>
        <v>177.84</v>
      </c>
      <c r="CC6" s="21">
        <f t="shared" ref="CC6:CK6" si="9">IF(CC7="",NA(),CC7)</f>
        <v>180.2</v>
      </c>
      <c r="CD6" s="21">
        <f t="shared" si="9"/>
        <v>174.92</v>
      </c>
      <c r="CE6" s="21">
        <f t="shared" si="9"/>
        <v>174.06</v>
      </c>
      <c r="CF6" s="21">
        <f t="shared" si="9"/>
        <v>175.92</v>
      </c>
      <c r="CG6" s="21">
        <f t="shared" si="9"/>
        <v>400.44</v>
      </c>
      <c r="CH6" s="21">
        <f t="shared" si="9"/>
        <v>417.56</v>
      </c>
      <c r="CI6" s="21">
        <f t="shared" si="9"/>
        <v>449.72</v>
      </c>
      <c r="CJ6" s="21">
        <f t="shared" si="9"/>
        <v>437.27</v>
      </c>
      <c r="CK6" s="21">
        <f t="shared" si="9"/>
        <v>456.72</v>
      </c>
      <c r="CL6" s="20" t="str">
        <f>IF(CL7="","",IF(CL7="-","【-】","【"&amp;SUBSTITUTE(TEXT(CL7,"#,##0.00"),"-","△")&amp;"】"))</f>
        <v>【420.17】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32.229999999999997</v>
      </c>
      <c r="CS6" s="21">
        <f t="shared" si="10"/>
        <v>32.479999999999997</v>
      </c>
      <c r="CT6" s="21">
        <f t="shared" si="10"/>
        <v>30.19</v>
      </c>
      <c r="CU6" s="21">
        <f t="shared" si="10"/>
        <v>28.77</v>
      </c>
      <c r="CV6" s="21">
        <f t="shared" si="10"/>
        <v>26.22</v>
      </c>
      <c r="CW6" s="20" t="str">
        <f>IF(CW7="","",IF(CW7="-","【-】","【"&amp;SUBSTITUTE(TEXT(CW7,"#,##0.00"),"-","△")&amp;"】"))</f>
        <v>【29.92】</v>
      </c>
      <c r="CX6" s="21">
        <f>IF(CX7="",NA(),CX7)</f>
        <v>75.900000000000006</v>
      </c>
      <c r="CY6" s="21">
        <f t="shared" ref="CY6:DG6" si="11">IF(CY7="",NA(),CY7)</f>
        <v>75</v>
      </c>
      <c r="CZ6" s="21">
        <f t="shared" si="11"/>
        <v>72.849999999999994</v>
      </c>
      <c r="DA6" s="21">
        <f t="shared" si="11"/>
        <v>72.849999999999994</v>
      </c>
      <c r="DB6" s="21">
        <f t="shared" si="11"/>
        <v>73.87</v>
      </c>
      <c r="DC6" s="21">
        <f t="shared" si="11"/>
        <v>80.8</v>
      </c>
      <c r="DD6" s="21">
        <f t="shared" si="11"/>
        <v>79.2</v>
      </c>
      <c r="DE6" s="21">
        <f t="shared" si="11"/>
        <v>79.09</v>
      </c>
      <c r="DF6" s="21">
        <f t="shared" si="11"/>
        <v>78.900000000000006</v>
      </c>
      <c r="DG6" s="21">
        <f t="shared" si="11"/>
        <v>78.03</v>
      </c>
      <c r="DH6" s="20" t="str">
        <f>IF(DH7="","",IF(DH7="-","【-】","【"&amp;SUBSTITUTE(TEXT(DH7,"#,##0.00"),"-","△")&amp;"】"))</f>
        <v>【80.39】</v>
      </c>
      <c r="DI6" s="21">
        <f>IF(DI7="",NA(),DI7)</f>
        <v>24.02</v>
      </c>
      <c r="DJ6" s="21">
        <f t="shared" ref="DJ6:DR6" si="12">IF(DJ7="",NA(),DJ7)</f>
        <v>26.59</v>
      </c>
      <c r="DK6" s="21">
        <f t="shared" si="12"/>
        <v>29.06</v>
      </c>
      <c r="DL6" s="21">
        <f t="shared" si="12"/>
        <v>31.41</v>
      </c>
      <c r="DM6" s="21">
        <f t="shared" si="12"/>
        <v>31.45</v>
      </c>
      <c r="DN6" s="21">
        <f t="shared" si="12"/>
        <v>30.26</v>
      </c>
      <c r="DO6" s="21">
        <f t="shared" si="12"/>
        <v>28.97</v>
      </c>
      <c r="DP6" s="21">
        <f t="shared" si="12"/>
        <v>20.14</v>
      </c>
      <c r="DQ6" s="21">
        <f t="shared" si="12"/>
        <v>23.17</v>
      </c>
      <c r="DR6" s="21">
        <f t="shared" si="12"/>
        <v>25.29</v>
      </c>
      <c r="DS6" s="20" t="str">
        <f>IF(DS7="","",IF(DS7="-","【-】","【"&amp;SUBSTITUTE(TEXT(DS7,"#,##0.00"),"-","△")&amp;"】"))</f>
        <v>【29.81】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0.01</v>
      </c>
      <c r="EL6" s="21">
        <f t="shared" si="14"/>
        <v>1.6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8" s="22" customFormat="1" x14ac:dyDescent="0.15">
      <c r="A7" s="14"/>
      <c r="B7" s="23">
        <v>2022</v>
      </c>
      <c r="C7" s="23">
        <v>352152</v>
      </c>
      <c r="D7" s="23">
        <v>46</v>
      </c>
      <c r="E7" s="23">
        <v>17</v>
      </c>
      <c r="F7" s="23">
        <v>6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76.02</v>
      </c>
      <c r="P7" s="24">
        <v>0.21</v>
      </c>
      <c r="Q7" s="24">
        <v>100</v>
      </c>
      <c r="R7" s="24">
        <v>3275</v>
      </c>
      <c r="S7" s="24">
        <v>138104</v>
      </c>
      <c r="T7" s="24">
        <v>656.29</v>
      </c>
      <c r="U7" s="24">
        <v>210.43</v>
      </c>
      <c r="V7" s="24">
        <v>287</v>
      </c>
      <c r="W7" s="24">
        <v>0.13</v>
      </c>
      <c r="X7" s="24">
        <v>2207.69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>
        <v>101.36</v>
      </c>
      <c r="AE7" s="24">
        <v>99.33</v>
      </c>
      <c r="AF7" s="24">
        <v>101.18</v>
      </c>
      <c r="AG7" s="24">
        <v>99.89</v>
      </c>
      <c r="AH7" s="24">
        <v>104.12</v>
      </c>
      <c r="AI7" s="24">
        <v>101.46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221.05</v>
      </c>
      <c r="AP7" s="24">
        <v>210</v>
      </c>
      <c r="AQ7" s="24">
        <v>140.63</v>
      </c>
      <c r="AR7" s="24">
        <v>163.84</v>
      </c>
      <c r="AS7" s="24">
        <v>176.46</v>
      </c>
      <c r="AT7" s="24">
        <v>104.91</v>
      </c>
      <c r="AU7" s="24">
        <v>6.51</v>
      </c>
      <c r="AV7" s="24">
        <v>4.46</v>
      </c>
      <c r="AW7" s="24">
        <v>6.23</v>
      </c>
      <c r="AX7" s="24">
        <v>3.56</v>
      </c>
      <c r="AY7" s="24">
        <v>85.73</v>
      </c>
      <c r="AZ7" s="24">
        <v>80.95</v>
      </c>
      <c r="BA7" s="24">
        <v>62.55</v>
      </c>
      <c r="BB7" s="24">
        <v>56.53</v>
      </c>
      <c r="BC7" s="24">
        <v>59.66</v>
      </c>
      <c r="BD7" s="24">
        <v>61.64</v>
      </c>
      <c r="BE7" s="24">
        <v>61.34</v>
      </c>
      <c r="BF7" s="24">
        <v>1347.92</v>
      </c>
      <c r="BG7" s="24">
        <v>1102.1400000000001</v>
      </c>
      <c r="BH7" s="24">
        <v>1204.3900000000001</v>
      </c>
      <c r="BI7" s="24">
        <v>976.41</v>
      </c>
      <c r="BJ7" s="24">
        <v>1198.8699999999999</v>
      </c>
      <c r="BK7" s="24">
        <v>1006.65</v>
      </c>
      <c r="BL7" s="24">
        <v>998.42</v>
      </c>
      <c r="BM7" s="24">
        <v>1095.52</v>
      </c>
      <c r="BN7" s="24">
        <v>1056.55</v>
      </c>
      <c r="BO7" s="24">
        <v>1278.54</v>
      </c>
      <c r="BP7" s="24">
        <v>1078.44</v>
      </c>
      <c r="BQ7" s="24">
        <v>100</v>
      </c>
      <c r="BR7" s="24">
        <v>100</v>
      </c>
      <c r="BS7" s="24">
        <v>99.03</v>
      </c>
      <c r="BT7" s="24">
        <v>100</v>
      </c>
      <c r="BU7" s="24">
        <v>100</v>
      </c>
      <c r="BV7" s="24">
        <v>43.43</v>
      </c>
      <c r="BW7" s="24">
        <v>41.41</v>
      </c>
      <c r="BX7" s="24">
        <v>39.64</v>
      </c>
      <c r="BY7" s="24">
        <v>40</v>
      </c>
      <c r="BZ7" s="24">
        <v>38.74</v>
      </c>
      <c r="CA7" s="24">
        <v>41.91</v>
      </c>
      <c r="CB7" s="24">
        <v>177.84</v>
      </c>
      <c r="CC7" s="24">
        <v>180.2</v>
      </c>
      <c r="CD7" s="24">
        <v>174.92</v>
      </c>
      <c r="CE7" s="24">
        <v>174.06</v>
      </c>
      <c r="CF7" s="24">
        <v>175.92</v>
      </c>
      <c r="CG7" s="24">
        <v>400.44</v>
      </c>
      <c r="CH7" s="24">
        <v>417.56</v>
      </c>
      <c r="CI7" s="24">
        <v>449.72</v>
      </c>
      <c r="CJ7" s="24">
        <v>437.27</v>
      </c>
      <c r="CK7" s="24">
        <v>456.72</v>
      </c>
      <c r="CL7" s="24">
        <v>420.17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 t="s">
        <v>101</v>
      </c>
      <c r="CR7" s="24">
        <v>32.229999999999997</v>
      </c>
      <c r="CS7" s="24">
        <v>32.479999999999997</v>
      </c>
      <c r="CT7" s="24">
        <v>30.19</v>
      </c>
      <c r="CU7" s="24">
        <v>28.77</v>
      </c>
      <c r="CV7" s="24">
        <v>26.22</v>
      </c>
      <c r="CW7" s="24">
        <v>29.92</v>
      </c>
      <c r="CX7" s="24">
        <v>75.900000000000006</v>
      </c>
      <c r="CY7" s="24">
        <v>75</v>
      </c>
      <c r="CZ7" s="24">
        <v>72.849999999999994</v>
      </c>
      <c r="DA7" s="24">
        <v>72.849999999999994</v>
      </c>
      <c r="DB7" s="24">
        <v>73.87</v>
      </c>
      <c r="DC7" s="24">
        <v>80.8</v>
      </c>
      <c r="DD7" s="24">
        <v>79.2</v>
      </c>
      <c r="DE7" s="24">
        <v>79.09</v>
      </c>
      <c r="DF7" s="24">
        <v>78.900000000000006</v>
      </c>
      <c r="DG7" s="24">
        <v>78.03</v>
      </c>
      <c r="DH7" s="24">
        <v>80.39</v>
      </c>
      <c r="DI7" s="24">
        <v>24.02</v>
      </c>
      <c r="DJ7" s="24">
        <v>26.59</v>
      </c>
      <c r="DK7" s="24">
        <v>29.06</v>
      </c>
      <c r="DL7" s="24">
        <v>31.41</v>
      </c>
      <c r="DM7" s="24">
        <v>31.45</v>
      </c>
      <c r="DN7" s="24">
        <v>30.26</v>
      </c>
      <c r="DO7" s="24">
        <v>28.97</v>
      </c>
      <c r="DP7" s="24">
        <v>20.14</v>
      </c>
      <c r="DQ7" s="24">
        <v>23.17</v>
      </c>
      <c r="DR7" s="24">
        <v>25.29</v>
      </c>
      <c r="DS7" s="24">
        <v>29.81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0.01</v>
      </c>
      <c r="EL7" s="24">
        <v>1.6</v>
      </c>
      <c r="EM7" s="24">
        <v>0.01</v>
      </c>
      <c r="EN7" s="24">
        <v>0.01</v>
      </c>
      <c r="EO7" s="24">
        <v>0.01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PC200382</cp:lastModifiedBy>
  <cp:lastPrinted>2024-01-22T00:08:51Z</cp:lastPrinted>
  <dcterms:created xsi:type="dcterms:W3CDTF">2023-12-12T01:05:41Z</dcterms:created>
  <dcterms:modified xsi:type="dcterms:W3CDTF">2024-01-22T01:57:02Z</dcterms:modified>
  <cp:category/>
</cp:coreProperties>
</file>