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15378\Desktop\"/>
    </mc:Choice>
  </mc:AlternateContent>
  <workbookProtection workbookAlgorithmName="SHA-512" workbookHashValue="j3r+j9BeVTyBnfAoBFL9ZMBAvSgtKA3lo5GuMsTSxL3Gj1NRrrnpgv6C2FrVea9Nvm1YUmr/vq7Ku1yOjNl0vQ==" workbookSaltValue="zt0OXv9lUEgLtgAT3ms7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<sst xmlns="http://schemas.openxmlformats.org/spreadsheetml/2006/main" count="236" uniqueCount="116">
  <si>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</si>
  <si>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</si>
  <si>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</si>
  <si>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</si>
  <si>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</si>
  <si>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</si>
  <si>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</si>
  <si>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</si>
  <si>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</si>
  <si>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</si>
  <si>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</si>
  <si>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</si>
  <si>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</si>
  <si>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</si>
  <si>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</si>
  <si>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</si>
  <si>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</si>
  <si>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</si>
  <si>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</si>
  <si>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</si>
  <si>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</si>
  <si>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</si>
  <si>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</si>
  <si>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</si>
  <si>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</si>
  <si>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</si>
  <si>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</si>
  <si>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</si>
  <si>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</si>
  <si>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</si>
  <si>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</si>
  <si>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</si>
  <si>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</si>
  <si>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</si>
  <si>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</si>
  <si>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</si>
  <si>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</si>
  <si>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</si>
  <si>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</si>
  <si>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</si>
  <si>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</si>
  <si>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</si>
  <si>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</si>
  <si>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</si>
  <si>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</si>
  <si>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</si>
  <si>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</si>
  <si>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</si>
  <si>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</si>
  <si>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</si>
  <si>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</si>
  <si>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</si>
  <si>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</si>
  <si>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</si>
  <si>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</si>
  <si>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</si>
  <si>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</si>
  <si>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</si>
  <si>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</si>
  <si>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</si>
  <si>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</si>
  <si>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</si>
  <si>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</si>
  <si>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</si>
  <si>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</si>
  <si>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</si>
  <si>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</si>
  <si>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</si>
  <si>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</si>
  <si>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</si>
  <si>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</si>
  <si>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</si>
  <si>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</si>
  <si>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</si>
  <si>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</si>
  <si>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</si>
  <si>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</si>
  <si>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</si>
  <si>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</si>
  <si>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</si>
  <si>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</si>
  <si>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</si>
  <si>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</si>
  <si>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</si>
  <si>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</si>
  <si>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</si>
  <si>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</si>
  <si>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</si>
  <si>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</si>
  <si>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</si>
  <si>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</si>
  <si>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</si>
  <si>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</si>
  <si>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</si>
  <si>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</si>
  <si>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</si>
  <si>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山口県　下関市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</si>
  <si>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</si>
  <si>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</si>
  <si>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</si>
  <si>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</si>
  <si>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</si>
  <si>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</si>
  <si>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</si>
  <si>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</si>
  <si>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</si>
  <si>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</si>
  <si>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</si>
  <si>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</si>
  <si>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</si>
  <si>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</si>
  <si>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</si>
  <si>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</si>
  <si>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令和3年度末をもって20年が経過し、汚水処理設備の各種機械設備が耐用年数を迎え、現行機械設備に係る部品のメーカー生産の終了など、今後の安定した運転管理が困難となっており、機械設備の更新が急務となっている。</t>
    <rPh sb="146" eb="148">
      <t>レイワ</t>
    </rPh>
    <rPh sb="183" eb="184">
      <t>ムカ</t>
    </rPh>
    <phoneticPr fontId="1"/>
  </si>
  <si>
    <r>
      <t>・収益的収支比率は低く、収益が使用料収益のみであり、施設管理費の不足分及び償還金を一般会計からの繰入金で補っている。</t>
    </r>
    <r>
      <rPr>
        <sz val="11"/>
        <color theme="1"/>
        <rFont val="ＭＳ ゴシック"/>
        <family val="3"/>
        <charset val="128"/>
      </rPr>
      <t>令和4年度においては、施設管理に係る委託費の</t>
    </r>
    <r>
      <rPr>
        <sz val="11"/>
        <rFont val="ＭＳ ゴシック"/>
        <family val="3"/>
        <charset val="128"/>
      </rPr>
      <t>減少に伴う繰入金の減少により収益的収支比率が減少</t>
    </r>
    <r>
      <rPr>
        <sz val="11"/>
        <color theme="1"/>
        <rFont val="ＭＳ ゴシック"/>
        <family val="3"/>
        <charset val="128"/>
      </rPr>
      <t xml:space="preserve">している。
</t>
    </r>
    <r>
      <rPr>
        <sz val="11"/>
        <color theme="1"/>
        <rFont val="ＭＳ ゴシック"/>
        <family val="3"/>
      </rPr>
      <t xml:space="preserve">
・企業債残高対事業規模比率については、企業債残高に対して、すべて一般会計で負担しているため0％推移となっている。
・経費回収率が低い要因としては、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
</t>
    </r>
    <rPh sb="9" eb="10">
      <t>ヒク</t>
    </rPh>
    <rPh sb="52" eb="53">
      <t>オギナ</t>
    </rPh>
    <rPh sb="58" eb="60">
      <t>レイワ</t>
    </rPh>
    <rPh sb="61" eb="63">
      <t>ネンド</t>
    </rPh>
    <rPh sb="69" eb="71">
      <t>シセツ</t>
    </rPh>
    <rPh sb="71" eb="73">
      <t>カンリ</t>
    </rPh>
    <rPh sb="74" eb="75">
      <t>カカ</t>
    </rPh>
    <rPh sb="76" eb="78">
      <t>イタク</t>
    </rPh>
    <rPh sb="78" eb="79">
      <t>ヒ</t>
    </rPh>
    <rPh sb="80" eb="82">
      <t>ゲンショウ</t>
    </rPh>
    <rPh sb="83" eb="84">
      <t>トモナ</t>
    </rPh>
    <rPh sb="85" eb="87">
      <t>クリイレ</t>
    </rPh>
    <rPh sb="87" eb="88">
      <t>キン</t>
    </rPh>
    <rPh sb="89" eb="91">
      <t>ゲンショウ</t>
    </rPh>
    <rPh sb="94" eb="97">
      <t>シュウエキテキ</t>
    </rPh>
    <rPh sb="97" eb="99">
      <t>シュウシ</t>
    </rPh>
    <rPh sb="99" eb="101">
      <t>ヒリツ</t>
    </rPh>
    <rPh sb="102" eb="104">
      <t>ゲンショウ</t>
    </rPh>
    <rPh sb="176" eb="177">
      <t>ヒク</t>
    </rPh>
    <rPh sb="178" eb="180">
      <t>ヨウイン</t>
    </rPh>
    <phoneticPr fontId="1"/>
  </si>
  <si>
    <r>
      <t xml:space="preserve"> 当該集落排水施設は、設置地域が離島であり将来的な島内集落住民の増加が見込めない。そのため、施設建設に要した起債償還及び施設管理費を使用料収入で賄えないため、今後も一般会計からの繰入れが必要である。平成28年度に策定した経営戦略に基づき、最低限の健全性を確保しつつ島民の衛生的で快適な生活環境の創出と沿岸漁業に対する良好な水域環境の保全に資するための中長期的な観点から、適切な施設の維持管理と安定した経営を行う必要がある。計画的な補修や更新整備等により、施設の長寿命化を図るため、令和元年度に機能保全計画を策定した。</t>
    </r>
    <r>
      <rPr>
        <sz val="11"/>
        <rFont val="ＭＳ ゴシック"/>
        <family val="3"/>
        <charset val="128"/>
      </rPr>
      <t>令和4年度より機能保全計画に基づき、計画的に施設の長寿命化を図る。</t>
    </r>
    <rPh sb="196" eb="198">
      <t>アンテイ</t>
    </rPh>
    <rPh sb="200" eb="202">
      <t>ケイエイ</t>
    </rPh>
    <rPh sb="205" eb="207">
      <t>ヒツヨウ</t>
    </rPh>
    <rPh sb="211" eb="214">
      <t>ケイカクテキ</t>
    </rPh>
    <rPh sb="215" eb="217">
      <t>ホシュウ</t>
    </rPh>
    <rPh sb="220" eb="222">
      <t>セイビ</t>
    </rPh>
    <rPh sb="222" eb="223">
      <t>トウ</t>
    </rPh>
    <rPh sb="227" eb="229">
      <t>シセツ</t>
    </rPh>
    <rPh sb="253" eb="255">
      <t>サクテイ</t>
    </rPh>
    <rPh sb="258" eb="260">
      <t>レイワ</t>
    </rPh>
    <rPh sb="261" eb="263">
      <t>ネンド</t>
    </rPh>
    <rPh sb="265" eb="269">
      <t>キノウホゼン</t>
    </rPh>
    <rPh sb="269" eb="271">
      <t>ケイカク</t>
    </rPh>
    <rPh sb="272" eb="273">
      <t>モト</t>
    </rPh>
    <rPh sb="276" eb="279">
      <t>ケイカクテキ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</si>
</sst>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B8-48D1-BDFB-61D66ACDB1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CFB8-48D1-BDFB-61D66ACDB1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28.38</c:v>
                </c:pt>
                <c:pt idx="1">
                  <c:v>28.38</c:v>
                </c:pt>
                <c:pt idx="2">
                  <c:v>29.73</c:v>
                </c:pt>
                <c:pt idx="3">
                  <c:v>28.38</c:v>
                </c:pt>
                <c:pt idx="4">
                  <c:v>27.03</c:v>
                </c:pt>
              </c:numCache>
            </c:numRef>
          </c:val>
          <c:extLst>
            <c:ext xmlns:c16="http://schemas.microsoft.com/office/drawing/2014/chart" uri="{C3380CC4-5D6E-409C-BE32-E72D297353CC}">
              <c16:uniqueId val="{00000000-09FA-4F34-943E-95AE4AA08D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09FA-4F34-943E-95AE4AA08D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245-4BE5-8BA2-2B9D4C49A0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6245-4BE5-8BA2-2B9D4C49A0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67.84</c:v>
                </c:pt>
                <c:pt idx="1">
                  <c:v>82.54</c:v>
                </c:pt>
                <c:pt idx="2">
                  <c:v>70.56</c:v>
                </c:pt>
                <c:pt idx="3">
                  <c:v>75.36</c:v>
                </c:pt>
                <c:pt idx="4">
                  <c:v>65.900000000000006</c:v>
                </c:pt>
              </c:numCache>
            </c:numRef>
          </c:val>
          <c:extLst>
            <c:ext xmlns:c16="http://schemas.microsoft.com/office/drawing/2014/chart" uri="{C3380CC4-5D6E-409C-BE32-E72D297353CC}">
              <c16:uniqueId val="{00000000-4D1A-49A4-B230-20BBE21F00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A-49A4-B230-20BBE21F00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8-4564-95DC-CE6F92BFC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8-4564-95DC-CE6F92BFC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C5-47F3-95B8-6861938124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5-47F3-95B8-6861938124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B9-4494-945B-F5B851B052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B9-4494-945B-F5B851B052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7F-4061-9893-341C1214E1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7F-4061-9893-341C1214E1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B2-41C9-95F1-25A6A3733D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A9B2-41C9-95F1-25A6A3733D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25.65</c:v>
                </c:pt>
                <c:pt idx="1">
                  <c:v>10.9</c:v>
                </c:pt>
                <c:pt idx="2">
                  <c:v>22.18</c:v>
                </c:pt>
                <c:pt idx="3">
                  <c:v>17.93</c:v>
                </c:pt>
                <c:pt idx="4">
                  <c:v>19.72</c:v>
                </c:pt>
              </c:numCache>
            </c:numRef>
          </c:val>
          <c:extLst>
            <c:ext xmlns:c16="http://schemas.microsoft.com/office/drawing/2014/chart" uri="{C3380CC4-5D6E-409C-BE32-E72D297353CC}">
              <c16:uniqueId val="{00000000-EB74-41FC-9DC8-4EF8DDBE91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EB74-41FC-9DC8-4EF8DDBE91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757.06</c:v>
                </c:pt>
                <c:pt idx="1">
                  <c:v>1833.78</c:v>
                </c:pt>
                <c:pt idx="2">
                  <c:v>912.99</c:v>
                </c:pt>
                <c:pt idx="3">
                  <c:v>1162.44</c:v>
                </c:pt>
                <c:pt idx="4">
                  <c:v>1065.23</c:v>
                </c:pt>
              </c:numCache>
            </c:numRef>
          </c:val>
          <c:extLst>
            <c:ext xmlns:c16="http://schemas.microsoft.com/office/drawing/2014/chart" uri="{C3380CC4-5D6E-409C-BE32-E72D297353CC}">
              <c16:uniqueId val="{00000000-7DF3-49E3-9C18-D3713C9C74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7DF3-49E3-9C18-D3713C9C74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【1,078.44】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【80.39】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【29.92】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【420.17】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【41.91】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山口県　下関市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2</v>
      </c>
      <c r="C7" s="57"/>
      <c r="D7" s="57"/>
      <c r="E7" s="57"/>
      <c r="F7" s="57"/>
      <c r="G7" s="57"/>
      <c r="H7" s="57"/>
      <c r="I7" s="57" t="s">
        <v>11</v>
      </c>
      <c r="J7" s="57"/>
      <c r="K7" s="57"/>
      <c r="L7" s="57"/>
      <c r="M7" s="57"/>
      <c r="N7" s="57"/>
      <c r="O7" s="57"/>
      <c r="P7" s="57" t="s">
        <v>3</v>
      </c>
      <c r="Q7" s="57"/>
      <c r="R7" s="57"/>
      <c r="S7" s="57"/>
      <c r="T7" s="57"/>
      <c r="U7" s="57"/>
      <c r="V7" s="57"/>
      <c r="W7" s="57" t="s">
        <v>13</v>
      </c>
      <c r="X7" s="57"/>
      <c r="Y7" s="57"/>
      <c r="Z7" s="57"/>
      <c r="AA7" s="57"/>
      <c r="AB7" s="57"/>
      <c r="AC7" s="57"/>
      <c r="AD7" s="57" t="s">
        <v>6</v>
      </c>
      <c r="AE7" s="57"/>
      <c r="AF7" s="57"/>
      <c r="AG7" s="57"/>
      <c r="AH7" s="57"/>
      <c r="AI7" s="57"/>
      <c r="AJ7" s="57"/>
      <c r="AK7" s="3"/>
      <c r="AL7" s="57" t="s">
        <v>1</v>
      </c>
      <c r="AM7" s="57"/>
      <c r="AN7" s="57"/>
      <c r="AO7" s="57"/>
      <c r="AP7" s="57"/>
      <c r="AQ7" s="57"/>
      <c r="AR7" s="57"/>
      <c r="AS7" s="57"/>
      <c r="AT7" s="57" t="s">
        <v>7</v>
      </c>
      <c r="AU7" s="57"/>
      <c r="AV7" s="57"/>
      <c r="AW7" s="57"/>
      <c r="AX7" s="57"/>
      <c r="AY7" s="57"/>
      <c r="AZ7" s="57"/>
      <c r="BA7" s="57"/>
      <c r="BB7" s="57" t="s">
        <v>15</v>
      </c>
      <c r="BC7" s="57"/>
      <c r="BD7" s="57"/>
      <c r="BE7" s="57"/>
      <c r="BF7" s="57"/>
      <c r="BG7" s="57"/>
      <c r="BH7" s="57"/>
      <c r="BI7" s="57"/>
      <c r="BJ7" s="3"/>
      <c r="BK7" s="3"/>
      <c r="BL7" s="68" t="s">
        <v>17</v>
      </c>
      <c r="BM7" s="69"/>
      <c r="BN7" s="69"/>
      <c r="BO7" s="69"/>
      <c r="BP7" s="69"/>
      <c r="BQ7" s="69"/>
      <c r="BR7" s="69"/>
      <c r="BS7" s="69"/>
      <c r="BT7" s="69"/>
      <c r="BU7" s="69"/>
      <c r="BV7" s="69"/>
      <c r="BW7" s="69"/>
      <c r="BX7" s="69"/>
      <c r="BY7" s="70"/>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1">
        <f>データ!S6</f>
        <v>250645</v>
      </c>
      <c r="AM8" s="51"/>
      <c r="AN8" s="51"/>
      <c r="AO8" s="51"/>
      <c r="AP8" s="51"/>
      <c r="AQ8" s="51"/>
      <c r="AR8" s="51"/>
      <c r="AS8" s="51"/>
      <c r="AT8" s="52">
        <f>データ!T6</f>
        <v>716.18</v>
      </c>
      <c r="AU8" s="52"/>
      <c r="AV8" s="52"/>
      <c r="AW8" s="52"/>
      <c r="AX8" s="52"/>
      <c r="AY8" s="52"/>
      <c r="AZ8" s="52"/>
      <c r="BA8" s="52"/>
      <c r="BB8" s="52">
        <f>データ!U6</f>
        <v>349.97</v>
      </c>
      <c r="BC8" s="52"/>
      <c r="BD8" s="52"/>
      <c r="BE8" s="52"/>
      <c r="BF8" s="52"/>
      <c r="BG8" s="52"/>
      <c r="BH8" s="52"/>
      <c r="BI8" s="52"/>
      <c r="BJ8" s="3"/>
      <c r="BK8" s="3"/>
      <c r="BL8" s="62" t="s">
        <v>12</v>
      </c>
      <c r="BM8" s="63"/>
      <c r="BN8" s="64" t="s">
        <v>19</v>
      </c>
      <c r="BO8" s="64"/>
      <c r="BP8" s="64"/>
      <c r="BQ8" s="64"/>
      <c r="BR8" s="64"/>
      <c r="BS8" s="64"/>
      <c r="BT8" s="64"/>
      <c r="BU8" s="64"/>
      <c r="BV8" s="64"/>
      <c r="BW8" s="64"/>
      <c r="BX8" s="64"/>
      <c r="BY8" s="65"/>
    </row>
    <row r="9" spans="1:78" ht="18.75" customHeight="1" x14ac:dyDescent="0.15">
      <c r="A9" s="2"/>
      <c r="B9" s="57" t="s">
        <v>20</v>
      </c>
      <c r="C9" s="57"/>
      <c r="D9" s="57"/>
      <c r="E9" s="57"/>
      <c r="F9" s="57"/>
      <c r="G9" s="57"/>
      <c r="H9" s="57"/>
      <c r="I9" s="57" t="s">
        <v>22</v>
      </c>
      <c r="J9" s="57"/>
      <c r="K9" s="57"/>
      <c r="L9" s="57"/>
      <c r="M9" s="57"/>
      <c r="N9" s="57"/>
      <c r="O9" s="57"/>
      <c r="P9" s="57" t="s">
        <v>24</v>
      </c>
      <c r="Q9" s="57"/>
      <c r="R9" s="57"/>
      <c r="S9" s="57"/>
      <c r="T9" s="57"/>
      <c r="U9" s="57"/>
      <c r="V9" s="57"/>
      <c r="W9" s="57" t="s">
        <v>27</v>
      </c>
      <c r="X9" s="57"/>
      <c r="Y9" s="57"/>
      <c r="Z9" s="57"/>
      <c r="AA9" s="57"/>
      <c r="AB9" s="57"/>
      <c r="AC9" s="57"/>
      <c r="AD9" s="57" t="s">
        <v>21</v>
      </c>
      <c r="AE9" s="57"/>
      <c r="AF9" s="57"/>
      <c r="AG9" s="57"/>
      <c r="AH9" s="57"/>
      <c r="AI9" s="57"/>
      <c r="AJ9" s="57"/>
      <c r="AK9" s="3"/>
      <c r="AL9" s="57" t="s">
        <v>29</v>
      </c>
      <c r="AM9" s="57"/>
      <c r="AN9" s="57"/>
      <c r="AO9" s="57"/>
      <c r="AP9" s="57"/>
      <c r="AQ9" s="57"/>
      <c r="AR9" s="57"/>
      <c r="AS9" s="57"/>
      <c r="AT9" s="57" t="s">
        <v>30</v>
      </c>
      <c r="AU9" s="57"/>
      <c r="AV9" s="57"/>
      <c r="AW9" s="57"/>
      <c r="AX9" s="57"/>
      <c r="AY9" s="57"/>
      <c r="AZ9" s="57"/>
      <c r="BA9" s="57"/>
      <c r="BB9" s="57" t="s">
        <v>31</v>
      </c>
      <c r="BC9" s="57"/>
      <c r="BD9" s="57"/>
      <c r="BE9" s="57"/>
      <c r="BF9" s="57"/>
      <c r="BG9" s="57"/>
      <c r="BH9" s="57"/>
      <c r="BI9" s="57"/>
      <c r="BJ9" s="3"/>
      <c r="BK9" s="3"/>
      <c r="BL9" s="58" t="s">
        <v>34</v>
      </c>
      <c r="BM9" s="59"/>
      <c r="BN9" s="60" t="s">
        <v>35</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0.03</v>
      </c>
      <c r="Q10" s="52"/>
      <c r="R10" s="52"/>
      <c r="S10" s="52"/>
      <c r="T10" s="52"/>
      <c r="U10" s="52"/>
      <c r="V10" s="52"/>
      <c r="W10" s="52">
        <f>データ!Q6</f>
        <v>109.44</v>
      </c>
      <c r="X10" s="52"/>
      <c r="Y10" s="52"/>
      <c r="Z10" s="52"/>
      <c r="AA10" s="52"/>
      <c r="AB10" s="52"/>
      <c r="AC10" s="52"/>
      <c r="AD10" s="51">
        <f>データ!R6</f>
        <v>3336</v>
      </c>
      <c r="AE10" s="51"/>
      <c r="AF10" s="51"/>
      <c r="AG10" s="51"/>
      <c r="AH10" s="51"/>
      <c r="AI10" s="51"/>
      <c r="AJ10" s="51"/>
      <c r="AK10" s="2"/>
      <c r="AL10" s="51">
        <f>データ!V6</f>
        <v>81</v>
      </c>
      <c r="AM10" s="51"/>
      <c r="AN10" s="51"/>
      <c r="AO10" s="51"/>
      <c r="AP10" s="51"/>
      <c r="AQ10" s="51"/>
      <c r="AR10" s="51"/>
      <c r="AS10" s="51"/>
      <c r="AT10" s="52">
        <f>データ!W6</f>
        <v>0.04</v>
      </c>
      <c r="AU10" s="52"/>
      <c r="AV10" s="52"/>
      <c r="AW10" s="52"/>
      <c r="AX10" s="52"/>
      <c r="AY10" s="52"/>
      <c r="AZ10" s="52"/>
      <c r="BA10" s="52"/>
      <c r="BB10" s="52">
        <f>データ!X6</f>
        <v>2025</v>
      </c>
      <c r="BC10" s="52"/>
      <c r="BD10" s="52"/>
      <c r="BE10" s="52"/>
      <c r="BF10" s="52"/>
      <c r="BG10" s="52"/>
      <c r="BH10" s="52"/>
      <c r="BI10" s="52"/>
      <c r="BJ10" s="2"/>
      <c r="BK10" s="2"/>
      <c r="BL10" s="53" t="s">
        <v>37</v>
      </c>
      <c r="BM10" s="54"/>
      <c r="BN10" s="55" t="s">
        <v>16</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26</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41</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113</v>
      </c>
      <c r="BM47" s="46"/>
      <c r="BN47" s="46"/>
      <c r="BO47" s="46"/>
      <c r="BP47" s="46"/>
      <c r="BQ47" s="46"/>
      <c r="BR47" s="46"/>
      <c r="BS47" s="46"/>
      <c r="BT47" s="46"/>
      <c r="BU47" s="46"/>
      <c r="BV47" s="46"/>
      <c r="BW47" s="46"/>
      <c r="BX47" s="46"/>
      <c r="BY47" s="46"/>
      <c r="BZ47" s="4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15">
      <c r="A60" s="2"/>
      <c r="B60" s="36" t="s">
        <v>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115</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15">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x14ac:dyDescent="0.15">
      <c r="C84" s="2"/>
    </row>
    <row r="85" spans="1:78" hidden="1" x14ac:dyDescent="0.15">
      <c r="B85" s="6" t="s">
        <v>44</v>
      </c>
      <c r="C85" s="6"/>
      <c r="D85" s="6"/>
      <c r="E85" s="6" t="s">
        <v>45</v>
      </c>
      <c r="F85" s="6" t="s">
        <v>47</v>
      </c>
      <c r="G85" s="6" t="s">
        <v>48</v>
      </c>
      <c r="H85" s="6" t="s">
        <v>42</v>
      </c>
      <c r="I85" s="6" t="s">
        <v>9</v>
      </c>
      <c r="J85" s="6" t="s">
        <v>49</v>
      </c>
      <c r="K85" s="6" t="s">
        <v>50</v>
      </c>
      <c r="L85" s="6" t="s">
        <v>32</v>
      </c>
      <c r="M85" s="6" t="s">
        <v>36</v>
      </c>
      <c r="N85" s="6" t="s">
        <v>51</v>
      </c>
      <c r="O85" s="6" t="s">
        <v>52</v>
      </c>
    </row>
    <row r="86" spans="1:78" hidden="1" x14ac:dyDescent="0.15">
      <c r="B86" s="6"/>
      <c r="C86" s="6"/>
      <c r="D86" s="6"/>
      <c r="E86" s="6" t="str">
        <f>データ!AI6</f>
        <v/>
      </c>
      <c r="F86" s="6" t="s">
        <v>39</v>
      </c>
      <c r="G86" s="6" t="s">
        <v>39</v>
      </c>
      <c r="H86" s="6" t="str">
        <f>データ!BP6</f>
        <v>【1,078.44】</v>
      </c>
      <c r="I86" s="6" t="str">
        <f>データ!CA6</f>
        <v>【41.91】</v>
      </c>
      <c r="J86" s="6" t="str">
        <f>データ!CL6</f>
        <v>【420.17】</v>
      </c>
      <c r="K86" s="6" t="str">
        <f>データ!CW6</f>
        <v>【29.92】</v>
      </c>
      <c r="L86" s="6" t="str">
        <f>データ!DH6</f>
        <v>【80.39】</v>
      </c>
      <c r="M86" s="6" t="s">
        <v>39</v>
      </c>
      <c r="N86" s="6" t="s">
        <v>39</v>
      </c>
      <c r="O86" s="6" t="str">
        <f>データ!EO6</f>
        <v>【0.01】</v>
      </c>
    </row>
  </sheetData>
  <sheetProtection algorithmName="SHA-512" hashValue="kFt2jqXjgELuns8Ybutxhr2TR7L9U3GEyowdSOL+sSxuZcthpL8tg1Z+vI1h3HdeEwXRhYqsi0bKhYIAM7CZVw==" saltValue="mssfq3Cjhcgva31DnFM4q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33</v>
      </c>
      <c r="C3" s="16" t="s">
        <v>58</v>
      </c>
      <c r="D3" s="16" t="s">
        <v>59</v>
      </c>
      <c r="E3" s="16" t="s">
        <v>5</v>
      </c>
      <c r="F3" s="16" t="s">
        <v>4</v>
      </c>
      <c r="G3" s="16" t="s">
        <v>23</v>
      </c>
      <c r="H3" s="72" t="s">
        <v>55</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60</v>
      </c>
      <c r="B4" s="17"/>
      <c r="C4" s="17"/>
      <c r="D4" s="17"/>
      <c r="E4" s="17"/>
      <c r="F4" s="17"/>
      <c r="G4" s="17"/>
      <c r="H4" s="75"/>
      <c r="I4" s="76"/>
      <c r="J4" s="76"/>
      <c r="K4" s="76"/>
      <c r="L4" s="76"/>
      <c r="M4" s="76"/>
      <c r="N4" s="76"/>
      <c r="O4" s="76"/>
      <c r="P4" s="76"/>
      <c r="Q4" s="76"/>
      <c r="R4" s="76"/>
      <c r="S4" s="76"/>
      <c r="T4" s="76"/>
      <c r="U4" s="76"/>
      <c r="V4" s="76"/>
      <c r="W4" s="76"/>
      <c r="X4" s="77"/>
      <c r="Y4" s="79" t="s">
        <v>25</v>
      </c>
      <c r="Z4" s="79"/>
      <c r="AA4" s="79"/>
      <c r="AB4" s="79"/>
      <c r="AC4" s="79"/>
      <c r="AD4" s="79"/>
      <c r="AE4" s="79"/>
      <c r="AF4" s="79"/>
      <c r="AG4" s="79"/>
      <c r="AH4" s="79"/>
      <c r="AI4" s="79"/>
      <c r="AJ4" s="79" t="s">
        <v>46</v>
      </c>
      <c r="AK4" s="79"/>
      <c r="AL4" s="79"/>
      <c r="AM4" s="79"/>
      <c r="AN4" s="79"/>
      <c r="AO4" s="79"/>
      <c r="AP4" s="79"/>
      <c r="AQ4" s="79"/>
      <c r="AR4" s="79"/>
      <c r="AS4" s="79"/>
      <c r="AT4" s="79"/>
      <c r="AU4" s="79" t="s">
        <v>28</v>
      </c>
      <c r="AV4" s="79"/>
      <c r="AW4" s="79"/>
      <c r="AX4" s="79"/>
      <c r="AY4" s="79"/>
      <c r="AZ4" s="79"/>
      <c r="BA4" s="79"/>
      <c r="BB4" s="79"/>
      <c r="BC4" s="79"/>
      <c r="BD4" s="79"/>
      <c r="BE4" s="79"/>
      <c r="BF4" s="79" t="s">
        <v>61</v>
      </c>
      <c r="BG4" s="79"/>
      <c r="BH4" s="79"/>
      <c r="BI4" s="79"/>
      <c r="BJ4" s="79"/>
      <c r="BK4" s="79"/>
      <c r="BL4" s="79"/>
      <c r="BM4" s="79"/>
      <c r="BN4" s="79"/>
      <c r="BO4" s="79"/>
      <c r="BP4" s="79"/>
      <c r="BQ4" s="79" t="s">
        <v>14</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15">
      <c r="A6" s="14" t="s">
        <v>95</v>
      </c>
      <c r="B6" s="19">
        <f t="shared" ref="B6:X6" si="1">B7</f>
        <v>2022</v>
      </c>
      <c r="C6" s="19">
        <f t="shared" si="1"/>
        <v>352012</v>
      </c>
      <c r="D6" s="19">
        <f t="shared" si="1"/>
        <v>47</v>
      </c>
      <c r="E6" s="19">
        <f t="shared" si="1"/>
        <v>17</v>
      </c>
      <c r="F6" s="19">
        <f t="shared" si="1"/>
        <v>6</v>
      </c>
      <c r="G6" s="19">
        <f t="shared" si="1"/>
        <v>0</v>
      </c>
      <c r="H6" s="19" t="str">
        <f t="shared" si="1"/>
        <v>山口県　下関市</v>
      </c>
      <c r="I6" s="19" t="str">
        <f t="shared" si="1"/>
        <v>法非適用</v>
      </c>
      <c r="J6" s="19" t="str">
        <f t="shared" si="1"/>
        <v>下水道事業</v>
      </c>
      <c r="K6" s="19" t="str">
        <f t="shared" si="1"/>
        <v>漁業集落排水</v>
      </c>
      <c r="L6" s="19" t="str">
        <f t="shared" si="1"/>
        <v>H2</v>
      </c>
      <c r="M6" s="19" t="str">
        <f t="shared" si="1"/>
        <v>非設置</v>
      </c>
      <c r="N6" s="24" t="str">
        <f t="shared" si="1"/>
        <v>-</v>
      </c>
      <c r="O6" s="24" t="str">
        <f t="shared" si="1"/>
        <v>該当数値なし</v>
      </c>
      <c r="P6" s="24">
        <f t="shared" si="1"/>
        <v>0.03</v>
      </c>
      <c r="Q6" s="24">
        <f t="shared" si="1"/>
        <v>109.44</v>
      </c>
      <c r="R6" s="24">
        <f t="shared" si="1"/>
        <v>3336</v>
      </c>
      <c r="S6" s="24">
        <f t="shared" si="1"/>
        <v>250645</v>
      </c>
      <c r="T6" s="24">
        <f t="shared" si="1"/>
        <v>716.18</v>
      </c>
      <c r="U6" s="24">
        <f t="shared" si="1"/>
        <v>349.97</v>
      </c>
      <c r="V6" s="24">
        <f t="shared" si="1"/>
        <v>81</v>
      </c>
      <c r="W6" s="24">
        <f t="shared" si="1"/>
        <v>0.04</v>
      </c>
      <c r="X6" s="24">
        <f t="shared" si="1"/>
        <v>2025</v>
      </c>
      <c r="Y6" s="28">
        <f t="shared" ref="Y6:AH6" si="2">IF(Y7="",NA(),Y7)</f>
        <v>67.84</v>
      </c>
      <c r="Z6" s="28">
        <f t="shared" si="2"/>
        <v>82.54</v>
      </c>
      <c r="AA6" s="28">
        <f t="shared" si="2"/>
        <v>70.56</v>
      </c>
      <c r="AB6" s="28">
        <f t="shared" si="2"/>
        <v>75.36</v>
      </c>
      <c r="AC6" s="28">
        <f t="shared" si="2"/>
        <v>65.900000000000006</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1006.65</v>
      </c>
      <c r="BL6" s="28">
        <f t="shared" si="5"/>
        <v>998.42</v>
      </c>
      <c r="BM6" s="28">
        <f t="shared" si="5"/>
        <v>1095.52</v>
      </c>
      <c r="BN6" s="28">
        <f t="shared" si="5"/>
        <v>1056.55</v>
      </c>
      <c r="BO6" s="28">
        <f t="shared" si="5"/>
        <v>1278.54</v>
      </c>
      <c r="BP6" s="24" t="str">
        <f>IF(BP7="","",IF(BP7="-","【-】","【"&amp;SUBSTITUTE(TEXT(BP7,"#,##0.00"),"-","△")&amp;"】"))</f>
        <v>【1,078.44】</v>
      </c>
      <c r="BQ6" s="28">
        <f t="shared" ref="BQ6:BZ6" si="6">IF(BQ7="",NA(),BQ7)</f>
        <v>25.65</v>
      </c>
      <c r="BR6" s="28">
        <f t="shared" si="6"/>
        <v>10.9</v>
      </c>
      <c r="BS6" s="28">
        <f t="shared" si="6"/>
        <v>22.18</v>
      </c>
      <c r="BT6" s="28">
        <f t="shared" si="6"/>
        <v>17.93</v>
      </c>
      <c r="BU6" s="28">
        <f t="shared" si="6"/>
        <v>19.72</v>
      </c>
      <c r="BV6" s="28">
        <f t="shared" si="6"/>
        <v>43.43</v>
      </c>
      <c r="BW6" s="28">
        <f t="shared" si="6"/>
        <v>41.41</v>
      </c>
      <c r="BX6" s="28">
        <f t="shared" si="6"/>
        <v>39.64</v>
      </c>
      <c r="BY6" s="28">
        <f t="shared" si="6"/>
        <v>40</v>
      </c>
      <c r="BZ6" s="28">
        <f t="shared" si="6"/>
        <v>38.74</v>
      </c>
      <c r="CA6" s="24" t="str">
        <f>IF(CA7="","",IF(CA7="-","【-】","【"&amp;SUBSTITUTE(TEXT(CA7,"#,##0.00"),"-","△")&amp;"】"))</f>
        <v>【41.91】</v>
      </c>
      <c r="CB6" s="28">
        <f t="shared" ref="CB6:CK6" si="7">IF(CB7="",NA(),CB7)</f>
        <v>757.06</v>
      </c>
      <c r="CC6" s="28">
        <f t="shared" si="7"/>
        <v>1833.78</v>
      </c>
      <c r="CD6" s="28">
        <f t="shared" si="7"/>
        <v>912.99</v>
      </c>
      <c r="CE6" s="28">
        <f t="shared" si="7"/>
        <v>1162.44</v>
      </c>
      <c r="CF6" s="28">
        <f t="shared" si="7"/>
        <v>1065.23</v>
      </c>
      <c r="CG6" s="28">
        <f t="shared" si="7"/>
        <v>400.44</v>
      </c>
      <c r="CH6" s="28">
        <f t="shared" si="7"/>
        <v>417.56</v>
      </c>
      <c r="CI6" s="28">
        <f t="shared" si="7"/>
        <v>449.72</v>
      </c>
      <c r="CJ6" s="28">
        <f t="shared" si="7"/>
        <v>437.27</v>
      </c>
      <c r="CK6" s="28">
        <f t="shared" si="7"/>
        <v>456.72</v>
      </c>
      <c r="CL6" s="24" t="str">
        <f>IF(CL7="","",IF(CL7="-","【-】","【"&amp;SUBSTITUTE(TEXT(CL7,"#,##0.00"),"-","△")&amp;"】"))</f>
        <v>【420.17】</v>
      </c>
      <c r="CM6" s="28">
        <f t="shared" ref="CM6:CV6" si="8">IF(CM7="",NA(),CM7)</f>
        <v>28.38</v>
      </c>
      <c r="CN6" s="28">
        <f t="shared" si="8"/>
        <v>28.38</v>
      </c>
      <c r="CO6" s="28">
        <f t="shared" si="8"/>
        <v>29.73</v>
      </c>
      <c r="CP6" s="28">
        <f t="shared" si="8"/>
        <v>28.38</v>
      </c>
      <c r="CQ6" s="28">
        <f t="shared" si="8"/>
        <v>27.03</v>
      </c>
      <c r="CR6" s="28">
        <f t="shared" si="8"/>
        <v>32.229999999999997</v>
      </c>
      <c r="CS6" s="28">
        <f t="shared" si="8"/>
        <v>32.479999999999997</v>
      </c>
      <c r="CT6" s="28">
        <f t="shared" si="8"/>
        <v>30.19</v>
      </c>
      <c r="CU6" s="28">
        <f t="shared" si="8"/>
        <v>28.77</v>
      </c>
      <c r="CV6" s="28">
        <f t="shared" si="8"/>
        <v>26.22</v>
      </c>
      <c r="CW6" s="24" t="str">
        <f>IF(CW7="","",IF(CW7="-","【-】","【"&amp;SUBSTITUTE(TEXT(CW7,"#,##0.00"),"-","△")&amp;"】"))</f>
        <v>【29.92】</v>
      </c>
      <c r="CX6" s="28">
        <f t="shared" ref="CX6:DG6" si="9">IF(CX7="",NA(),CX7)</f>
        <v>100</v>
      </c>
      <c r="CY6" s="28">
        <f t="shared" si="9"/>
        <v>100</v>
      </c>
      <c r="CZ6" s="28">
        <f t="shared" si="9"/>
        <v>100</v>
      </c>
      <c r="DA6" s="28">
        <f t="shared" si="9"/>
        <v>100</v>
      </c>
      <c r="DB6" s="28">
        <f t="shared" si="9"/>
        <v>100</v>
      </c>
      <c r="DC6" s="28">
        <f t="shared" si="9"/>
        <v>80.8</v>
      </c>
      <c r="DD6" s="28">
        <f t="shared" si="9"/>
        <v>79.2</v>
      </c>
      <c r="DE6" s="28">
        <f t="shared" si="9"/>
        <v>79.09</v>
      </c>
      <c r="DF6" s="28">
        <f t="shared" si="9"/>
        <v>78.900000000000006</v>
      </c>
      <c r="DG6" s="28">
        <f t="shared" si="9"/>
        <v>78.03</v>
      </c>
      <c r="DH6" s="24" t="str">
        <f>IF(DH7="","",IF(DH7="-","【-】","【"&amp;SUBSTITUTE(TEXT(DH7,"#,##0.00"),"-","△")&amp;"】"))</f>
        <v>【80.39】</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0.02</v>
      </c>
      <c r="EK6" s="28">
        <f t="shared" si="12"/>
        <v>0.01</v>
      </c>
      <c r="EL6" s="28">
        <f t="shared" si="12"/>
        <v>1.6</v>
      </c>
      <c r="EM6" s="28">
        <f t="shared" si="12"/>
        <v>0.01</v>
      </c>
      <c r="EN6" s="28">
        <f t="shared" si="12"/>
        <v>0.01</v>
      </c>
      <c r="EO6" s="24" t="str">
        <f>IF(EO7="","",IF(EO7="-","【-】","【"&amp;SUBSTITUTE(TEXT(EO7,"#,##0.00"),"-","△")&amp;"】"))</f>
        <v>【0.01】</v>
      </c>
    </row>
    <row r="7" spans="1:145" s="13" customFormat="1" x14ac:dyDescent="0.15">
      <c r="A7" s="14"/>
      <c r="B7" s="20">
        <v>2022</v>
      </c>
      <c r="C7" s="20">
        <v>352012</v>
      </c>
      <c r="D7" s="20">
        <v>47</v>
      </c>
      <c r="E7" s="20">
        <v>17</v>
      </c>
      <c r="F7" s="20">
        <v>6</v>
      </c>
      <c r="G7" s="20">
        <v>0</v>
      </c>
      <c r="H7" s="20" t="s">
        <v>96</v>
      </c>
      <c r="I7" s="20" t="s">
        <v>97</v>
      </c>
      <c r="J7" s="20" t="s">
        <v>98</v>
      </c>
      <c r="K7" s="20" t="s">
        <v>99</v>
      </c>
      <c r="L7" s="20" t="s">
        <v>100</v>
      </c>
      <c r="M7" s="20" t="s">
        <v>101</v>
      </c>
      <c r="N7" s="25" t="s">
        <v>39</v>
      </c>
      <c r="O7" s="25" t="s">
        <v>102</v>
      </c>
      <c r="P7" s="25">
        <v>0.03</v>
      </c>
      <c r="Q7" s="25">
        <v>109.44</v>
      </c>
      <c r="R7" s="25">
        <v>3336</v>
      </c>
      <c r="S7" s="25">
        <v>250645</v>
      </c>
      <c r="T7" s="25">
        <v>716.18</v>
      </c>
      <c r="U7" s="25">
        <v>349.97</v>
      </c>
      <c r="V7" s="25">
        <v>81</v>
      </c>
      <c r="W7" s="25">
        <v>0.04</v>
      </c>
      <c r="X7" s="25">
        <v>2025</v>
      </c>
      <c r="Y7" s="25">
        <v>67.84</v>
      </c>
      <c r="Z7" s="25">
        <v>82.54</v>
      </c>
      <c r="AA7" s="25">
        <v>70.56</v>
      </c>
      <c r="AB7" s="25">
        <v>75.36</v>
      </c>
      <c r="AC7" s="25">
        <v>65.900000000000006</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1006.65</v>
      </c>
      <c r="BL7" s="25">
        <v>998.42</v>
      </c>
      <c r="BM7" s="25">
        <v>1095.52</v>
      </c>
      <c r="BN7" s="25">
        <v>1056.55</v>
      </c>
      <c r="BO7" s="25">
        <v>1278.54</v>
      </c>
      <c r="BP7" s="25">
        <v>1078.44</v>
      </c>
      <c r="BQ7" s="25">
        <v>25.65</v>
      </c>
      <c r="BR7" s="25">
        <v>10.9</v>
      </c>
      <c r="BS7" s="25">
        <v>22.18</v>
      </c>
      <c r="BT7" s="25">
        <v>17.93</v>
      </c>
      <c r="BU7" s="25">
        <v>19.72</v>
      </c>
      <c r="BV7" s="25">
        <v>43.43</v>
      </c>
      <c r="BW7" s="25">
        <v>41.41</v>
      </c>
      <c r="BX7" s="25">
        <v>39.64</v>
      </c>
      <c r="BY7" s="25">
        <v>40</v>
      </c>
      <c r="BZ7" s="25">
        <v>38.74</v>
      </c>
      <c r="CA7" s="25">
        <v>41.91</v>
      </c>
      <c r="CB7" s="25">
        <v>757.06</v>
      </c>
      <c r="CC7" s="25">
        <v>1833.78</v>
      </c>
      <c r="CD7" s="25">
        <v>912.99</v>
      </c>
      <c r="CE7" s="25">
        <v>1162.44</v>
      </c>
      <c r="CF7" s="25">
        <v>1065.23</v>
      </c>
      <c r="CG7" s="25">
        <v>400.44</v>
      </c>
      <c r="CH7" s="25">
        <v>417.56</v>
      </c>
      <c r="CI7" s="25">
        <v>449.72</v>
      </c>
      <c r="CJ7" s="25">
        <v>437.27</v>
      </c>
      <c r="CK7" s="25">
        <v>456.72</v>
      </c>
      <c r="CL7" s="25">
        <v>420.17</v>
      </c>
      <c r="CM7" s="25">
        <v>28.38</v>
      </c>
      <c r="CN7" s="25">
        <v>28.38</v>
      </c>
      <c r="CO7" s="25">
        <v>29.73</v>
      </c>
      <c r="CP7" s="25">
        <v>28.38</v>
      </c>
      <c r="CQ7" s="25">
        <v>27.03</v>
      </c>
      <c r="CR7" s="25">
        <v>32.229999999999997</v>
      </c>
      <c r="CS7" s="25">
        <v>32.479999999999997</v>
      </c>
      <c r="CT7" s="25">
        <v>30.19</v>
      </c>
      <c r="CU7" s="25">
        <v>28.77</v>
      </c>
      <c r="CV7" s="25">
        <v>26.22</v>
      </c>
      <c r="CW7" s="25">
        <v>29.92</v>
      </c>
      <c r="CX7" s="25">
        <v>100</v>
      </c>
      <c r="CY7" s="25">
        <v>100</v>
      </c>
      <c r="CZ7" s="25">
        <v>100</v>
      </c>
      <c r="DA7" s="25">
        <v>100</v>
      </c>
      <c r="DB7" s="25">
        <v>100</v>
      </c>
      <c r="DC7" s="25">
        <v>80.8</v>
      </c>
      <c r="DD7" s="25">
        <v>79.2</v>
      </c>
      <c r="DE7" s="25">
        <v>79.09</v>
      </c>
      <c r="DF7" s="25">
        <v>78.900000000000006</v>
      </c>
      <c r="DG7" s="25">
        <v>78.03</v>
      </c>
      <c r="DH7" s="25">
        <v>80.39</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0.02</v>
      </c>
      <c r="EK7" s="25">
        <v>0.01</v>
      </c>
      <c r="EL7" s="25">
        <v>1.6</v>
      </c>
      <c r="EM7" s="25">
        <v>0.01</v>
      </c>
      <c r="EN7" s="25">
        <v>0.01</v>
      </c>
      <c r="EO7" s="25">
        <v>0.01</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城戸　佳樹</cp:lastModifiedBy>
  <dcterms:created xsi:type="dcterms:W3CDTF">2023-12-12T02:57:49Z</dcterms:created>
  <dcterms:modified xsi:type="dcterms:W3CDTF">2024-02-19T04:09:18Z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2024-01-19T04:55:17Z</vt:filetime>
  </property>
</Properties>
</file>