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aY3CApc6v0EzEhJNByrLSY2zaP8oGfOws1IOOdlmr9k9NAqJNPIBGZCh2OajjBfimStTs4horyqzG6rHcnZCQ==" workbookSaltValue="Jnt9YR9HP7/cd2Da2atzAg==" workbookSpinCount="100000"/>
  <bookViews>
    <workbookView xWindow="0" yWindow="0" windowWidth="15360" windowHeight="7635"/>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<sst xmlns="http://schemas.openxmlformats.org/spreadsheetml/2006/main" xmlns:r="http://schemas.openxmlformats.org/officeDocument/2006/relationships" count="133" uniqueCount="133">
  <si>
    <t>事業名</t>
    <rPh sb="0" eb="2">
      <t>ジギョウ</t>
    </rPh>
    <rPh sb="2" eb="3">
      <t>メイ</t>
    </rPh>
    <phoneticPr fontId="1"/>
  </si>
  <si>
    <t>⑨施設の
資産価値(千円)</t>
  </si>
  <si>
    <t>経営比較分析表（令和4年度決算）</t>
    <rPh sb="8" eb="10">
      <t>レイワ</t>
    </rPh>
    <rPh sb="12" eb="13">
      <t>ド</t>
    </rPh>
    <rPh sb="13" eb="15">
      <t>ケッサン</t>
    </rPh>
    <phoneticPr fontId="1"/>
  </si>
  <si>
    <t>Ｎ－４年度</t>
    <rPh sb="3" eb="5">
      <t>ネンド</t>
    </rPh>
    <phoneticPr fontId="1"/>
  </si>
  <si>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</si>
  <si>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</si>
  <si>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</si>
  <si>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</si>
  <si>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</si>
  <si>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</si>
  <si>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</si>
  <si>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</si>
  <si>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</si>
  <si>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</si>
  <si>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</si>
  <si>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</si>
  <si>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</si>
  <si>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</si>
  <si>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</si>
  <si>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</si>
  <si>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</si>
  <si>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</si>
  <si>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</si>
  <si>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</si>
  <si>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</si>
  <si>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</si>
  <si>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</si>
  <si>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</si>
  <si>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</si>
  <si>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</si>
  <si>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</si>
  <si>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</si>
  <si>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</si>
  <si>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</si>
  <si>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</si>
  <si>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</si>
  <si>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</si>
  <si>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</si>
  <si>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</si>
  <si>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⑪</t>
  </si>
  <si>
    <t>①</t>
  </si>
  <si>
    <t>－</t>
  </si>
  <si>
    <t>項番</t>
    <rPh sb="0" eb="2">
      <t>コウバン</t>
    </rPh>
    <phoneticPr fontId="1"/>
  </si>
  <si>
    <t>類似施設平均値（平均値）</t>
  </si>
  <si>
    <t>【】</t>
  </si>
  <si>
    <t>令和4年度全国平均</t>
    <rPh sb="0" eb="2">
      <t>レイワ</t>
    </rPh>
    <rPh sb="3" eb="5">
      <t>ネンド</t>
    </rPh>
    <phoneticPr fontId="1"/>
  </si>
  <si>
    <t>Ａ２Ｂ２</t>
  </si>
  <si>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</si>
  <si>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</si>
  <si>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</si>
  <si>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</si>
  <si>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</si>
  <si>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　令和３年度から比較すると利用者は増加しており、新型コロナウイルス感染症による行動制限前の動向に回復しつつある。館内の改修により利用者に快適な滞在を提供することが可能となり、行動制限の緩和に伴い宿泊需要が高まっているなか、今後も利用者の満足度向上やリピーターの確保、利用者の増加など安定的な営業を図りたい。</t>
    <rPh sb="1" eb="3">
      <t>レイワ</t>
    </rPh>
    <rPh sb="4" eb="6">
      <t>ネン</t>
    </rPh>
    <rPh sb="8" eb="10">
      <t>ヒカク</t>
    </rPh>
    <rPh sb="13" eb="16">
      <t>リヨウシャ</t>
    </rPh>
    <rPh sb="17" eb="19">
      <t>ゾウカ</t>
    </rPh>
    <rPh sb="39" eb="41">
      <t>コウドウ</t>
    </rPh>
    <rPh sb="41" eb="43">
      <t>セイゲン</t>
    </rPh>
    <rPh sb="43" eb="44">
      <t>マエ</t>
    </rPh>
    <rPh sb="45" eb="47">
      <t>ドウコウ</t>
    </rPh>
    <rPh sb="48" eb="50">
      <t>カイフク</t>
    </rPh>
    <rPh sb="81" eb="83">
      <t>カノウ</t>
    </rPh>
    <rPh sb="111" eb="113">
      <t>コンゴ</t>
    </rPh>
    <rPh sb="133" eb="136">
      <t>リヨウシャ</t>
    </rPh>
    <rPh sb="137" eb="139">
      <t>ゾウカ</t>
    </rPh>
    <rPh sb="148" eb="149">
      <t>ハカ</t>
    </rPh>
    <phoneticPr fontId="1"/>
  </si>
  <si>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</si>
  <si>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</si>
  <si>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</si>
  <si>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</si>
  <si>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</si>
  <si>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</si>
  <si>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</si>
  <si>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</si>
  <si>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</si>
  <si>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</si>
  <si>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</si>
  <si>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</si>
  <si>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</si>
  <si>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</si>
  <si>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</si>
  <si>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</si>
  <si>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</si>
  <si>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</si>
  <si>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</si>
  <si>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</si>
  <si>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</si>
  <si>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</si>
  <si>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</si>
  <si>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</si>
  <si>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</si>
  <si>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</si>
  <si>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</si>
  <si>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</si>
  <si>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</si>
  <si>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</si>
  <si>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</si>
  <si>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</si>
  <si>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</si>
  <si>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　①～③については、前年度より一般会計からの繰入金が減少したものの、依然として依存度は高く、また施設建設に係る元金及び利子償還金の割合も少ないわけではない。今後も耐用年数を経過している設備等を更新していく必要があり、計画的に改修を進める必要がある。
　④～⑦については、前年度より改善がみられ、新型コロナウイルス感染症による行動制限が緩和され旅行需要の高まりが期待されるなか収入増を図り、料金の見直し等も含め経営改善に取り組む必要がある。</t>
    <rPh sb="10" eb="13">
      <t>ゼンネンド</t>
    </rPh>
    <rPh sb="15" eb="17">
      <t>イッパン</t>
    </rPh>
    <rPh sb="17" eb="19">
      <t>カイケイ</t>
    </rPh>
    <rPh sb="22" eb="25">
      <t>クリイレキン</t>
    </rPh>
    <rPh sb="26" eb="28">
      <t>ゲンショウ</t>
    </rPh>
    <rPh sb="34" eb="36">
      <t>イゼン</t>
    </rPh>
    <rPh sb="39" eb="42">
      <t>イゾンド</t>
    </rPh>
    <rPh sb="43" eb="44">
      <t>タカ</t>
    </rPh>
    <rPh sb="48" eb="50">
      <t>シセツ</t>
    </rPh>
    <rPh sb="50" eb="52">
      <t>ケンセツ</t>
    </rPh>
    <rPh sb="53" eb="54">
      <t>カカ</t>
    </rPh>
    <rPh sb="55" eb="57">
      <t>ガンキン</t>
    </rPh>
    <rPh sb="57" eb="58">
      <t>オヨ</t>
    </rPh>
    <rPh sb="59" eb="61">
      <t>リシ</t>
    </rPh>
    <rPh sb="61" eb="64">
      <t>ショウカンキン</t>
    </rPh>
    <rPh sb="65" eb="67">
      <t>ワリアイ</t>
    </rPh>
    <rPh sb="68" eb="69">
      <t>スク</t>
    </rPh>
    <rPh sb="78" eb="80">
      <t>コンゴ</t>
    </rPh>
    <rPh sb="81" eb="85">
      <t>タイヨウネンスウ</t>
    </rPh>
    <rPh sb="86" eb="88">
      <t>ケイカ</t>
    </rPh>
    <rPh sb="92" eb="95">
      <t>セツビトウ</t>
    </rPh>
    <rPh sb="96" eb="98">
      <t>コウシン</t>
    </rPh>
    <rPh sb="102" eb="104">
      <t>ヒツヨウ</t>
    </rPh>
    <rPh sb="112" eb="114">
      <t>カイシュウ</t>
    </rPh>
    <rPh sb="115" eb="116">
      <t>スス</t>
    </rPh>
    <rPh sb="118" eb="120">
      <t>ヒツヨウ</t>
    </rPh>
    <rPh sb="135" eb="138">
      <t>ゼンネンド</t>
    </rPh>
    <rPh sb="140" eb="142">
      <t>カイゼン</t>
    </rPh>
    <rPh sb="167" eb="169">
      <t>カンワ</t>
    </rPh>
    <rPh sb="171" eb="173">
      <t>リョコウ</t>
    </rPh>
    <rPh sb="173" eb="175">
      <t>ジュヨウ</t>
    </rPh>
    <rPh sb="176" eb="177">
      <t>タカ</t>
    </rPh>
    <rPh sb="180" eb="182">
      <t>キタイ</t>
    </rPh>
    <rPh sb="187" eb="189">
      <t>シュウニュウ</t>
    </rPh>
    <rPh sb="189" eb="190">
      <t>ゾウ</t>
    </rPh>
    <rPh sb="191" eb="192">
      <t>ハカ</t>
    </rPh>
    <rPh sb="194" eb="196">
      <t>リョウキン</t>
    </rPh>
    <rPh sb="197" eb="199">
      <t>ミナオ</t>
    </rPh>
    <rPh sb="200" eb="201">
      <t>トウ</t>
    </rPh>
    <rPh sb="202" eb="203">
      <t>フク</t>
    </rPh>
    <rPh sb="204" eb="206">
      <t>ケイエイ</t>
    </rPh>
    <rPh sb="206" eb="208">
      <t>カイゼン</t>
    </rPh>
    <rPh sb="209" eb="210">
      <t>ト</t>
    </rPh>
    <rPh sb="211" eb="212">
      <t>クミ</t>
    </rPh>
    <rPh sb="213" eb="215">
      <t>ヒツヨウ</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</si>
  <si>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</si>
  <si>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</si>
  <si>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</si>
  <si>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</si>
  <si>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</si>
  <si>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</si>
  <si>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</si>
  <si>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</si>
  <si>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</si>
  <si>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</si>
  <si>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</si>
  <si>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</si>
  <si>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</si>
  <si>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</si>
  <si>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</si>
  <si>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</si>
  <si>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</si>
  <si>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</si>
  <si>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</si>
  <si>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</si>
  <si>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</si>
  <si>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</si>
  <si>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</si>
  <si>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</si>
  <si>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</si>
  <si>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</si>
  <si>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</si>
  <si>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</si>
  <si>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</si>
  <si>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</si>
  <si>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</si>
  <si>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</si>
  <si>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国民宿舎海峡ビューしものせき</t>
  </si>
  <si>
    <t>法非適用</t>
  </si>
  <si>
    <t>観光施設事業</t>
  </si>
  <si>
    <t>休養宿泊施設</t>
  </si>
  <si>
    <t>該当数値なし</t>
  </si>
  <si>
    <t>利用料金制</t>
  </si>
  <si>
    <t>無</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</si>
  <si>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</si>
  <si>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</si>
  <si>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</si>
  <si>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</si>
  <si>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</si>
  <si>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平成１４年の施設開設から約２１年が経過しているものの、建物の耐用年数が３９年（参考：国税庁）であり、残存期間は長い。
　しかしながら、長年の経年劣化から突発的な修繕や設備更新も頻発し、その際に発生する費用も多額になることから、容易に資産価値が高いとは言えない。設備投資見込額は依然として高いことから、民間譲渡も視野に入れ、必要な施設の更新投資を行う必要がある。</t>
    <rPh sb="1" eb="3">
      <t>ヘイセイ</t>
    </rPh>
    <rPh sb="89" eb="91">
      <t>ヒンパツ</t>
    </rPh>
    <rPh sb="139" eb="141">
      <t>イゼン</t>
    </rPh>
    <rPh sb="144" eb="145">
      <t>タカ</t>
    </rPh>
    <phoneticPr fontId="1"/>
  </si>
  <si>
    <t>　令和３年度まで新型コロナウイルス感染拡大の影響により経営に大きなダメージを受けていたが、行動制限の緩和により、令和４年度には一定の利用料金収入を得るまでに回復した。
　しかしながら、原油価格高騰や光熱水費の物価高騰の影響など依然として厳しい状況下にある。今後も、料金の見直し等による収入増の検討や、経年劣化が顕著に表れている施設内の改修工事及び更新を継続することで利用者の満足度を向上させ、宿泊需要を高めることに努める。併せて、資産価値の向上を図り、収益や資産状況を踏まえ、民間譲渡の時期についても検討する必要がある。</t>
    <rPh sb="1" eb="3">
      <t>レイワ</t>
    </rPh>
    <rPh sb="4" eb="6">
      <t>ネンド</t>
    </rPh>
    <rPh sb="8" eb="10">
      <t>シンガタ</t>
    </rPh>
    <rPh sb="17" eb="19">
      <t>カンセン</t>
    </rPh>
    <rPh sb="19" eb="21">
      <t>カクダイ</t>
    </rPh>
    <rPh sb="22" eb="24">
      <t>エイキョウ</t>
    </rPh>
    <rPh sb="27" eb="29">
      <t>ケイエイ</t>
    </rPh>
    <rPh sb="30" eb="31">
      <t>オオ</t>
    </rPh>
    <rPh sb="38" eb="39">
      <t>ウ</t>
    </rPh>
    <rPh sb="45" eb="49">
      <t>コウド</t>
    </rPh>
    <rPh sb="50" eb="52">
      <t>カンワ</t>
    </rPh>
    <rPh sb="56" eb="58">
      <t>レイワ</t>
    </rPh>
    <rPh sb="59" eb="61">
      <t>ネンド</t>
    </rPh>
    <rPh sb="63" eb="65">
      <t>イッテイ</t>
    </rPh>
    <rPh sb="66" eb="70">
      <t>リヨウリ</t>
    </rPh>
    <rPh sb="70" eb="72">
      <t>シュウニュウ</t>
    </rPh>
    <rPh sb="73" eb="74">
      <t>エ</t>
    </rPh>
    <rPh sb="78" eb="80">
      <t>カイフク</t>
    </rPh>
    <rPh sb="92" eb="96">
      <t>ゲンユ</t>
    </rPh>
    <rPh sb="96" eb="98">
      <t>コウトウ</t>
    </rPh>
    <rPh sb="99" eb="103">
      <t>コウネツスイヒ</t>
    </rPh>
    <rPh sb="104" eb="106">
      <t>ブッカ</t>
    </rPh>
    <rPh sb="106" eb="108">
      <t>コウトウ</t>
    </rPh>
    <rPh sb="109" eb="111">
      <t>エイキョウ</t>
    </rPh>
    <rPh sb="113" eb="115">
      <t>イゼン</t>
    </rPh>
    <rPh sb="118" eb="119">
      <t>キビ</t>
    </rPh>
    <rPh sb="121" eb="124">
      <t>ジョウキョウカ</t>
    </rPh>
    <rPh sb="128" eb="130">
      <t>コンゴ</t>
    </rPh>
    <rPh sb="132" eb="134">
      <t>リョウキン</t>
    </rPh>
    <rPh sb="135" eb="137">
      <t>ミナオ</t>
    </rPh>
    <rPh sb="138" eb="139">
      <t>トウ</t>
    </rPh>
    <rPh sb="142" eb="144">
      <t>シュウニュウ</t>
    </rPh>
    <rPh sb="144" eb="145">
      <t>ゾウ</t>
    </rPh>
    <rPh sb="146" eb="148">
      <t>ケントウ</t>
    </rPh>
    <rPh sb="171" eb="172">
      <t>オヨ</t>
    </rPh>
    <rPh sb="176" eb="178">
      <t>ケイゾク</t>
    </rPh>
    <rPh sb="191" eb="193">
      <t>コウジョウ</t>
    </rPh>
    <rPh sb="207" eb="208">
      <t>ツト</t>
    </rPh>
    <rPh sb="211" eb="212">
      <t>アワ</t>
    </rPh>
    <rPh sb="215" eb="219">
      <t>シサンカチ</t>
    </rPh>
    <rPh sb="220" eb="222">
      <t>コウジョウ</t>
    </rPh>
    <rPh sb="223" eb="224">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</si>
</sst>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1"/>
      <color auto="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788</c:v>
                </c:pt>
                <c:pt idx="3">
                  <c:v>654</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1100</c:v>
                </c:pt>
                <c:pt idx="1">
                  <c:v>706</c:v>
                </c:pt>
                <c:pt idx="2">
                  <c:v>16253</c:v>
                </c:pt>
                <c:pt idx="3">
                  <c:v>12164</c:v>
                </c:pt>
                <c:pt idx="4">
                  <c:v>234734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621201442"/>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0.21920000000000001</c:v>
                </c:pt>
                <c:pt idx="1">
                  <c:v>0.1966</c:v>
                </c:pt>
                <c:pt idx="2">
                  <c:v>0.20519999999999999</c:v>
                </c:pt>
                <c:pt idx="3">
                  <c:v>0.184</c:v>
                </c:pt>
                <c:pt idx="4">
                  <c:v>0.18240000000000001</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6.1999999999999998e-003</c:v>
                </c:pt>
                <c:pt idx="1">
                  <c:v>6.8999999999999999e-003</c:v>
                </c:pt>
                <c:pt idx="2">
                  <c:v>3.2000000000000002e-003</c:v>
                </c:pt>
                <c:pt idx="3">
                  <c:v>4.7000000000000002e-003</c:v>
                </c:pt>
                <c:pt idx="4">
                  <c:v>6.6e-003</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13.1</c:v>
                </c:pt>
                <c:pt idx="1">
                  <c:v>15.1</c:v>
                </c:pt>
                <c:pt idx="2">
                  <c:v>27</c:v>
                </c:pt>
                <c:pt idx="3">
                  <c:v>27.4</c:v>
                </c:pt>
                <c:pt idx="4">
                  <c:v>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10.6</c:v>
                </c:pt>
                <c:pt idx="1">
                  <c:v>28.3</c:v>
                </c:pt>
                <c:pt idx="2">
                  <c:v>39.9</c:v>
                </c:pt>
                <c:pt idx="3">
                  <c:v>21.4</c:v>
                </c:pt>
                <c:pt idx="4">
                  <c:v>14.1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80.7</c:v>
                </c:pt>
                <c:pt idx="1">
                  <c:v>75.2</c:v>
                </c:pt>
                <c:pt idx="2">
                  <c:v>71.599999999999994</c:v>
                </c:pt>
                <c:pt idx="3">
                  <c:v>60</c:v>
                </c:pt>
                <c:pt idx="4">
                  <c:v>89.2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156</c:v>
                </c:pt>
                <c:pt idx="1">
                  <c:v>125.6</c:v>
                </c:pt>
                <c:pt idx="2">
                  <c:v>83.9</c:v>
                </c:pt>
                <c:pt idx="3">
                  <c:v>77.2</c:v>
                </c:pt>
                <c:pt idx="4">
                  <c:v>159.1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18257</c:v>
                </c:pt>
                <c:pt idx="1">
                  <c:v>-6265</c:v>
                </c:pt>
                <c:pt idx="2">
                  <c:v>-6246</c:v>
                </c:pt>
                <c:pt idx="3">
                  <c:v>-9353</c:v>
                </c:pt>
                <c:pt idx="4">
                  <c:v>12466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5713</c:v>
                </c:pt>
                <c:pt idx="1">
                  <c:v>3780</c:v>
                </c:pt>
                <c:pt idx="2">
                  <c:v>-46965</c:v>
                </c:pt>
                <c:pt idx="3">
                  <c:v>-28874</c:v>
                </c:pt>
                <c:pt idx="4">
                  <c:v>-4869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1.2</c:v>
                </c:pt>
                <c:pt idx="1">
                  <c:v>-6.9</c:v>
                </c:pt>
                <c:pt idx="2">
                  <c:v>-113.3</c:v>
                </c:pt>
                <c:pt idx="3">
                  <c:v>-42.5</c:v>
                </c:pt>
                <c:pt idx="4">
                  <c:v>-1.9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17.100000000000001</c:v>
                </c:pt>
                <c:pt idx="1">
                  <c:v>15.9</c:v>
                </c:pt>
                <c:pt idx="2">
                  <c:v>-99.9</c:v>
                </c:pt>
                <c:pt idx="3">
                  <c:v>-6.6</c:v>
                </c:pt>
                <c:pt idx="4">
                  <c:v>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37.5</c:v>
                </c:pt>
                <c:pt idx="1">
                  <c:v>39.4</c:v>
                </c:pt>
                <c:pt idx="2">
                  <c:v>96.5</c:v>
                </c:pt>
                <c:pt idx="3">
                  <c:v>49.5</c:v>
                </c:pt>
                <c:pt idx="4">
                  <c:v>33.9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29.4</c:v>
                </c:pt>
                <c:pt idx="1">
                  <c:v>27.8</c:v>
                </c:pt>
                <c:pt idx="2">
                  <c:v>78.5</c:v>
                </c:pt>
                <c:pt idx="3">
                  <c:v>52.3</c:v>
                </c:pt>
                <c:pt idx="4">
                  <c:v>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798007665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c:v>
                </c:pt>
                <c:pt idx="1">
                  <c:v>45.2</c:v>
                </c:pt>
                <c:pt idx="2">
                  <c:v>17.3</c:v>
                </c:pt>
                <c:pt idx="3">
                  <c:v>27</c:v>
                </c:pt>
                <c:pt idx="4">
                  <c:v>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31.6</c:v>
                </c:pt>
                <c:pt idx="1">
                  <c:v>28</c:v>
                </c:pt>
                <c:pt idx="2">
                  <c:v>2.8</c:v>
                </c:pt>
                <c:pt idx="3">
                  <c:v>18.399999999999999</c:v>
                </c:pt>
                <c:pt idx="4">
                  <c:v>26.2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102</c:v>
                </c:pt>
                <c:pt idx="1">
                  <c:v>77.599999999999994</c:v>
                </c:pt>
                <c:pt idx="2">
                  <c:v>162.6</c:v>
                </c:pt>
                <c:pt idx="3">
                  <c:v>65.400000000000006</c:v>
                </c:pt>
                <c:pt idx="4">
                  <c:v>32.700000000000003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34.9</c:v>
                </c:pt>
                <c:pt idx="1">
                  <c:v>29.8</c:v>
                </c:pt>
                <c:pt idx="2">
                  <c:v>0</c:v>
                </c:pt>
                <c:pt idx="3">
                  <c:v>37.5</c:v>
                </c:pt>
                <c:pt idx="4">
                  <c:v>23.3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【73,677】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【115.2】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【△15,718】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【△42.8】</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【109.1】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【16.8】</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【23.0】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85" zoomScaleNormal="85" zoomScaleSheetLayoutView="70" workbookViewId="0"/>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山口県下関市　国民宿舎海峡ビューしものせき</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16</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0</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18</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12</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20</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22</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23</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24</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11106</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35.6</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27</v>
      </c>
      <c r="NJ8" s="69"/>
      <c r="NK8" s="75" t="s">
        <v>29</v>
      </c>
      <c r="NL8" s="75"/>
      <c r="NM8" s="75"/>
      <c r="NN8" s="75"/>
      <c r="NO8" s="75"/>
      <c r="NP8" s="75"/>
      <c r="NQ8" s="75"/>
      <c r="NR8" s="75"/>
      <c r="NS8" s="75"/>
      <c r="NT8" s="75"/>
      <c r="NU8" s="75"/>
      <c r="NV8" s="79"/>
    </row>
    <row r="9" spans="1:387" ht="18.75" customHeight="1">
      <c r="A9" s="2"/>
      <c r="B9" s="7" t="s">
        <v>32</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34</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36</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37</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38</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19</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8</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41</v>
      </c>
      <c r="NJ9" s="70"/>
      <c r="NK9" s="76" t="s">
        <v>43</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5906</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156</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88.6</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44</v>
      </c>
      <c r="NJ10" s="71"/>
      <c r="NK10" s="77" t="s">
        <v>45</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49</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51</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53</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17</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86</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15</v>
      </c>
      <c r="J31" s="24"/>
      <c r="K31" s="24"/>
      <c r="L31" s="24"/>
      <c r="M31" s="24"/>
      <c r="N31" s="24"/>
      <c r="O31" s="24"/>
      <c r="P31" s="24"/>
      <c r="Q31" s="24"/>
      <c r="R31" s="28">
        <f>データ!Y7</f>
        <v>80.7</v>
      </c>
      <c r="S31" s="28"/>
      <c r="T31" s="28"/>
      <c r="U31" s="28"/>
      <c r="V31" s="28"/>
      <c r="W31" s="28"/>
      <c r="X31" s="28"/>
      <c r="Y31" s="28"/>
      <c r="Z31" s="28"/>
      <c r="AA31" s="28"/>
      <c r="AB31" s="28"/>
      <c r="AC31" s="28"/>
      <c r="AD31" s="28"/>
      <c r="AE31" s="28"/>
      <c r="AF31" s="28">
        <f>データ!Z7</f>
        <v>75.2</v>
      </c>
      <c r="AG31" s="28"/>
      <c r="AH31" s="28"/>
      <c r="AI31" s="28"/>
      <c r="AJ31" s="28"/>
      <c r="AK31" s="28"/>
      <c r="AL31" s="28"/>
      <c r="AM31" s="28"/>
      <c r="AN31" s="28"/>
      <c r="AO31" s="28"/>
      <c r="AP31" s="28"/>
      <c r="AQ31" s="28"/>
      <c r="AR31" s="28"/>
      <c r="AS31" s="28"/>
      <c r="AT31" s="28">
        <f>データ!AA7</f>
        <v>71.599999999999994</v>
      </c>
      <c r="AU31" s="28"/>
      <c r="AV31" s="28"/>
      <c r="AW31" s="28"/>
      <c r="AX31" s="28"/>
      <c r="AY31" s="28"/>
      <c r="AZ31" s="28"/>
      <c r="BA31" s="28"/>
      <c r="BB31" s="28"/>
      <c r="BC31" s="28"/>
      <c r="BD31" s="28"/>
      <c r="BE31" s="28"/>
      <c r="BF31" s="28"/>
      <c r="BG31" s="28"/>
      <c r="BH31" s="28">
        <f>データ!AB7</f>
        <v>60</v>
      </c>
      <c r="BI31" s="28"/>
      <c r="BJ31" s="28"/>
      <c r="BK31" s="28"/>
      <c r="BL31" s="28"/>
      <c r="BM31" s="28"/>
      <c r="BN31" s="28"/>
      <c r="BO31" s="28"/>
      <c r="BP31" s="28"/>
      <c r="BQ31" s="28"/>
      <c r="BR31" s="28"/>
      <c r="BS31" s="28"/>
      <c r="BT31" s="28"/>
      <c r="BU31" s="28"/>
      <c r="BV31" s="28">
        <f>データ!AC7</f>
        <v>89.2</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15</v>
      </c>
      <c r="CX31" s="24"/>
      <c r="CY31" s="24"/>
      <c r="CZ31" s="24"/>
      <c r="DA31" s="24"/>
      <c r="DB31" s="24"/>
      <c r="DC31" s="24"/>
      <c r="DD31" s="24"/>
      <c r="DE31" s="24"/>
      <c r="DF31" s="28">
        <f>データ!AJ7</f>
        <v>13.1</v>
      </c>
      <c r="DG31" s="28"/>
      <c r="DH31" s="28"/>
      <c r="DI31" s="28"/>
      <c r="DJ31" s="28"/>
      <c r="DK31" s="28"/>
      <c r="DL31" s="28"/>
      <c r="DM31" s="28"/>
      <c r="DN31" s="28"/>
      <c r="DO31" s="28"/>
      <c r="DP31" s="28"/>
      <c r="DQ31" s="28"/>
      <c r="DR31" s="28"/>
      <c r="DS31" s="28"/>
      <c r="DT31" s="28">
        <f>データ!AK7</f>
        <v>15.1</v>
      </c>
      <c r="DU31" s="28"/>
      <c r="DV31" s="28"/>
      <c r="DW31" s="28"/>
      <c r="DX31" s="28"/>
      <c r="DY31" s="28"/>
      <c r="DZ31" s="28"/>
      <c r="EA31" s="28"/>
      <c r="EB31" s="28"/>
      <c r="EC31" s="28"/>
      <c r="ED31" s="28"/>
      <c r="EE31" s="28"/>
      <c r="EF31" s="28"/>
      <c r="EG31" s="28"/>
      <c r="EH31" s="28">
        <f>データ!AL7</f>
        <v>27</v>
      </c>
      <c r="EI31" s="28"/>
      <c r="EJ31" s="28"/>
      <c r="EK31" s="28"/>
      <c r="EL31" s="28"/>
      <c r="EM31" s="28"/>
      <c r="EN31" s="28"/>
      <c r="EO31" s="28"/>
      <c r="EP31" s="28"/>
      <c r="EQ31" s="28"/>
      <c r="ER31" s="28"/>
      <c r="ES31" s="28"/>
      <c r="ET31" s="28"/>
      <c r="EU31" s="28"/>
      <c r="EV31" s="28">
        <f>データ!AM7</f>
        <v>27.4</v>
      </c>
      <c r="EW31" s="28"/>
      <c r="EX31" s="28"/>
      <c r="EY31" s="28"/>
      <c r="EZ31" s="28"/>
      <c r="FA31" s="28"/>
      <c r="FB31" s="28"/>
      <c r="FC31" s="28"/>
      <c r="FD31" s="28"/>
      <c r="FE31" s="28"/>
      <c r="FF31" s="28"/>
      <c r="FG31" s="28"/>
      <c r="FH31" s="28"/>
      <c r="FI31" s="28"/>
      <c r="FJ31" s="28">
        <f>データ!AN7</f>
        <v>7.8</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15</v>
      </c>
      <c r="GL31" s="24"/>
      <c r="GM31" s="24"/>
      <c r="GN31" s="24"/>
      <c r="GO31" s="24"/>
      <c r="GP31" s="24"/>
      <c r="GQ31" s="24"/>
      <c r="GR31" s="24"/>
      <c r="GS31" s="24"/>
      <c r="GT31" s="42">
        <f>データ!AU7</f>
        <v>0</v>
      </c>
      <c r="GU31" s="42"/>
      <c r="GV31" s="42"/>
      <c r="GW31" s="42"/>
      <c r="GX31" s="42"/>
      <c r="GY31" s="42"/>
      <c r="GZ31" s="42"/>
      <c r="HA31" s="42"/>
      <c r="HB31" s="42"/>
      <c r="HC31" s="42"/>
      <c r="HD31" s="42"/>
      <c r="HE31" s="42"/>
      <c r="HF31" s="42"/>
      <c r="HG31" s="42"/>
      <c r="HH31" s="42">
        <f>データ!AV7</f>
        <v>0</v>
      </c>
      <c r="HI31" s="42"/>
      <c r="HJ31" s="42"/>
      <c r="HK31" s="42"/>
      <c r="HL31" s="42"/>
      <c r="HM31" s="42"/>
      <c r="HN31" s="42"/>
      <c r="HO31" s="42"/>
      <c r="HP31" s="42"/>
      <c r="HQ31" s="42"/>
      <c r="HR31" s="42"/>
      <c r="HS31" s="42"/>
      <c r="HT31" s="42"/>
      <c r="HU31" s="42"/>
      <c r="HV31" s="42">
        <f>データ!AW7</f>
        <v>788</v>
      </c>
      <c r="HW31" s="42"/>
      <c r="HX31" s="42"/>
      <c r="HY31" s="42"/>
      <c r="HZ31" s="42"/>
      <c r="IA31" s="42"/>
      <c r="IB31" s="42"/>
      <c r="IC31" s="42"/>
      <c r="ID31" s="42"/>
      <c r="IE31" s="42"/>
      <c r="IF31" s="42"/>
      <c r="IG31" s="42"/>
      <c r="IH31" s="42"/>
      <c r="II31" s="42"/>
      <c r="IJ31" s="42">
        <f>データ!AX7</f>
        <v>654</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35</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54</v>
      </c>
      <c r="J32" s="24"/>
      <c r="K32" s="24"/>
      <c r="L32" s="24"/>
      <c r="M32" s="24"/>
      <c r="N32" s="24"/>
      <c r="O32" s="24"/>
      <c r="P32" s="24"/>
      <c r="Q32" s="24"/>
      <c r="R32" s="28">
        <f>データ!AD7</f>
        <v>156</v>
      </c>
      <c r="S32" s="28"/>
      <c r="T32" s="28"/>
      <c r="U32" s="28"/>
      <c r="V32" s="28"/>
      <c r="W32" s="28"/>
      <c r="X32" s="28"/>
      <c r="Y32" s="28"/>
      <c r="Z32" s="28"/>
      <c r="AA32" s="28"/>
      <c r="AB32" s="28"/>
      <c r="AC32" s="28"/>
      <c r="AD32" s="28"/>
      <c r="AE32" s="28"/>
      <c r="AF32" s="28">
        <f>データ!AE7</f>
        <v>125.6</v>
      </c>
      <c r="AG32" s="28"/>
      <c r="AH32" s="28"/>
      <c r="AI32" s="28"/>
      <c r="AJ32" s="28"/>
      <c r="AK32" s="28"/>
      <c r="AL32" s="28"/>
      <c r="AM32" s="28"/>
      <c r="AN32" s="28"/>
      <c r="AO32" s="28"/>
      <c r="AP32" s="28"/>
      <c r="AQ32" s="28"/>
      <c r="AR32" s="28"/>
      <c r="AS32" s="28"/>
      <c r="AT32" s="28">
        <f>データ!AF7</f>
        <v>83.9</v>
      </c>
      <c r="AU32" s="28"/>
      <c r="AV32" s="28"/>
      <c r="AW32" s="28"/>
      <c r="AX32" s="28"/>
      <c r="AY32" s="28"/>
      <c r="AZ32" s="28"/>
      <c r="BA32" s="28"/>
      <c r="BB32" s="28"/>
      <c r="BC32" s="28"/>
      <c r="BD32" s="28"/>
      <c r="BE32" s="28"/>
      <c r="BF32" s="28"/>
      <c r="BG32" s="28"/>
      <c r="BH32" s="28">
        <f>データ!AG7</f>
        <v>77.2</v>
      </c>
      <c r="BI32" s="28"/>
      <c r="BJ32" s="28"/>
      <c r="BK32" s="28"/>
      <c r="BL32" s="28"/>
      <c r="BM32" s="28"/>
      <c r="BN32" s="28"/>
      <c r="BO32" s="28"/>
      <c r="BP32" s="28"/>
      <c r="BQ32" s="28"/>
      <c r="BR32" s="28"/>
      <c r="BS32" s="28"/>
      <c r="BT32" s="28"/>
      <c r="BU32" s="28"/>
      <c r="BV32" s="28">
        <f>データ!AH7</f>
        <v>159.1</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54</v>
      </c>
      <c r="CX32" s="24"/>
      <c r="CY32" s="24"/>
      <c r="CZ32" s="24"/>
      <c r="DA32" s="24"/>
      <c r="DB32" s="24"/>
      <c r="DC32" s="24"/>
      <c r="DD32" s="24"/>
      <c r="DE32" s="24"/>
      <c r="DF32" s="28">
        <f>データ!AO7</f>
        <v>10.6</v>
      </c>
      <c r="DG32" s="28"/>
      <c r="DH32" s="28"/>
      <c r="DI32" s="28"/>
      <c r="DJ32" s="28"/>
      <c r="DK32" s="28"/>
      <c r="DL32" s="28"/>
      <c r="DM32" s="28"/>
      <c r="DN32" s="28"/>
      <c r="DO32" s="28"/>
      <c r="DP32" s="28"/>
      <c r="DQ32" s="28"/>
      <c r="DR32" s="28"/>
      <c r="DS32" s="28"/>
      <c r="DT32" s="28">
        <f>データ!AP7</f>
        <v>28.3</v>
      </c>
      <c r="DU32" s="28"/>
      <c r="DV32" s="28"/>
      <c r="DW32" s="28"/>
      <c r="DX32" s="28"/>
      <c r="DY32" s="28"/>
      <c r="DZ32" s="28"/>
      <c r="EA32" s="28"/>
      <c r="EB32" s="28"/>
      <c r="EC32" s="28"/>
      <c r="ED32" s="28"/>
      <c r="EE32" s="28"/>
      <c r="EF32" s="28"/>
      <c r="EG32" s="28"/>
      <c r="EH32" s="28">
        <f>データ!AQ7</f>
        <v>39.9</v>
      </c>
      <c r="EI32" s="28"/>
      <c r="EJ32" s="28"/>
      <c r="EK32" s="28"/>
      <c r="EL32" s="28"/>
      <c r="EM32" s="28"/>
      <c r="EN32" s="28"/>
      <c r="EO32" s="28"/>
      <c r="EP32" s="28"/>
      <c r="EQ32" s="28"/>
      <c r="ER32" s="28"/>
      <c r="ES32" s="28"/>
      <c r="ET32" s="28"/>
      <c r="EU32" s="28"/>
      <c r="EV32" s="28">
        <f>データ!AR7</f>
        <v>21.4</v>
      </c>
      <c r="EW32" s="28"/>
      <c r="EX32" s="28"/>
      <c r="EY32" s="28"/>
      <c r="EZ32" s="28"/>
      <c r="FA32" s="28"/>
      <c r="FB32" s="28"/>
      <c r="FC32" s="28"/>
      <c r="FD32" s="28"/>
      <c r="FE32" s="28"/>
      <c r="FF32" s="28"/>
      <c r="FG32" s="28"/>
      <c r="FH32" s="28"/>
      <c r="FI32" s="28"/>
      <c r="FJ32" s="28">
        <f>データ!AS7</f>
        <v>14.1</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54</v>
      </c>
      <c r="GL32" s="24"/>
      <c r="GM32" s="24"/>
      <c r="GN32" s="24"/>
      <c r="GO32" s="24"/>
      <c r="GP32" s="24"/>
      <c r="GQ32" s="24"/>
      <c r="GR32" s="24"/>
      <c r="GS32" s="24"/>
      <c r="GT32" s="42">
        <f>データ!AZ7</f>
        <v>1100</v>
      </c>
      <c r="GU32" s="42"/>
      <c r="GV32" s="42"/>
      <c r="GW32" s="42"/>
      <c r="GX32" s="42"/>
      <c r="GY32" s="42"/>
      <c r="GZ32" s="42"/>
      <c r="HA32" s="42"/>
      <c r="HB32" s="42"/>
      <c r="HC32" s="42"/>
      <c r="HD32" s="42"/>
      <c r="HE32" s="42"/>
      <c r="HF32" s="42"/>
      <c r="HG32" s="42"/>
      <c r="HH32" s="42">
        <f>データ!BA7</f>
        <v>706</v>
      </c>
      <c r="HI32" s="42"/>
      <c r="HJ32" s="42"/>
      <c r="HK32" s="42"/>
      <c r="HL32" s="42"/>
      <c r="HM32" s="42"/>
      <c r="HN32" s="42"/>
      <c r="HO32" s="42"/>
      <c r="HP32" s="42"/>
      <c r="HQ32" s="42"/>
      <c r="HR32" s="42"/>
      <c r="HS32" s="42"/>
      <c r="HT32" s="42"/>
      <c r="HU32" s="42"/>
      <c r="HV32" s="42">
        <f>データ!BB7</f>
        <v>16253</v>
      </c>
      <c r="HW32" s="42"/>
      <c r="HX32" s="42"/>
      <c r="HY32" s="42"/>
      <c r="HZ32" s="42"/>
      <c r="IA32" s="42"/>
      <c r="IB32" s="42"/>
      <c r="IC32" s="42"/>
      <c r="ID32" s="42"/>
      <c r="IE32" s="42"/>
      <c r="IF32" s="42"/>
      <c r="IG32" s="42"/>
      <c r="IH32" s="42"/>
      <c r="II32" s="42"/>
      <c r="IJ32" s="42">
        <f>データ!BC7</f>
        <v>12164</v>
      </c>
      <c r="IK32" s="42"/>
      <c r="IL32" s="42"/>
      <c r="IM32" s="42"/>
      <c r="IN32" s="42"/>
      <c r="IO32" s="42"/>
      <c r="IP32" s="42"/>
      <c r="IQ32" s="42"/>
      <c r="IR32" s="42"/>
      <c r="IS32" s="42"/>
      <c r="IT32" s="42"/>
      <c r="IU32" s="42"/>
      <c r="IV32" s="42"/>
      <c r="IW32" s="42"/>
      <c r="IX32" s="42">
        <f>データ!BD7</f>
        <v>234734</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131</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55</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52</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15</v>
      </c>
      <c r="J53" s="24"/>
      <c r="K53" s="24"/>
      <c r="L53" s="24"/>
      <c r="M53" s="24"/>
      <c r="N53" s="24"/>
      <c r="O53" s="24"/>
      <c r="P53" s="24"/>
      <c r="Q53" s="24"/>
      <c r="R53" s="28">
        <f>データ!BF7</f>
        <v>47</v>
      </c>
      <c r="S53" s="28"/>
      <c r="T53" s="28"/>
      <c r="U53" s="28"/>
      <c r="V53" s="28"/>
      <c r="W53" s="28"/>
      <c r="X53" s="28"/>
      <c r="Y53" s="28"/>
      <c r="Z53" s="28"/>
      <c r="AA53" s="28"/>
      <c r="AB53" s="28"/>
      <c r="AC53" s="28"/>
      <c r="AD53" s="28"/>
      <c r="AE53" s="28"/>
      <c r="AF53" s="28">
        <f>データ!BG7</f>
        <v>45.2</v>
      </c>
      <c r="AG53" s="28"/>
      <c r="AH53" s="28"/>
      <c r="AI53" s="28"/>
      <c r="AJ53" s="28"/>
      <c r="AK53" s="28"/>
      <c r="AL53" s="28"/>
      <c r="AM53" s="28"/>
      <c r="AN53" s="28"/>
      <c r="AO53" s="28"/>
      <c r="AP53" s="28"/>
      <c r="AQ53" s="28"/>
      <c r="AR53" s="28"/>
      <c r="AS53" s="28"/>
      <c r="AT53" s="28">
        <f>データ!BH7</f>
        <v>17.3</v>
      </c>
      <c r="AU53" s="28"/>
      <c r="AV53" s="28"/>
      <c r="AW53" s="28"/>
      <c r="AX53" s="28"/>
      <c r="AY53" s="28"/>
      <c r="AZ53" s="28"/>
      <c r="BA53" s="28"/>
      <c r="BB53" s="28"/>
      <c r="BC53" s="28"/>
      <c r="BD53" s="28"/>
      <c r="BE53" s="28"/>
      <c r="BF53" s="28"/>
      <c r="BG53" s="28"/>
      <c r="BH53" s="28">
        <f>データ!BI7</f>
        <v>27</v>
      </c>
      <c r="BI53" s="28"/>
      <c r="BJ53" s="28"/>
      <c r="BK53" s="28"/>
      <c r="BL53" s="28"/>
      <c r="BM53" s="28"/>
      <c r="BN53" s="28"/>
      <c r="BO53" s="28"/>
      <c r="BP53" s="28"/>
      <c r="BQ53" s="28"/>
      <c r="BR53" s="28"/>
      <c r="BS53" s="28"/>
      <c r="BT53" s="28"/>
      <c r="BU53" s="28"/>
      <c r="BV53" s="28">
        <f>データ!BJ7</f>
        <v>45.3</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15</v>
      </c>
      <c r="CX53" s="24"/>
      <c r="CY53" s="24"/>
      <c r="CZ53" s="24"/>
      <c r="DA53" s="24"/>
      <c r="DB53" s="24"/>
      <c r="DC53" s="24"/>
      <c r="DD53" s="24"/>
      <c r="DE53" s="24"/>
      <c r="DF53" s="28">
        <f>データ!BQ7</f>
        <v>37.5</v>
      </c>
      <c r="DG53" s="28"/>
      <c r="DH53" s="28"/>
      <c r="DI53" s="28"/>
      <c r="DJ53" s="28"/>
      <c r="DK53" s="28"/>
      <c r="DL53" s="28"/>
      <c r="DM53" s="28"/>
      <c r="DN53" s="28"/>
      <c r="DO53" s="28"/>
      <c r="DP53" s="28"/>
      <c r="DQ53" s="28"/>
      <c r="DR53" s="28"/>
      <c r="DS53" s="28"/>
      <c r="DT53" s="28">
        <f>データ!BR7</f>
        <v>39.4</v>
      </c>
      <c r="DU53" s="28"/>
      <c r="DV53" s="28"/>
      <c r="DW53" s="28"/>
      <c r="DX53" s="28"/>
      <c r="DY53" s="28"/>
      <c r="DZ53" s="28"/>
      <c r="EA53" s="28"/>
      <c r="EB53" s="28"/>
      <c r="EC53" s="28"/>
      <c r="ED53" s="28"/>
      <c r="EE53" s="28"/>
      <c r="EF53" s="28"/>
      <c r="EG53" s="28"/>
      <c r="EH53" s="28">
        <f>データ!BS7</f>
        <v>96.5</v>
      </c>
      <c r="EI53" s="28"/>
      <c r="EJ53" s="28"/>
      <c r="EK53" s="28"/>
      <c r="EL53" s="28"/>
      <c r="EM53" s="28"/>
      <c r="EN53" s="28"/>
      <c r="EO53" s="28"/>
      <c r="EP53" s="28"/>
      <c r="EQ53" s="28"/>
      <c r="ER53" s="28"/>
      <c r="ES53" s="28"/>
      <c r="ET53" s="28"/>
      <c r="EU53" s="28"/>
      <c r="EV53" s="28">
        <f>データ!BT7</f>
        <v>49.5</v>
      </c>
      <c r="EW53" s="28"/>
      <c r="EX53" s="28"/>
      <c r="EY53" s="28"/>
      <c r="EZ53" s="28"/>
      <c r="FA53" s="28"/>
      <c r="FB53" s="28"/>
      <c r="FC53" s="28"/>
      <c r="FD53" s="28"/>
      <c r="FE53" s="28"/>
      <c r="FF53" s="28"/>
      <c r="FG53" s="28"/>
      <c r="FH53" s="28"/>
      <c r="FI53" s="28"/>
      <c r="FJ53" s="28">
        <f>データ!BU7</f>
        <v>33.9</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15</v>
      </c>
      <c r="GL53" s="24"/>
      <c r="GM53" s="24"/>
      <c r="GN53" s="24"/>
      <c r="GO53" s="24"/>
      <c r="GP53" s="24"/>
      <c r="GQ53" s="24"/>
      <c r="GR53" s="24"/>
      <c r="GS53" s="24"/>
      <c r="GT53" s="28">
        <f>データ!CB7</f>
        <v>1.2</v>
      </c>
      <c r="GU53" s="28"/>
      <c r="GV53" s="28"/>
      <c r="GW53" s="28"/>
      <c r="GX53" s="28"/>
      <c r="GY53" s="28"/>
      <c r="GZ53" s="28"/>
      <c r="HA53" s="28"/>
      <c r="HB53" s="28"/>
      <c r="HC53" s="28"/>
      <c r="HD53" s="28"/>
      <c r="HE53" s="28"/>
      <c r="HF53" s="28"/>
      <c r="HG53" s="28"/>
      <c r="HH53" s="28">
        <f>データ!CC7</f>
        <v>-6.9</v>
      </c>
      <c r="HI53" s="28"/>
      <c r="HJ53" s="28"/>
      <c r="HK53" s="28"/>
      <c r="HL53" s="28"/>
      <c r="HM53" s="28"/>
      <c r="HN53" s="28"/>
      <c r="HO53" s="28"/>
      <c r="HP53" s="28"/>
      <c r="HQ53" s="28"/>
      <c r="HR53" s="28"/>
      <c r="HS53" s="28"/>
      <c r="HT53" s="28"/>
      <c r="HU53" s="28"/>
      <c r="HV53" s="28">
        <f>データ!CD7</f>
        <v>-113.3</v>
      </c>
      <c r="HW53" s="28"/>
      <c r="HX53" s="28"/>
      <c r="HY53" s="28"/>
      <c r="HZ53" s="28"/>
      <c r="IA53" s="28"/>
      <c r="IB53" s="28"/>
      <c r="IC53" s="28"/>
      <c r="ID53" s="28"/>
      <c r="IE53" s="28"/>
      <c r="IF53" s="28"/>
      <c r="IG53" s="28"/>
      <c r="IH53" s="28"/>
      <c r="II53" s="28"/>
      <c r="IJ53" s="28">
        <f>データ!CE7</f>
        <v>-42.5</v>
      </c>
      <c r="IK53" s="28"/>
      <c r="IL53" s="28"/>
      <c r="IM53" s="28"/>
      <c r="IN53" s="28"/>
      <c r="IO53" s="28"/>
      <c r="IP53" s="28"/>
      <c r="IQ53" s="28"/>
      <c r="IR53" s="28"/>
      <c r="IS53" s="28"/>
      <c r="IT53" s="28"/>
      <c r="IU53" s="28"/>
      <c r="IV53" s="28"/>
      <c r="IW53" s="28"/>
      <c r="IX53" s="28">
        <f>データ!CF7</f>
        <v>-1.9</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15</v>
      </c>
      <c r="JZ53" s="24"/>
      <c r="KA53" s="24"/>
      <c r="KB53" s="24"/>
      <c r="KC53" s="24"/>
      <c r="KD53" s="24"/>
      <c r="KE53" s="24"/>
      <c r="KF53" s="24"/>
      <c r="KG53" s="24"/>
      <c r="KH53" s="42">
        <f>データ!CM7</f>
        <v>18257</v>
      </c>
      <c r="KI53" s="42"/>
      <c r="KJ53" s="42"/>
      <c r="KK53" s="42"/>
      <c r="KL53" s="42"/>
      <c r="KM53" s="42"/>
      <c r="KN53" s="42"/>
      <c r="KO53" s="42"/>
      <c r="KP53" s="42"/>
      <c r="KQ53" s="42"/>
      <c r="KR53" s="42"/>
      <c r="KS53" s="42"/>
      <c r="KT53" s="42"/>
      <c r="KU53" s="42"/>
      <c r="KV53" s="42">
        <f>データ!CN7</f>
        <v>-6265</v>
      </c>
      <c r="KW53" s="42"/>
      <c r="KX53" s="42"/>
      <c r="KY53" s="42"/>
      <c r="KZ53" s="42"/>
      <c r="LA53" s="42"/>
      <c r="LB53" s="42"/>
      <c r="LC53" s="42"/>
      <c r="LD53" s="42"/>
      <c r="LE53" s="42"/>
      <c r="LF53" s="42"/>
      <c r="LG53" s="42"/>
      <c r="LH53" s="42"/>
      <c r="LI53" s="42"/>
      <c r="LJ53" s="42">
        <f>データ!CO7</f>
        <v>-6246</v>
      </c>
      <c r="LK53" s="42"/>
      <c r="LL53" s="42"/>
      <c r="LM53" s="42"/>
      <c r="LN53" s="42"/>
      <c r="LO53" s="42"/>
      <c r="LP53" s="42"/>
      <c r="LQ53" s="42"/>
      <c r="LR53" s="42"/>
      <c r="LS53" s="42"/>
      <c r="LT53" s="42"/>
      <c r="LU53" s="42"/>
      <c r="LV53" s="42"/>
      <c r="LW53" s="42"/>
      <c r="LX53" s="42">
        <f>データ!CP7</f>
        <v>-9353</v>
      </c>
      <c r="LY53" s="42"/>
      <c r="LZ53" s="42"/>
      <c r="MA53" s="42"/>
      <c r="MB53" s="42"/>
      <c r="MC53" s="42"/>
      <c r="MD53" s="42"/>
      <c r="ME53" s="42"/>
      <c r="MF53" s="42"/>
      <c r="MG53" s="42"/>
      <c r="MH53" s="42"/>
      <c r="MI53" s="42"/>
      <c r="MJ53" s="42"/>
      <c r="MK53" s="42"/>
      <c r="ML53" s="42">
        <f>データ!CQ7</f>
        <v>12466</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54</v>
      </c>
      <c r="J54" s="24"/>
      <c r="K54" s="24"/>
      <c r="L54" s="24"/>
      <c r="M54" s="24"/>
      <c r="N54" s="24"/>
      <c r="O54" s="24"/>
      <c r="P54" s="24"/>
      <c r="Q54" s="24"/>
      <c r="R54" s="28">
        <f>データ!BK7</f>
        <v>31.6</v>
      </c>
      <c r="S54" s="28"/>
      <c r="T54" s="28"/>
      <c r="U54" s="28"/>
      <c r="V54" s="28"/>
      <c r="W54" s="28"/>
      <c r="X54" s="28"/>
      <c r="Y54" s="28"/>
      <c r="Z54" s="28"/>
      <c r="AA54" s="28"/>
      <c r="AB54" s="28"/>
      <c r="AC54" s="28"/>
      <c r="AD54" s="28"/>
      <c r="AE54" s="28"/>
      <c r="AF54" s="28">
        <f>データ!BL7</f>
        <v>28</v>
      </c>
      <c r="AG54" s="28"/>
      <c r="AH54" s="28"/>
      <c r="AI54" s="28"/>
      <c r="AJ54" s="28"/>
      <c r="AK54" s="28"/>
      <c r="AL54" s="28"/>
      <c r="AM54" s="28"/>
      <c r="AN54" s="28"/>
      <c r="AO54" s="28"/>
      <c r="AP54" s="28"/>
      <c r="AQ54" s="28"/>
      <c r="AR54" s="28"/>
      <c r="AS54" s="28"/>
      <c r="AT54" s="28">
        <f>データ!BM7</f>
        <v>2.8</v>
      </c>
      <c r="AU54" s="28"/>
      <c r="AV54" s="28"/>
      <c r="AW54" s="28"/>
      <c r="AX54" s="28"/>
      <c r="AY54" s="28"/>
      <c r="AZ54" s="28"/>
      <c r="BA54" s="28"/>
      <c r="BB54" s="28"/>
      <c r="BC54" s="28"/>
      <c r="BD54" s="28"/>
      <c r="BE54" s="28"/>
      <c r="BF54" s="28"/>
      <c r="BG54" s="28"/>
      <c r="BH54" s="28">
        <f>データ!BN7</f>
        <v>18.399999999999999</v>
      </c>
      <c r="BI54" s="28"/>
      <c r="BJ54" s="28"/>
      <c r="BK54" s="28"/>
      <c r="BL54" s="28"/>
      <c r="BM54" s="28"/>
      <c r="BN54" s="28"/>
      <c r="BO54" s="28"/>
      <c r="BP54" s="28"/>
      <c r="BQ54" s="28"/>
      <c r="BR54" s="28"/>
      <c r="BS54" s="28"/>
      <c r="BT54" s="28"/>
      <c r="BU54" s="28"/>
      <c r="BV54" s="28">
        <f>データ!BO7</f>
        <v>26.2</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54</v>
      </c>
      <c r="CX54" s="24"/>
      <c r="CY54" s="24"/>
      <c r="CZ54" s="24"/>
      <c r="DA54" s="24"/>
      <c r="DB54" s="24"/>
      <c r="DC54" s="24"/>
      <c r="DD54" s="24"/>
      <c r="DE54" s="24"/>
      <c r="DF54" s="28">
        <f>データ!BV7</f>
        <v>29.4</v>
      </c>
      <c r="DG54" s="28"/>
      <c r="DH54" s="28"/>
      <c r="DI54" s="28"/>
      <c r="DJ54" s="28"/>
      <c r="DK54" s="28"/>
      <c r="DL54" s="28"/>
      <c r="DM54" s="28"/>
      <c r="DN54" s="28"/>
      <c r="DO54" s="28"/>
      <c r="DP54" s="28"/>
      <c r="DQ54" s="28"/>
      <c r="DR54" s="28"/>
      <c r="DS54" s="28"/>
      <c r="DT54" s="28">
        <f>データ!BW7</f>
        <v>27.8</v>
      </c>
      <c r="DU54" s="28"/>
      <c r="DV54" s="28"/>
      <c r="DW54" s="28"/>
      <c r="DX54" s="28"/>
      <c r="DY54" s="28"/>
      <c r="DZ54" s="28"/>
      <c r="EA54" s="28"/>
      <c r="EB54" s="28"/>
      <c r="EC54" s="28"/>
      <c r="ED54" s="28"/>
      <c r="EE54" s="28"/>
      <c r="EF54" s="28"/>
      <c r="EG54" s="28"/>
      <c r="EH54" s="28">
        <f>データ!BX7</f>
        <v>78.5</v>
      </c>
      <c r="EI54" s="28"/>
      <c r="EJ54" s="28"/>
      <c r="EK54" s="28"/>
      <c r="EL54" s="28"/>
      <c r="EM54" s="28"/>
      <c r="EN54" s="28"/>
      <c r="EO54" s="28"/>
      <c r="EP54" s="28"/>
      <c r="EQ54" s="28"/>
      <c r="ER54" s="28"/>
      <c r="ES54" s="28"/>
      <c r="ET54" s="28"/>
      <c r="EU54" s="28"/>
      <c r="EV54" s="28">
        <f>データ!BY7</f>
        <v>52.3</v>
      </c>
      <c r="EW54" s="28"/>
      <c r="EX54" s="28"/>
      <c r="EY54" s="28"/>
      <c r="EZ54" s="28"/>
      <c r="FA54" s="28"/>
      <c r="FB54" s="28"/>
      <c r="FC54" s="28"/>
      <c r="FD54" s="28"/>
      <c r="FE54" s="28"/>
      <c r="FF54" s="28"/>
      <c r="FG54" s="28"/>
      <c r="FH54" s="28"/>
      <c r="FI54" s="28"/>
      <c r="FJ54" s="28">
        <f>データ!BZ7</f>
        <v>27.7</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54</v>
      </c>
      <c r="GL54" s="24"/>
      <c r="GM54" s="24"/>
      <c r="GN54" s="24"/>
      <c r="GO54" s="24"/>
      <c r="GP54" s="24"/>
      <c r="GQ54" s="24"/>
      <c r="GR54" s="24"/>
      <c r="GS54" s="24"/>
      <c r="GT54" s="28">
        <f>データ!CG7</f>
        <v>17.100000000000001</v>
      </c>
      <c r="GU54" s="28"/>
      <c r="GV54" s="28"/>
      <c r="GW54" s="28"/>
      <c r="GX54" s="28"/>
      <c r="GY54" s="28"/>
      <c r="GZ54" s="28"/>
      <c r="HA54" s="28"/>
      <c r="HB54" s="28"/>
      <c r="HC54" s="28"/>
      <c r="HD54" s="28"/>
      <c r="HE54" s="28"/>
      <c r="HF54" s="28"/>
      <c r="HG54" s="28"/>
      <c r="HH54" s="28">
        <f>データ!CH7</f>
        <v>15.9</v>
      </c>
      <c r="HI54" s="28"/>
      <c r="HJ54" s="28"/>
      <c r="HK54" s="28"/>
      <c r="HL54" s="28"/>
      <c r="HM54" s="28"/>
      <c r="HN54" s="28"/>
      <c r="HO54" s="28"/>
      <c r="HP54" s="28"/>
      <c r="HQ54" s="28"/>
      <c r="HR54" s="28"/>
      <c r="HS54" s="28"/>
      <c r="HT54" s="28"/>
      <c r="HU54" s="28"/>
      <c r="HV54" s="28">
        <f>データ!CI7</f>
        <v>-99.9</v>
      </c>
      <c r="HW54" s="28"/>
      <c r="HX54" s="28"/>
      <c r="HY54" s="28"/>
      <c r="HZ54" s="28"/>
      <c r="IA54" s="28"/>
      <c r="IB54" s="28"/>
      <c r="IC54" s="28"/>
      <c r="ID54" s="28"/>
      <c r="IE54" s="28"/>
      <c r="IF54" s="28"/>
      <c r="IG54" s="28"/>
      <c r="IH54" s="28"/>
      <c r="II54" s="28"/>
      <c r="IJ54" s="28">
        <f>データ!CJ7</f>
        <v>-6.6</v>
      </c>
      <c r="IK54" s="28"/>
      <c r="IL54" s="28"/>
      <c r="IM54" s="28"/>
      <c r="IN54" s="28"/>
      <c r="IO54" s="28"/>
      <c r="IP54" s="28"/>
      <c r="IQ54" s="28"/>
      <c r="IR54" s="28"/>
      <c r="IS54" s="28"/>
      <c r="IT54" s="28"/>
      <c r="IU54" s="28"/>
      <c r="IV54" s="28"/>
      <c r="IW54" s="28"/>
      <c r="IX54" s="28">
        <f>データ!CK7</f>
        <v>13.5</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54</v>
      </c>
      <c r="JZ54" s="24"/>
      <c r="KA54" s="24"/>
      <c r="KB54" s="24"/>
      <c r="KC54" s="24"/>
      <c r="KD54" s="24"/>
      <c r="KE54" s="24"/>
      <c r="KF54" s="24"/>
      <c r="KG54" s="24"/>
      <c r="KH54" s="49">
        <f>データ!CR7</f>
        <v>5713</v>
      </c>
      <c r="KI54" s="50"/>
      <c r="KJ54" s="50"/>
      <c r="KK54" s="50"/>
      <c r="KL54" s="50"/>
      <c r="KM54" s="50"/>
      <c r="KN54" s="50"/>
      <c r="KO54" s="50"/>
      <c r="KP54" s="50"/>
      <c r="KQ54" s="50"/>
      <c r="KR54" s="50"/>
      <c r="KS54" s="50"/>
      <c r="KT54" s="50"/>
      <c r="KU54" s="51"/>
      <c r="KV54" s="49">
        <f>データ!CS7</f>
        <v>3780</v>
      </c>
      <c r="KW54" s="50"/>
      <c r="KX54" s="50"/>
      <c r="KY54" s="50"/>
      <c r="KZ54" s="50"/>
      <c r="LA54" s="50"/>
      <c r="LB54" s="50"/>
      <c r="LC54" s="50"/>
      <c r="LD54" s="50"/>
      <c r="LE54" s="50"/>
      <c r="LF54" s="50"/>
      <c r="LG54" s="50"/>
      <c r="LH54" s="50"/>
      <c r="LI54" s="51"/>
      <c r="LJ54" s="49">
        <f>データ!CT7</f>
        <v>-46965</v>
      </c>
      <c r="LK54" s="50"/>
      <c r="LL54" s="50"/>
      <c r="LM54" s="50"/>
      <c r="LN54" s="50"/>
      <c r="LO54" s="50"/>
      <c r="LP54" s="50"/>
      <c r="LQ54" s="50"/>
      <c r="LR54" s="50"/>
      <c r="LS54" s="50"/>
      <c r="LT54" s="50"/>
      <c r="LU54" s="50"/>
      <c r="LV54" s="50"/>
      <c r="LW54" s="51"/>
      <c r="LX54" s="49">
        <f>データ!CU7</f>
        <v>-28874</v>
      </c>
      <c r="LY54" s="50"/>
      <c r="LZ54" s="50"/>
      <c r="MA54" s="50"/>
      <c r="MB54" s="50"/>
      <c r="MC54" s="50"/>
      <c r="MD54" s="50"/>
      <c r="ME54" s="50"/>
      <c r="MF54" s="50"/>
      <c r="MG54" s="50"/>
      <c r="MH54" s="50"/>
      <c r="MI54" s="50"/>
      <c r="MJ54" s="50"/>
      <c r="MK54" s="51"/>
      <c r="ML54" s="49">
        <f>データ!CV7</f>
        <v>-4869</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56</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21</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58</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132</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955802</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59</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93000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15</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15</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15</v>
      </c>
      <c r="JZ77" s="24"/>
      <c r="KA77" s="24"/>
      <c r="KB77" s="24"/>
      <c r="KC77" s="24"/>
      <c r="KD77" s="24"/>
      <c r="KE77" s="24"/>
      <c r="KF77" s="24"/>
      <c r="KG77" s="24"/>
      <c r="KH77" s="28">
        <f>データ!DV7</f>
        <v>102</v>
      </c>
      <c r="KI77" s="28"/>
      <c r="KJ77" s="28"/>
      <c r="KK77" s="28"/>
      <c r="KL77" s="28"/>
      <c r="KM77" s="28"/>
      <c r="KN77" s="28"/>
      <c r="KO77" s="28"/>
      <c r="KP77" s="28"/>
      <c r="KQ77" s="28"/>
      <c r="KR77" s="28"/>
      <c r="KS77" s="28"/>
      <c r="KT77" s="28"/>
      <c r="KU77" s="28"/>
      <c r="KV77" s="28">
        <f>データ!DW7</f>
        <v>77.599999999999994</v>
      </c>
      <c r="KW77" s="28"/>
      <c r="KX77" s="28"/>
      <c r="KY77" s="28"/>
      <c r="KZ77" s="28"/>
      <c r="LA77" s="28"/>
      <c r="LB77" s="28"/>
      <c r="LC77" s="28"/>
      <c r="LD77" s="28"/>
      <c r="LE77" s="28"/>
      <c r="LF77" s="28"/>
      <c r="LG77" s="28"/>
      <c r="LH77" s="28"/>
      <c r="LI77" s="28"/>
      <c r="LJ77" s="28">
        <f>データ!DX7</f>
        <v>162.6</v>
      </c>
      <c r="LK77" s="28"/>
      <c r="LL77" s="28"/>
      <c r="LM77" s="28"/>
      <c r="LN77" s="28"/>
      <c r="LO77" s="28"/>
      <c r="LP77" s="28"/>
      <c r="LQ77" s="28"/>
      <c r="LR77" s="28"/>
      <c r="LS77" s="28"/>
      <c r="LT77" s="28"/>
      <c r="LU77" s="28"/>
      <c r="LV77" s="28"/>
      <c r="LW77" s="28"/>
      <c r="LX77" s="28">
        <f>データ!DY7</f>
        <v>65.400000000000006</v>
      </c>
      <c r="LY77" s="28"/>
      <c r="LZ77" s="28"/>
      <c r="MA77" s="28"/>
      <c r="MB77" s="28"/>
      <c r="MC77" s="28"/>
      <c r="MD77" s="28"/>
      <c r="ME77" s="28"/>
      <c r="MF77" s="28"/>
      <c r="MG77" s="28"/>
      <c r="MH77" s="28"/>
      <c r="MI77" s="28"/>
      <c r="MJ77" s="28"/>
      <c r="MK77" s="28"/>
      <c r="ML77" s="28">
        <f>データ!DZ7</f>
        <v>32.700000000000003</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54</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54</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54</v>
      </c>
      <c r="JZ78" s="24"/>
      <c r="KA78" s="24"/>
      <c r="KB78" s="24"/>
      <c r="KC78" s="24"/>
      <c r="KD78" s="24"/>
      <c r="KE78" s="24"/>
      <c r="KF78" s="24"/>
      <c r="KG78" s="24"/>
      <c r="KH78" s="28">
        <f>データ!EA7</f>
        <v>34.9</v>
      </c>
      <c r="KI78" s="28"/>
      <c r="KJ78" s="28"/>
      <c r="KK78" s="28"/>
      <c r="KL78" s="28"/>
      <c r="KM78" s="28"/>
      <c r="KN78" s="28"/>
      <c r="KO78" s="28"/>
      <c r="KP78" s="28"/>
      <c r="KQ78" s="28"/>
      <c r="KR78" s="28"/>
      <c r="KS78" s="28"/>
      <c r="KT78" s="28"/>
      <c r="KU78" s="28"/>
      <c r="KV78" s="28">
        <f>データ!EB7</f>
        <v>29.8</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37.5</v>
      </c>
      <c r="LY78" s="28"/>
      <c r="LZ78" s="28"/>
      <c r="MA78" s="28"/>
      <c r="MB78" s="28"/>
      <c r="MC78" s="28"/>
      <c r="MD78" s="28"/>
      <c r="ME78" s="28"/>
      <c r="MF78" s="28"/>
      <c r="MG78" s="28"/>
      <c r="MH78" s="28"/>
      <c r="MI78" s="28"/>
      <c r="MJ78" s="28"/>
      <c r="MK78" s="28"/>
      <c r="ML78" s="28">
        <f>データ!EE7</f>
        <v>23.3</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61</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40</v>
      </c>
      <c r="C87" s="14" t="s">
        <v>63</v>
      </c>
      <c r="D87" s="14" t="s">
        <v>64</v>
      </c>
      <c r="E87" s="14" t="s">
        <v>11</v>
      </c>
      <c r="F87" s="14" t="s">
        <v>66</v>
      </c>
      <c r="G87" s="14" t="s">
        <v>57</v>
      </c>
      <c r="H87" s="14" t="s">
        <v>60</v>
      </c>
      <c r="I87" s="14" t="s">
        <v>67</v>
      </c>
      <c r="J87" s="14" t="s">
        <v>62</v>
      </c>
      <c r="K87" s="14" t="s">
        <v>69</v>
      </c>
      <c r="L87" s="14" t="s">
        <v>39</v>
      </c>
      <c r="M87" s="14" t="s">
        <v>70</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【115.2】</v>
      </c>
      <c r="C88" s="14" t="str">
        <f>データ!AT6</f>
        <v>【26.4】</v>
      </c>
      <c r="D88" s="14" t="str">
        <f>データ!BE6</f>
        <v>【73,677】</v>
      </c>
      <c r="E88" s="14" t="str">
        <f>データ!BP6</f>
        <v>【16.8】</v>
      </c>
      <c r="F88" s="14" t="str">
        <f>データ!CA6</f>
        <v>【109.1】</v>
      </c>
      <c r="G88" s="14" t="str">
        <f>データ!CL6</f>
        <v>【△42.8】</v>
      </c>
      <c r="H88" s="14" t="str">
        <f>データ!CW6</f>
        <v>【△15,718】</v>
      </c>
      <c r="I88" s="14" t="str">
        <f>データ!DH6</f>
        <v xml:space="preserve"> </v>
      </c>
      <c r="J88" s="14" t="s">
        <v>47</v>
      </c>
      <c r="K88" s="14" t="s">
        <v>47</v>
      </c>
      <c r="L88" s="14" t="str">
        <f>データ!DU6</f>
        <v xml:space="preserve"> </v>
      </c>
      <c r="M88" s="14" t="str">
        <f>データ!EF6</f>
        <v>【23.0】</v>
      </c>
      <c r="N88" s="14" t="str">
        <f>データ!EF6</f>
        <v>【23.0】</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Ina7Bq71XchFhUskA4rWxr6hYGNEJLD/gkL24tdrVIY6kBc4JXhpbLeNtDwc4rNcFWB8fsNcGr6Xm917TapKA==" saltValue="bOAmOOTNQ9M4qHUu3FyKA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26</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42</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15" customHeight="1">
      <c r="A3" s="86" t="s">
        <v>25</v>
      </c>
      <c r="B3" s="88" t="s">
        <v>71</v>
      </c>
      <c r="C3" s="88" t="s">
        <v>73</v>
      </c>
      <c r="D3" s="88" t="s">
        <v>74</v>
      </c>
      <c r="E3" s="88" t="s">
        <v>10</v>
      </c>
      <c r="F3" s="88" t="s">
        <v>9</v>
      </c>
      <c r="G3" s="88" t="s">
        <v>75</v>
      </c>
      <c r="H3" s="94" t="s">
        <v>28</v>
      </c>
      <c r="I3" s="97"/>
      <c r="J3" s="97"/>
      <c r="K3" s="97"/>
      <c r="L3" s="97"/>
      <c r="M3" s="97"/>
      <c r="N3" s="97"/>
      <c r="O3" s="97"/>
      <c r="P3" s="97"/>
      <c r="Q3" s="97"/>
      <c r="R3" s="97"/>
      <c r="S3" s="97"/>
      <c r="T3" s="97"/>
      <c r="U3" s="97"/>
      <c r="V3" s="97"/>
      <c r="W3" s="97"/>
      <c r="X3" s="97"/>
      <c r="Y3" s="109" t="s">
        <v>30</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14</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53</v>
      </c>
      <c r="EH3" s="116"/>
      <c r="EI3" s="116"/>
      <c r="EJ3" s="116"/>
      <c r="EK3" s="116"/>
      <c r="EL3" s="116"/>
      <c r="EM3" s="116"/>
      <c r="EN3" s="116"/>
      <c r="EO3" s="116"/>
      <c r="EP3" s="127"/>
    </row>
    <row r="4" spans="1:146">
      <c r="A4" s="86" t="s">
        <v>68</v>
      </c>
      <c r="B4" s="89"/>
      <c r="C4" s="89"/>
      <c r="D4" s="89"/>
      <c r="E4" s="89"/>
      <c r="F4" s="89"/>
      <c r="G4" s="89"/>
      <c r="H4" s="95"/>
      <c r="I4" s="98"/>
      <c r="J4" s="98"/>
      <c r="K4" s="98"/>
      <c r="L4" s="98"/>
      <c r="M4" s="98"/>
      <c r="N4" s="98"/>
      <c r="O4" s="98"/>
      <c r="P4" s="98"/>
      <c r="Q4" s="98"/>
      <c r="R4" s="98"/>
      <c r="S4" s="98"/>
      <c r="T4" s="98"/>
      <c r="U4" s="98"/>
      <c r="V4" s="98"/>
      <c r="W4" s="98"/>
      <c r="X4" s="98"/>
      <c r="Y4" s="110" t="s">
        <v>50</v>
      </c>
      <c r="Z4" s="114"/>
      <c r="AA4" s="114"/>
      <c r="AB4" s="114"/>
      <c r="AC4" s="114"/>
      <c r="AD4" s="114"/>
      <c r="AE4" s="114"/>
      <c r="AF4" s="114"/>
      <c r="AG4" s="114"/>
      <c r="AH4" s="114"/>
      <c r="AI4" s="115"/>
      <c r="AJ4" s="117" t="s">
        <v>4</v>
      </c>
      <c r="AK4" s="117"/>
      <c r="AL4" s="117"/>
      <c r="AM4" s="117"/>
      <c r="AN4" s="117"/>
      <c r="AO4" s="117"/>
      <c r="AP4" s="117"/>
      <c r="AQ4" s="117"/>
      <c r="AR4" s="117"/>
      <c r="AS4" s="117"/>
      <c r="AT4" s="117"/>
      <c r="AU4" s="118" t="s">
        <v>77</v>
      </c>
      <c r="AV4" s="117"/>
      <c r="AW4" s="117"/>
      <c r="AX4" s="117"/>
      <c r="AY4" s="117"/>
      <c r="AZ4" s="117"/>
      <c r="BA4" s="117"/>
      <c r="BB4" s="117"/>
      <c r="BC4" s="117"/>
      <c r="BD4" s="117"/>
      <c r="BE4" s="117"/>
      <c r="BF4" s="110" t="s">
        <v>78</v>
      </c>
      <c r="BG4" s="114"/>
      <c r="BH4" s="114"/>
      <c r="BI4" s="114"/>
      <c r="BJ4" s="114"/>
      <c r="BK4" s="114"/>
      <c r="BL4" s="114"/>
      <c r="BM4" s="114"/>
      <c r="BN4" s="114"/>
      <c r="BO4" s="114"/>
      <c r="BP4" s="115"/>
      <c r="BQ4" s="117" t="s">
        <v>80</v>
      </c>
      <c r="BR4" s="117"/>
      <c r="BS4" s="117"/>
      <c r="BT4" s="117"/>
      <c r="BU4" s="117"/>
      <c r="BV4" s="117"/>
      <c r="BW4" s="117"/>
      <c r="BX4" s="117"/>
      <c r="BY4" s="117"/>
      <c r="BZ4" s="117"/>
      <c r="CA4" s="117"/>
      <c r="CB4" s="118" t="s">
        <v>76</v>
      </c>
      <c r="CC4" s="117"/>
      <c r="CD4" s="117"/>
      <c r="CE4" s="117"/>
      <c r="CF4" s="117"/>
      <c r="CG4" s="117"/>
      <c r="CH4" s="117"/>
      <c r="CI4" s="117"/>
      <c r="CJ4" s="117"/>
      <c r="CK4" s="117"/>
      <c r="CL4" s="117"/>
      <c r="CM4" s="117" t="s">
        <v>81</v>
      </c>
      <c r="CN4" s="117"/>
      <c r="CO4" s="117"/>
      <c r="CP4" s="117"/>
      <c r="CQ4" s="117"/>
      <c r="CR4" s="117"/>
      <c r="CS4" s="117"/>
      <c r="CT4" s="117"/>
      <c r="CU4" s="117"/>
      <c r="CV4" s="117"/>
      <c r="CW4" s="117"/>
      <c r="CX4" s="110" t="s">
        <v>82</v>
      </c>
      <c r="CY4" s="114"/>
      <c r="CZ4" s="114"/>
      <c r="DA4" s="114"/>
      <c r="DB4" s="114"/>
      <c r="DC4" s="114"/>
      <c r="DD4" s="114"/>
      <c r="DE4" s="114"/>
      <c r="DF4" s="114"/>
      <c r="DG4" s="114"/>
      <c r="DH4" s="115"/>
      <c r="DI4" s="124" t="s">
        <v>1</v>
      </c>
      <c r="DJ4" s="124" t="s">
        <v>83</v>
      </c>
      <c r="DK4" s="117" t="s">
        <v>7</v>
      </c>
      <c r="DL4" s="117"/>
      <c r="DM4" s="117"/>
      <c r="DN4" s="117"/>
      <c r="DO4" s="117"/>
      <c r="DP4" s="117"/>
      <c r="DQ4" s="117"/>
      <c r="DR4" s="117"/>
      <c r="DS4" s="117"/>
      <c r="DT4" s="117"/>
      <c r="DU4" s="117"/>
      <c r="DV4" s="117" t="s">
        <v>48</v>
      </c>
      <c r="DW4" s="117"/>
      <c r="DX4" s="117"/>
      <c r="DY4" s="117"/>
      <c r="DZ4" s="117"/>
      <c r="EA4" s="117"/>
      <c r="EB4" s="117"/>
      <c r="EC4" s="117"/>
      <c r="ED4" s="117"/>
      <c r="EE4" s="117"/>
      <c r="EF4" s="117"/>
      <c r="EG4" s="128" t="s">
        <v>84</v>
      </c>
      <c r="EH4" s="128"/>
      <c r="EI4" s="131"/>
      <c r="EJ4" s="131"/>
      <c r="EK4" s="131"/>
      <c r="EL4" s="131"/>
      <c r="EM4" s="131"/>
      <c r="EN4" s="131"/>
      <c r="EO4" s="131"/>
      <c r="EP4" s="132"/>
    </row>
    <row r="5" spans="1:146">
      <c r="A5" s="86" t="s">
        <v>85</v>
      </c>
      <c r="B5" s="90"/>
      <c r="C5" s="90"/>
      <c r="D5" s="90"/>
      <c r="E5" s="90"/>
      <c r="F5" s="90"/>
      <c r="G5" s="90"/>
      <c r="H5" s="96" t="s">
        <v>6</v>
      </c>
      <c r="I5" s="96" t="s">
        <v>87</v>
      </c>
      <c r="J5" s="96" t="s">
        <v>88</v>
      </c>
      <c r="K5" s="96" t="s">
        <v>89</v>
      </c>
      <c r="L5" s="96" t="s">
        <v>90</v>
      </c>
      <c r="M5" s="96" t="s">
        <v>18</v>
      </c>
      <c r="N5" s="96" t="s">
        <v>12</v>
      </c>
      <c r="O5" s="96" t="s">
        <v>91</v>
      </c>
      <c r="P5" s="96" t="s">
        <v>92</v>
      </c>
      <c r="Q5" s="96" t="s">
        <v>94</v>
      </c>
      <c r="R5" s="96" t="s">
        <v>31</v>
      </c>
      <c r="S5" s="96" t="s">
        <v>95</v>
      </c>
      <c r="T5" s="96" t="s">
        <v>22</v>
      </c>
      <c r="U5" s="96" t="s">
        <v>93</v>
      </c>
      <c r="V5" s="96" t="s">
        <v>96</v>
      </c>
      <c r="W5" s="96" t="s">
        <v>97</v>
      </c>
      <c r="X5" s="96" t="s">
        <v>8</v>
      </c>
      <c r="Y5" s="96" t="s">
        <v>98</v>
      </c>
      <c r="Z5" s="96" t="s">
        <v>99</v>
      </c>
      <c r="AA5" s="96" t="s">
        <v>100</v>
      </c>
      <c r="AB5" s="96" t="s">
        <v>101</v>
      </c>
      <c r="AC5" s="96" t="s">
        <v>102</v>
      </c>
      <c r="AD5" s="96" t="s">
        <v>103</v>
      </c>
      <c r="AE5" s="96" t="s">
        <v>72</v>
      </c>
      <c r="AF5" s="96" t="s">
        <v>104</v>
      </c>
      <c r="AG5" s="96" t="s">
        <v>105</v>
      </c>
      <c r="AH5" s="96" t="s">
        <v>79</v>
      </c>
      <c r="AI5" s="96" t="s">
        <v>106</v>
      </c>
      <c r="AJ5" s="96" t="s">
        <v>98</v>
      </c>
      <c r="AK5" s="96" t="s">
        <v>99</v>
      </c>
      <c r="AL5" s="96" t="s">
        <v>100</v>
      </c>
      <c r="AM5" s="96" t="s">
        <v>101</v>
      </c>
      <c r="AN5" s="96" t="s">
        <v>102</v>
      </c>
      <c r="AO5" s="96" t="s">
        <v>103</v>
      </c>
      <c r="AP5" s="96" t="s">
        <v>72</v>
      </c>
      <c r="AQ5" s="96" t="s">
        <v>104</v>
      </c>
      <c r="AR5" s="96" t="s">
        <v>105</v>
      </c>
      <c r="AS5" s="96" t="s">
        <v>79</v>
      </c>
      <c r="AT5" s="96" t="s">
        <v>106</v>
      </c>
      <c r="AU5" s="96" t="s">
        <v>98</v>
      </c>
      <c r="AV5" s="96" t="s">
        <v>99</v>
      </c>
      <c r="AW5" s="96" t="s">
        <v>100</v>
      </c>
      <c r="AX5" s="96" t="s">
        <v>101</v>
      </c>
      <c r="AY5" s="96" t="s">
        <v>102</v>
      </c>
      <c r="AZ5" s="96" t="s">
        <v>103</v>
      </c>
      <c r="BA5" s="96" t="s">
        <v>72</v>
      </c>
      <c r="BB5" s="96" t="s">
        <v>104</v>
      </c>
      <c r="BC5" s="96" t="s">
        <v>105</v>
      </c>
      <c r="BD5" s="96" t="s">
        <v>79</v>
      </c>
      <c r="BE5" s="96" t="s">
        <v>106</v>
      </c>
      <c r="BF5" s="96" t="s">
        <v>98</v>
      </c>
      <c r="BG5" s="96" t="s">
        <v>99</v>
      </c>
      <c r="BH5" s="96" t="s">
        <v>100</v>
      </c>
      <c r="BI5" s="96" t="s">
        <v>101</v>
      </c>
      <c r="BJ5" s="96" t="s">
        <v>102</v>
      </c>
      <c r="BK5" s="96" t="s">
        <v>103</v>
      </c>
      <c r="BL5" s="96" t="s">
        <v>72</v>
      </c>
      <c r="BM5" s="96" t="s">
        <v>104</v>
      </c>
      <c r="BN5" s="96" t="s">
        <v>105</v>
      </c>
      <c r="BO5" s="96" t="s">
        <v>79</v>
      </c>
      <c r="BP5" s="96" t="s">
        <v>106</v>
      </c>
      <c r="BQ5" s="96" t="s">
        <v>98</v>
      </c>
      <c r="BR5" s="96" t="s">
        <v>99</v>
      </c>
      <c r="BS5" s="96" t="s">
        <v>100</v>
      </c>
      <c r="BT5" s="96" t="s">
        <v>101</v>
      </c>
      <c r="BU5" s="96" t="s">
        <v>102</v>
      </c>
      <c r="BV5" s="96" t="s">
        <v>103</v>
      </c>
      <c r="BW5" s="96" t="s">
        <v>72</v>
      </c>
      <c r="BX5" s="96" t="s">
        <v>104</v>
      </c>
      <c r="BY5" s="96" t="s">
        <v>105</v>
      </c>
      <c r="BZ5" s="96" t="s">
        <v>79</v>
      </c>
      <c r="CA5" s="96" t="s">
        <v>106</v>
      </c>
      <c r="CB5" s="96" t="s">
        <v>98</v>
      </c>
      <c r="CC5" s="96" t="s">
        <v>99</v>
      </c>
      <c r="CD5" s="96" t="s">
        <v>100</v>
      </c>
      <c r="CE5" s="96" t="s">
        <v>101</v>
      </c>
      <c r="CF5" s="96" t="s">
        <v>102</v>
      </c>
      <c r="CG5" s="96" t="s">
        <v>103</v>
      </c>
      <c r="CH5" s="96" t="s">
        <v>72</v>
      </c>
      <c r="CI5" s="96" t="s">
        <v>104</v>
      </c>
      <c r="CJ5" s="96" t="s">
        <v>105</v>
      </c>
      <c r="CK5" s="96" t="s">
        <v>79</v>
      </c>
      <c r="CL5" s="96" t="s">
        <v>106</v>
      </c>
      <c r="CM5" s="96" t="s">
        <v>98</v>
      </c>
      <c r="CN5" s="96" t="s">
        <v>99</v>
      </c>
      <c r="CO5" s="96" t="s">
        <v>100</v>
      </c>
      <c r="CP5" s="96" t="s">
        <v>101</v>
      </c>
      <c r="CQ5" s="96" t="s">
        <v>102</v>
      </c>
      <c r="CR5" s="96" t="s">
        <v>103</v>
      </c>
      <c r="CS5" s="96" t="s">
        <v>72</v>
      </c>
      <c r="CT5" s="96" t="s">
        <v>104</v>
      </c>
      <c r="CU5" s="96" t="s">
        <v>105</v>
      </c>
      <c r="CV5" s="96" t="s">
        <v>79</v>
      </c>
      <c r="CW5" s="96" t="s">
        <v>106</v>
      </c>
      <c r="CX5" s="96" t="s">
        <v>98</v>
      </c>
      <c r="CY5" s="96" t="s">
        <v>99</v>
      </c>
      <c r="CZ5" s="96" t="s">
        <v>100</v>
      </c>
      <c r="DA5" s="96" t="s">
        <v>101</v>
      </c>
      <c r="DB5" s="96" t="s">
        <v>102</v>
      </c>
      <c r="DC5" s="96" t="s">
        <v>103</v>
      </c>
      <c r="DD5" s="96" t="s">
        <v>72</v>
      </c>
      <c r="DE5" s="96" t="s">
        <v>104</v>
      </c>
      <c r="DF5" s="96" t="s">
        <v>105</v>
      </c>
      <c r="DG5" s="96" t="s">
        <v>79</v>
      </c>
      <c r="DH5" s="96" t="s">
        <v>106</v>
      </c>
      <c r="DI5" s="125"/>
      <c r="DJ5" s="125"/>
      <c r="DK5" s="96" t="s">
        <v>98</v>
      </c>
      <c r="DL5" s="96" t="s">
        <v>99</v>
      </c>
      <c r="DM5" s="96" t="s">
        <v>100</v>
      </c>
      <c r="DN5" s="96" t="s">
        <v>101</v>
      </c>
      <c r="DO5" s="96" t="s">
        <v>102</v>
      </c>
      <c r="DP5" s="96" t="s">
        <v>103</v>
      </c>
      <c r="DQ5" s="96" t="s">
        <v>72</v>
      </c>
      <c r="DR5" s="96" t="s">
        <v>104</v>
      </c>
      <c r="DS5" s="96" t="s">
        <v>105</v>
      </c>
      <c r="DT5" s="96" t="s">
        <v>79</v>
      </c>
      <c r="DU5" s="96" t="s">
        <v>61</v>
      </c>
      <c r="DV5" s="96" t="s">
        <v>98</v>
      </c>
      <c r="DW5" s="96" t="s">
        <v>99</v>
      </c>
      <c r="DX5" s="96" t="s">
        <v>100</v>
      </c>
      <c r="DY5" s="96" t="s">
        <v>101</v>
      </c>
      <c r="DZ5" s="96" t="s">
        <v>102</v>
      </c>
      <c r="EA5" s="96" t="s">
        <v>103</v>
      </c>
      <c r="EB5" s="96" t="s">
        <v>72</v>
      </c>
      <c r="EC5" s="96" t="s">
        <v>104</v>
      </c>
      <c r="ED5" s="96" t="s">
        <v>105</v>
      </c>
      <c r="EE5" s="96" t="s">
        <v>79</v>
      </c>
      <c r="EF5" s="96" t="s">
        <v>106</v>
      </c>
      <c r="EG5" s="96" t="s">
        <v>107</v>
      </c>
      <c r="EH5" s="96" t="s">
        <v>108</v>
      </c>
      <c r="EI5" s="96" t="s">
        <v>109</v>
      </c>
      <c r="EJ5" s="96" t="s">
        <v>110</v>
      </c>
      <c r="EK5" s="96" t="s">
        <v>111</v>
      </c>
      <c r="EL5" s="96" t="s">
        <v>65</v>
      </c>
      <c r="EM5" s="96" t="s">
        <v>112</v>
      </c>
      <c r="EN5" s="96" t="s">
        <v>113</v>
      </c>
      <c r="EO5" s="96" t="s">
        <v>114</v>
      </c>
      <c r="EP5" s="96" t="s">
        <v>115</v>
      </c>
    </row>
    <row r="6" spans="1:146" s="85" customFormat="1">
      <c r="A6" s="86" t="s">
        <v>116</v>
      </c>
      <c r="B6" s="91">
        <f t="shared" ref="B6:G6" si="1">B8</f>
        <v>2022</v>
      </c>
      <c r="C6" s="91">
        <f t="shared" si="1"/>
        <v>352012</v>
      </c>
      <c r="D6" s="91">
        <f t="shared" si="1"/>
        <v>47</v>
      </c>
      <c r="E6" s="91">
        <f t="shared" si="1"/>
        <v>11</v>
      </c>
      <c r="F6" s="91">
        <f t="shared" si="1"/>
        <v>1</v>
      </c>
      <c r="G6" s="91">
        <f t="shared" si="1"/>
        <v>1</v>
      </c>
      <c r="H6" s="91" t="str">
        <f>SUBSTITUTE(H8,"　","")</f>
        <v>山口県下関市</v>
      </c>
      <c r="I6" s="91" t="str">
        <f t="shared" ref="I6:X6" si="2">I8</f>
        <v>国民宿舎海峡ビューしものせき</v>
      </c>
      <c r="J6" s="91" t="str">
        <f t="shared" si="2"/>
        <v>法非適用</v>
      </c>
      <c r="K6" s="91" t="str">
        <f t="shared" si="2"/>
        <v>観光施設事業</v>
      </c>
      <c r="L6" s="91" t="str">
        <f t="shared" si="2"/>
        <v>休養宿泊施設</v>
      </c>
      <c r="M6" s="91" t="str">
        <f t="shared" si="2"/>
        <v>Ａ２Ｂ２</v>
      </c>
      <c r="N6" s="91" t="str">
        <f t="shared" si="2"/>
        <v>非設置</v>
      </c>
      <c r="O6" s="99" t="str">
        <f t="shared" si="2"/>
        <v>該当数値なし</v>
      </c>
      <c r="P6" s="99" t="str">
        <f t="shared" si="2"/>
        <v>該当数値なし</v>
      </c>
      <c r="Q6" s="101">
        <f t="shared" si="2"/>
        <v>5906</v>
      </c>
      <c r="R6" s="103">
        <f t="shared" si="2"/>
        <v>156</v>
      </c>
      <c r="S6" s="104">
        <f t="shared" si="2"/>
        <v>11106</v>
      </c>
      <c r="T6" s="91" t="str">
        <f t="shared" si="2"/>
        <v>利用料金制</v>
      </c>
      <c r="U6" s="99">
        <f t="shared" si="2"/>
        <v>35.6</v>
      </c>
      <c r="V6" s="91" t="str">
        <f t="shared" si="2"/>
        <v>無</v>
      </c>
      <c r="W6" s="107">
        <f t="shared" si="2"/>
        <v>88.6</v>
      </c>
      <c r="X6" s="91" t="str">
        <f t="shared" si="2"/>
        <v>有</v>
      </c>
      <c r="Y6" s="111">
        <f t="shared" ref="Y6:AH6" si="3">IF(Y8="-",NA(),Y8)</f>
        <v>80.7</v>
      </c>
      <c r="Z6" s="111">
        <f t="shared" si="3"/>
        <v>75.2</v>
      </c>
      <c r="AA6" s="111">
        <f t="shared" si="3"/>
        <v>71.599999999999994</v>
      </c>
      <c r="AB6" s="111">
        <f t="shared" si="3"/>
        <v>60</v>
      </c>
      <c r="AC6" s="111">
        <f t="shared" si="3"/>
        <v>89.2</v>
      </c>
      <c r="AD6" s="111">
        <f t="shared" si="3"/>
        <v>156</v>
      </c>
      <c r="AE6" s="111">
        <f t="shared" si="3"/>
        <v>125.6</v>
      </c>
      <c r="AF6" s="111">
        <f t="shared" si="3"/>
        <v>83.9</v>
      </c>
      <c r="AG6" s="111">
        <f t="shared" si="3"/>
        <v>77.2</v>
      </c>
      <c r="AH6" s="111">
        <f t="shared" si="3"/>
        <v>159.1</v>
      </c>
      <c r="AI6" s="111" t="str">
        <f>IF(AI8="-","【-】","【"&amp;SUBSTITUTE(TEXT(AI8,"#,##0.0"),"-","△")&amp;"】")</f>
        <v>【115.2】</v>
      </c>
      <c r="AJ6" s="111">
        <f t="shared" ref="AJ6:AS6" si="4">IF(AJ8="-",NA(),AJ8)</f>
        <v>13.1</v>
      </c>
      <c r="AK6" s="111">
        <f t="shared" si="4"/>
        <v>15.1</v>
      </c>
      <c r="AL6" s="111">
        <f t="shared" si="4"/>
        <v>27</v>
      </c>
      <c r="AM6" s="111">
        <f t="shared" si="4"/>
        <v>27.4</v>
      </c>
      <c r="AN6" s="111">
        <f t="shared" si="4"/>
        <v>7.8</v>
      </c>
      <c r="AO6" s="111">
        <f t="shared" si="4"/>
        <v>10.6</v>
      </c>
      <c r="AP6" s="111">
        <f t="shared" si="4"/>
        <v>28.3</v>
      </c>
      <c r="AQ6" s="111">
        <f t="shared" si="4"/>
        <v>39.9</v>
      </c>
      <c r="AR6" s="111">
        <f t="shared" si="4"/>
        <v>21.4</v>
      </c>
      <c r="AS6" s="111">
        <f t="shared" si="4"/>
        <v>14.1</v>
      </c>
      <c r="AT6" s="111" t="str">
        <f>IF(AT8="-","【-】","【"&amp;SUBSTITUTE(TEXT(AT8,"#,##0.0"),"-","△")&amp;"】")</f>
        <v>【26.4】</v>
      </c>
      <c r="AU6" s="101">
        <f t="shared" ref="AU6:BD6" si="5">IF(AU8="-",NA(),AU8)</f>
        <v>0</v>
      </c>
      <c r="AV6" s="101">
        <f t="shared" si="5"/>
        <v>0</v>
      </c>
      <c r="AW6" s="101">
        <f t="shared" si="5"/>
        <v>788</v>
      </c>
      <c r="AX6" s="101">
        <f t="shared" si="5"/>
        <v>654</v>
      </c>
      <c r="AY6" s="101">
        <f t="shared" si="5"/>
        <v>0</v>
      </c>
      <c r="AZ6" s="101">
        <f t="shared" si="5"/>
        <v>1100</v>
      </c>
      <c r="BA6" s="101">
        <f t="shared" si="5"/>
        <v>706</v>
      </c>
      <c r="BB6" s="101">
        <f t="shared" si="5"/>
        <v>16253</v>
      </c>
      <c r="BC6" s="101">
        <f t="shared" si="5"/>
        <v>12164</v>
      </c>
      <c r="BD6" s="101">
        <f t="shared" si="5"/>
        <v>234734</v>
      </c>
      <c r="BE6" s="101" t="str">
        <f>IF(BE8="-","【-】","【"&amp;SUBSTITUTE(TEXT(BE8,"#,##0"),"-","△")&amp;"】")</f>
        <v>【73,677】</v>
      </c>
      <c r="BF6" s="111">
        <f t="shared" ref="BF6:BO6" si="6">IF(BF8="-",NA(),BF8)</f>
        <v>47</v>
      </c>
      <c r="BG6" s="111">
        <f t="shared" si="6"/>
        <v>45.2</v>
      </c>
      <c r="BH6" s="111">
        <f t="shared" si="6"/>
        <v>17.3</v>
      </c>
      <c r="BI6" s="111">
        <f t="shared" si="6"/>
        <v>27</v>
      </c>
      <c r="BJ6" s="111">
        <f t="shared" si="6"/>
        <v>45.3</v>
      </c>
      <c r="BK6" s="111">
        <f t="shared" si="6"/>
        <v>31.6</v>
      </c>
      <c r="BL6" s="111">
        <f t="shared" si="6"/>
        <v>28</v>
      </c>
      <c r="BM6" s="111">
        <f t="shared" si="6"/>
        <v>2.8</v>
      </c>
      <c r="BN6" s="111">
        <f t="shared" si="6"/>
        <v>18.399999999999999</v>
      </c>
      <c r="BO6" s="111">
        <f t="shared" si="6"/>
        <v>26.2</v>
      </c>
      <c r="BP6" s="111" t="str">
        <f>IF(BP8="-","【-】","【"&amp;SUBSTITUTE(TEXT(BP8,"#,##0.0"),"-","△")&amp;"】")</f>
        <v>【16.8】</v>
      </c>
      <c r="BQ6" s="111">
        <f t="shared" ref="BQ6:BZ6" si="7">IF(BQ8="-",NA(),BQ8)</f>
        <v>37.5</v>
      </c>
      <c r="BR6" s="111">
        <f t="shared" si="7"/>
        <v>39.4</v>
      </c>
      <c r="BS6" s="111">
        <f t="shared" si="7"/>
        <v>96.5</v>
      </c>
      <c r="BT6" s="111">
        <f t="shared" si="7"/>
        <v>49.5</v>
      </c>
      <c r="BU6" s="111">
        <f t="shared" si="7"/>
        <v>33.9</v>
      </c>
      <c r="BV6" s="111">
        <f t="shared" si="7"/>
        <v>29.4</v>
      </c>
      <c r="BW6" s="111">
        <f t="shared" si="7"/>
        <v>27.8</v>
      </c>
      <c r="BX6" s="111">
        <f t="shared" si="7"/>
        <v>78.5</v>
      </c>
      <c r="BY6" s="111">
        <f t="shared" si="7"/>
        <v>52.3</v>
      </c>
      <c r="BZ6" s="111">
        <f t="shared" si="7"/>
        <v>27.7</v>
      </c>
      <c r="CA6" s="111" t="str">
        <f>IF(CA8="-","【-】","【"&amp;SUBSTITUTE(TEXT(CA8,"#,##0.0"),"-","△")&amp;"】")</f>
        <v>【109.1】</v>
      </c>
      <c r="CB6" s="111">
        <f t="shared" ref="CB6:CK6" si="8">IF(CB8="-",NA(),CB8)</f>
        <v>1.2</v>
      </c>
      <c r="CC6" s="111">
        <f t="shared" si="8"/>
        <v>-6.9</v>
      </c>
      <c r="CD6" s="111">
        <f t="shared" si="8"/>
        <v>-113.3</v>
      </c>
      <c r="CE6" s="111">
        <f t="shared" si="8"/>
        <v>-42.5</v>
      </c>
      <c r="CF6" s="111">
        <f t="shared" si="8"/>
        <v>-1.9</v>
      </c>
      <c r="CG6" s="111">
        <f t="shared" si="8"/>
        <v>17.100000000000001</v>
      </c>
      <c r="CH6" s="111">
        <f t="shared" si="8"/>
        <v>15.9</v>
      </c>
      <c r="CI6" s="111">
        <f t="shared" si="8"/>
        <v>-99.9</v>
      </c>
      <c r="CJ6" s="111">
        <f t="shared" si="8"/>
        <v>-6.6</v>
      </c>
      <c r="CK6" s="111">
        <f t="shared" si="8"/>
        <v>13.5</v>
      </c>
      <c r="CL6" s="111" t="str">
        <f>IF(CL8="-","【-】","【"&amp;SUBSTITUTE(TEXT(CL8,"#,##0.0"),"-","△")&amp;"】")</f>
        <v>【△42.8】</v>
      </c>
      <c r="CM6" s="101">
        <f t="shared" ref="CM6:CV6" si="9">IF(CM8="-",NA(),CM8)</f>
        <v>18257</v>
      </c>
      <c r="CN6" s="101">
        <f t="shared" si="9"/>
        <v>-6265</v>
      </c>
      <c r="CO6" s="101">
        <f t="shared" si="9"/>
        <v>-6246</v>
      </c>
      <c r="CP6" s="101">
        <f t="shared" si="9"/>
        <v>-9353</v>
      </c>
      <c r="CQ6" s="101">
        <f t="shared" si="9"/>
        <v>12466</v>
      </c>
      <c r="CR6" s="101">
        <f t="shared" si="9"/>
        <v>5713</v>
      </c>
      <c r="CS6" s="101">
        <f t="shared" si="9"/>
        <v>3780</v>
      </c>
      <c r="CT6" s="101">
        <f t="shared" si="9"/>
        <v>-46965</v>
      </c>
      <c r="CU6" s="101">
        <f t="shared" si="9"/>
        <v>-28874</v>
      </c>
      <c r="CV6" s="101">
        <f t="shared" si="9"/>
        <v>-4869</v>
      </c>
      <c r="CW6" s="101" t="str">
        <f>IF(CW8="-","【-】","【"&amp;SUBSTITUTE(TEXT(CW8,"#,##0"),"-","△")&amp;"】")</f>
        <v>【△15,718】</v>
      </c>
      <c r="CX6" s="111"/>
      <c r="CY6" s="111"/>
      <c r="CZ6" s="111"/>
      <c r="DA6" s="111"/>
      <c r="DB6" s="111"/>
      <c r="DC6" s="111"/>
      <c r="DD6" s="111"/>
      <c r="DE6" s="111"/>
      <c r="DF6" s="111"/>
      <c r="DG6" s="111"/>
      <c r="DH6" s="111" t="s">
        <v>117</v>
      </c>
      <c r="DI6" s="103">
        <f>DI8</f>
        <v>955802</v>
      </c>
      <c r="DJ6" s="103">
        <f>DJ8</f>
        <v>93000</v>
      </c>
      <c r="DK6" s="111"/>
      <c r="DL6" s="111"/>
      <c r="DM6" s="111"/>
      <c r="DN6" s="111"/>
      <c r="DO6" s="111"/>
      <c r="DP6" s="111"/>
      <c r="DQ6" s="111"/>
      <c r="DR6" s="111"/>
      <c r="DS6" s="111"/>
      <c r="DT6" s="111"/>
      <c r="DU6" s="111" t="s">
        <v>117</v>
      </c>
      <c r="DV6" s="111">
        <f t="shared" ref="DV6:EE6" si="10">IF(DV8="-",NA(),DV8)</f>
        <v>102</v>
      </c>
      <c r="DW6" s="111">
        <f t="shared" si="10"/>
        <v>77.599999999999994</v>
      </c>
      <c r="DX6" s="111">
        <f t="shared" si="10"/>
        <v>162.6</v>
      </c>
      <c r="DY6" s="111">
        <f t="shared" si="10"/>
        <v>65.400000000000006</v>
      </c>
      <c r="DZ6" s="111">
        <f t="shared" si="10"/>
        <v>32.700000000000003</v>
      </c>
      <c r="EA6" s="111">
        <f t="shared" si="10"/>
        <v>34.9</v>
      </c>
      <c r="EB6" s="111">
        <f t="shared" si="10"/>
        <v>29.8</v>
      </c>
      <c r="EC6" s="111">
        <f t="shared" si="10"/>
        <v>0</v>
      </c>
      <c r="ED6" s="111">
        <f t="shared" si="10"/>
        <v>37.5</v>
      </c>
      <c r="EE6" s="111">
        <f t="shared" si="10"/>
        <v>23.3</v>
      </c>
      <c r="EF6" s="111" t="str">
        <f>IF(EF8="-","【-】","【"&amp;SUBSTITUTE(TEXT(EF8,"#,##0.0"),"-","△")&amp;"】")</f>
        <v>【23.0】</v>
      </c>
      <c r="EG6" s="129">
        <f t="shared" ref="EG6:EP6" si="11">IF(EG8="-",NA(),EG8)</f>
        <v>6.1999999999999998e-003</v>
      </c>
      <c r="EH6" s="129">
        <f t="shared" si="11"/>
        <v>6.8999999999999999e-003</v>
      </c>
      <c r="EI6" s="129">
        <f t="shared" si="11"/>
        <v>3.2000000000000002e-003</v>
      </c>
      <c r="EJ6" s="129">
        <f t="shared" si="11"/>
        <v>4.7000000000000002e-003</v>
      </c>
      <c r="EK6" s="129">
        <f t="shared" si="11"/>
        <v>6.6e-003</v>
      </c>
      <c r="EL6" s="129">
        <f t="shared" si="11"/>
        <v>0.21920000000000001</v>
      </c>
      <c r="EM6" s="129">
        <f t="shared" si="11"/>
        <v>0.1966</v>
      </c>
      <c r="EN6" s="129">
        <f t="shared" si="11"/>
        <v>0.20519999999999999</v>
      </c>
      <c r="EO6" s="129">
        <f t="shared" si="11"/>
        <v>0.184</v>
      </c>
      <c r="EP6" s="129">
        <f t="shared" si="11"/>
        <v>0.18240000000000001</v>
      </c>
    </row>
    <row r="7" spans="1:146" s="85" customFormat="1">
      <c r="A7" s="86" t="s">
        <v>5</v>
      </c>
      <c r="B7" s="91">
        <f t="shared" ref="B7:AH7" si="12">B8</f>
        <v>2022</v>
      </c>
      <c r="C7" s="91">
        <f t="shared" si="12"/>
        <v>352012</v>
      </c>
      <c r="D7" s="91">
        <f t="shared" si="12"/>
        <v>47</v>
      </c>
      <c r="E7" s="91">
        <f t="shared" si="12"/>
        <v>11</v>
      </c>
      <c r="F7" s="91">
        <f t="shared" si="12"/>
        <v>1</v>
      </c>
      <c r="G7" s="91">
        <f t="shared" si="12"/>
        <v>1</v>
      </c>
      <c r="H7" s="91" t="str">
        <f t="shared" si="12"/>
        <v>山口県　下関市</v>
      </c>
      <c r="I7" s="91" t="str">
        <f t="shared" si="12"/>
        <v>国民宿舎海峡ビューしものせき</v>
      </c>
      <c r="J7" s="91" t="str">
        <f t="shared" si="12"/>
        <v>法非適用</v>
      </c>
      <c r="K7" s="91" t="str">
        <f t="shared" si="12"/>
        <v>観光施設事業</v>
      </c>
      <c r="L7" s="91" t="str">
        <f t="shared" si="12"/>
        <v>休養宿泊施設</v>
      </c>
      <c r="M7" s="91" t="str">
        <f t="shared" si="12"/>
        <v>Ａ２Ｂ２</v>
      </c>
      <c r="N7" s="91" t="str">
        <f t="shared" si="12"/>
        <v>非設置</v>
      </c>
      <c r="O7" s="99" t="str">
        <f t="shared" si="12"/>
        <v>該当数値なし</v>
      </c>
      <c r="P7" s="99" t="str">
        <f t="shared" si="12"/>
        <v>該当数値なし</v>
      </c>
      <c r="Q7" s="101">
        <f t="shared" si="12"/>
        <v>5906</v>
      </c>
      <c r="R7" s="103">
        <f t="shared" si="12"/>
        <v>156</v>
      </c>
      <c r="S7" s="104">
        <f t="shared" si="12"/>
        <v>11106</v>
      </c>
      <c r="T7" s="91" t="str">
        <f t="shared" si="12"/>
        <v>利用料金制</v>
      </c>
      <c r="U7" s="99">
        <f t="shared" si="12"/>
        <v>35.6</v>
      </c>
      <c r="V7" s="91" t="str">
        <f t="shared" si="12"/>
        <v>無</v>
      </c>
      <c r="W7" s="107">
        <f t="shared" si="12"/>
        <v>88.6</v>
      </c>
      <c r="X7" s="91" t="str">
        <f t="shared" si="12"/>
        <v>有</v>
      </c>
      <c r="Y7" s="111">
        <f t="shared" si="12"/>
        <v>80.7</v>
      </c>
      <c r="Z7" s="111">
        <f t="shared" si="12"/>
        <v>75.2</v>
      </c>
      <c r="AA7" s="111">
        <f t="shared" si="12"/>
        <v>71.599999999999994</v>
      </c>
      <c r="AB7" s="111">
        <f t="shared" si="12"/>
        <v>60</v>
      </c>
      <c r="AC7" s="111">
        <f t="shared" si="12"/>
        <v>89.2</v>
      </c>
      <c r="AD7" s="111">
        <f t="shared" si="12"/>
        <v>156</v>
      </c>
      <c r="AE7" s="111">
        <f t="shared" si="12"/>
        <v>125.6</v>
      </c>
      <c r="AF7" s="111">
        <f t="shared" si="12"/>
        <v>83.9</v>
      </c>
      <c r="AG7" s="111">
        <f t="shared" si="12"/>
        <v>77.2</v>
      </c>
      <c r="AH7" s="111">
        <f t="shared" si="12"/>
        <v>159.1</v>
      </c>
      <c r="AI7" s="111"/>
      <c r="AJ7" s="111">
        <f t="shared" ref="AJ7:AS7" si="13">AJ8</f>
        <v>13.1</v>
      </c>
      <c r="AK7" s="111">
        <f t="shared" si="13"/>
        <v>15.1</v>
      </c>
      <c r="AL7" s="111">
        <f t="shared" si="13"/>
        <v>27</v>
      </c>
      <c r="AM7" s="111">
        <f t="shared" si="13"/>
        <v>27.4</v>
      </c>
      <c r="AN7" s="111">
        <f t="shared" si="13"/>
        <v>7.8</v>
      </c>
      <c r="AO7" s="111">
        <f t="shared" si="13"/>
        <v>10.6</v>
      </c>
      <c r="AP7" s="111">
        <f t="shared" si="13"/>
        <v>28.3</v>
      </c>
      <c r="AQ7" s="111">
        <f t="shared" si="13"/>
        <v>39.9</v>
      </c>
      <c r="AR7" s="111">
        <f t="shared" si="13"/>
        <v>21.4</v>
      </c>
      <c r="AS7" s="111">
        <f t="shared" si="13"/>
        <v>14.1</v>
      </c>
      <c r="AT7" s="111"/>
      <c r="AU7" s="101">
        <f t="shared" ref="AU7:BD7" si="14">AU8</f>
        <v>0</v>
      </c>
      <c r="AV7" s="101">
        <f t="shared" si="14"/>
        <v>0</v>
      </c>
      <c r="AW7" s="101">
        <f t="shared" si="14"/>
        <v>788</v>
      </c>
      <c r="AX7" s="101">
        <f t="shared" si="14"/>
        <v>654</v>
      </c>
      <c r="AY7" s="101">
        <f t="shared" si="14"/>
        <v>0</v>
      </c>
      <c r="AZ7" s="101">
        <f t="shared" si="14"/>
        <v>1100</v>
      </c>
      <c r="BA7" s="101">
        <f t="shared" si="14"/>
        <v>706</v>
      </c>
      <c r="BB7" s="101">
        <f t="shared" si="14"/>
        <v>16253</v>
      </c>
      <c r="BC7" s="101">
        <f t="shared" si="14"/>
        <v>12164</v>
      </c>
      <c r="BD7" s="101">
        <f t="shared" si="14"/>
        <v>234734</v>
      </c>
      <c r="BE7" s="101"/>
      <c r="BF7" s="111">
        <f t="shared" ref="BF7:BO7" si="15">BF8</f>
        <v>47</v>
      </c>
      <c r="BG7" s="111">
        <f t="shared" si="15"/>
        <v>45.2</v>
      </c>
      <c r="BH7" s="111">
        <f t="shared" si="15"/>
        <v>17.3</v>
      </c>
      <c r="BI7" s="111">
        <f t="shared" si="15"/>
        <v>27</v>
      </c>
      <c r="BJ7" s="111">
        <f t="shared" si="15"/>
        <v>45.3</v>
      </c>
      <c r="BK7" s="111">
        <f t="shared" si="15"/>
        <v>31.6</v>
      </c>
      <c r="BL7" s="111">
        <f t="shared" si="15"/>
        <v>28</v>
      </c>
      <c r="BM7" s="111">
        <f t="shared" si="15"/>
        <v>2.8</v>
      </c>
      <c r="BN7" s="111">
        <f t="shared" si="15"/>
        <v>18.399999999999999</v>
      </c>
      <c r="BO7" s="111">
        <f t="shared" si="15"/>
        <v>26.2</v>
      </c>
      <c r="BP7" s="111"/>
      <c r="BQ7" s="111">
        <f t="shared" ref="BQ7:BZ7" si="16">BQ8</f>
        <v>37.5</v>
      </c>
      <c r="BR7" s="111">
        <f t="shared" si="16"/>
        <v>39.4</v>
      </c>
      <c r="BS7" s="111">
        <f t="shared" si="16"/>
        <v>96.5</v>
      </c>
      <c r="BT7" s="111">
        <f t="shared" si="16"/>
        <v>49.5</v>
      </c>
      <c r="BU7" s="111">
        <f t="shared" si="16"/>
        <v>33.9</v>
      </c>
      <c r="BV7" s="111">
        <f t="shared" si="16"/>
        <v>29.4</v>
      </c>
      <c r="BW7" s="111">
        <f t="shared" si="16"/>
        <v>27.8</v>
      </c>
      <c r="BX7" s="111">
        <f t="shared" si="16"/>
        <v>78.5</v>
      </c>
      <c r="BY7" s="111">
        <f t="shared" si="16"/>
        <v>52.3</v>
      </c>
      <c r="BZ7" s="111">
        <f t="shared" si="16"/>
        <v>27.7</v>
      </c>
      <c r="CA7" s="111"/>
      <c r="CB7" s="111">
        <f t="shared" ref="CB7:CK7" si="17">CB8</f>
        <v>1.2</v>
      </c>
      <c r="CC7" s="111">
        <f t="shared" si="17"/>
        <v>-6.9</v>
      </c>
      <c r="CD7" s="111">
        <f t="shared" si="17"/>
        <v>-113.3</v>
      </c>
      <c r="CE7" s="111">
        <f t="shared" si="17"/>
        <v>-42.5</v>
      </c>
      <c r="CF7" s="111">
        <f t="shared" si="17"/>
        <v>-1.9</v>
      </c>
      <c r="CG7" s="111">
        <f t="shared" si="17"/>
        <v>17.100000000000001</v>
      </c>
      <c r="CH7" s="111">
        <f t="shared" si="17"/>
        <v>15.9</v>
      </c>
      <c r="CI7" s="111">
        <f t="shared" si="17"/>
        <v>-99.9</v>
      </c>
      <c r="CJ7" s="111">
        <f t="shared" si="17"/>
        <v>-6.6</v>
      </c>
      <c r="CK7" s="111">
        <f t="shared" si="17"/>
        <v>13.5</v>
      </c>
      <c r="CL7" s="111"/>
      <c r="CM7" s="101">
        <f t="shared" ref="CM7:CV7" si="18">CM8</f>
        <v>18257</v>
      </c>
      <c r="CN7" s="101">
        <f t="shared" si="18"/>
        <v>-6265</v>
      </c>
      <c r="CO7" s="101">
        <f t="shared" si="18"/>
        <v>-6246</v>
      </c>
      <c r="CP7" s="101">
        <f t="shared" si="18"/>
        <v>-9353</v>
      </c>
      <c r="CQ7" s="101">
        <f t="shared" si="18"/>
        <v>12466</v>
      </c>
      <c r="CR7" s="101">
        <f t="shared" si="18"/>
        <v>5713</v>
      </c>
      <c r="CS7" s="101">
        <f t="shared" si="18"/>
        <v>3780</v>
      </c>
      <c r="CT7" s="101">
        <f t="shared" si="18"/>
        <v>-46965</v>
      </c>
      <c r="CU7" s="101">
        <f t="shared" si="18"/>
        <v>-28874</v>
      </c>
      <c r="CV7" s="101">
        <f t="shared" si="18"/>
        <v>-4869</v>
      </c>
      <c r="CW7" s="101"/>
      <c r="CX7" s="111" t="s">
        <v>117</v>
      </c>
      <c r="CY7" s="111" t="s">
        <v>117</v>
      </c>
      <c r="CZ7" s="111" t="s">
        <v>117</v>
      </c>
      <c r="DA7" s="111" t="s">
        <v>117</v>
      </c>
      <c r="DB7" s="111" t="s">
        <v>117</v>
      </c>
      <c r="DC7" s="111" t="s">
        <v>117</v>
      </c>
      <c r="DD7" s="111" t="s">
        <v>117</v>
      </c>
      <c r="DE7" s="111" t="s">
        <v>117</v>
      </c>
      <c r="DF7" s="111" t="s">
        <v>117</v>
      </c>
      <c r="DG7" s="111" t="s">
        <v>117</v>
      </c>
      <c r="DH7" s="111"/>
      <c r="DI7" s="103">
        <f>DI8</f>
        <v>955802</v>
      </c>
      <c r="DJ7" s="103">
        <f>DJ8</f>
        <v>93000</v>
      </c>
      <c r="DK7" s="111" t="s">
        <v>117</v>
      </c>
      <c r="DL7" s="111" t="s">
        <v>117</v>
      </c>
      <c r="DM7" s="111" t="s">
        <v>117</v>
      </c>
      <c r="DN7" s="111" t="s">
        <v>117</v>
      </c>
      <c r="DO7" s="111" t="s">
        <v>117</v>
      </c>
      <c r="DP7" s="111" t="s">
        <v>117</v>
      </c>
      <c r="DQ7" s="111" t="s">
        <v>117</v>
      </c>
      <c r="DR7" s="111" t="s">
        <v>117</v>
      </c>
      <c r="DS7" s="111" t="s">
        <v>117</v>
      </c>
      <c r="DT7" s="111" t="s">
        <v>117</v>
      </c>
      <c r="DU7" s="111"/>
      <c r="DV7" s="111">
        <f t="shared" ref="DV7:EE7" si="19">DV8</f>
        <v>102</v>
      </c>
      <c r="DW7" s="111">
        <f t="shared" si="19"/>
        <v>77.599999999999994</v>
      </c>
      <c r="DX7" s="111">
        <f t="shared" si="19"/>
        <v>162.6</v>
      </c>
      <c r="DY7" s="111">
        <f t="shared" si="19"/>
        <v>65.400000000000006</v>
      </c>
      <c r="DZ7" s="111">
        <f t="shared" si="19"/>
        <v>32.700000000000003</v>
      </c>
      <c r="EA7" s="111">
        <f t="shared" si="19"/>
        <v>34.9</v>
      </c>
      <c r="EB7" s="111">
        <f t="shared" si="19"/>
        <v>29.8</v>
      </c>
      <c r="EC7" s="111">
        <f t="shared" si="19"/>
        <v>0</v>
      </c>
      <c r="ED7" s="111">
        <f t="shared" si="19"/>
        <v>37.5</v>
      </c>
      <c r="EE7" s="111">
        <f t="shared" si="19"/>
        <v>23.3</v>
      </c>
      <c r="EF7" s="111"/>
      <c r="EG7" s="129"/>
      <c r="EH7" s="129"/>
      <c r="EI7" s="129"/>
      <c r="EJ7" s="129"/>
      <c r="EK7" s="129"/>
      <c r="EL7" s="129"/>
      <c r="EM7" s="129"/>
      <c r="EN7" s="129"/>
      <c r="EO7" s="129"/>
      <c r="EP7" s="129"/>
    </row>
    <row r="8" spans="1:146" s="85" customFormat="1">
      <c r="A8" s="86"/>
      <c r="B8" s="92">
        <v>2022</v>
      </c>
      <c r="C8" s="92">
        <v>352012</v>
      </c>
      <c r="D8" s="92">
        <v>47</v>
      </c>
      <c r="E8" s="92">
        <v>11</v>
      </c>
      <c r="F8" s="92">
        <v>1</v>
      </c>
      <c r="G8" s="92">
        <v>1</v>
      </c>
      <c r="H8" s="92" t="s">
        <v>118</v>
      </c>
      <c r="I8" s="92" t="s">
        <v>119</v>
      </c>
      <c r="J8" s="92" t="s">
        <v>120</v>
      </c>
      <c r="K8" s="92" t="s">
        <v>121</v>
      </c>
      <c r="L8" s="92" t="s">
        <v>122</v>
      </c>
      <c r="M8" s="92" t="s">
        <v>46</v>
      </c>
      <c r="N8" s="92" t="s">
        <v>33</v>
      </c>
      <c r="O8" s="100" t="s">
        <v>123</v>
      </c>
      <c r="P8" s="100" t="s">
        <v>123</v>
      </c>
      <c r="Q8" s="102">
        <v>5906</v>
      </c>
      <c r="R8" s="102">
        <v>156</v>
      </c>
      <c r="S8" s="105">
        <v>11106</v>
      </c>
      <c r="T8" s="92" t="s">
        <v>124</v>
      </c>
      <c r="U8" s="100">
        <v>35.6</v>
      </c>
      <c r="V8" s="92" t="s">
        <v>125</v>
      </c>
      <c r="W8" s="108">
        <v>88.6</v>
      </c>
      <c r="X8" s="92" t="s">
        <v>126</v>
      </c>
      <c r="Y8" s="112">
        <v>80.7</v>
      </c>
      <c r="Z8" s="112">
        <v>75.2</v>
      </c>
      <c r="AA8" s="112">
        <v>71.599999999999994</v>
      </c>
      <c r="AB8" s="112">
        <v>60</v>
      </c>
      <c r="AC8" s="112">
        <v>89.2</v>
      </c>
      <c r="AD8" s="112">
        <v>156</v>
      </c>
      <c r="AE8" s="112">
        <v>125.6</v>
      </c>
      <c r="AF8" s="112">
        <v>83.9</v>
      </c>
      <c r="AG8" s="112">
        <v>77.2</v>
      </c>
      <c r="AH8" s="112">
        <v>159.1</v>
      </c>
      <c r="AI8" s="112">
        <v>115.2</v>
      </c>
      <c r="AJ8" s="112">
        <v>13.1</v>
      </c>
      <c r="AK8" s="112">
        <v>15.1</v>
      </c>
      <c r="AL8" s="112">
        <v>27</v>
      </c>
      <c r="AM8" s="112">
        <v>27.4</v>
      </c>
      <c r="AN8" s="112">
        <v>7.8</v>
      </c>
      <c r="AO8" s="112">
        <v>10.6</v>
      </c>
      <c r="AP8" s="112">
        <v>28.3</v>
      </c>
      <c r="AQ8" s="112">
        <v>39.9</v>
      </c>
      <c r="AR8" s="112">
        <v>21.4</v>
      </c>
      <c r="AS8" s="112">
        <v>14.1</v>
      </c>
      <c r="AT8" s="112">
        <v>26.4</v>
      </c>
      <c r="AU8" s="119">
        <v>0</v>
      </c>
      <c r="AV8" s="119">
        <v>0</v>
      </c>
      <c r="AW8" s="119">
        <v>788</v>
      </c>
      <c r="AX8" s="119">
        <v>654</v>
      </c>
      <c r="AY8" s="119">
        <v>0</v>
      </c>
      <c r="AZ8" s="119">
        <v>1100</v>
      </c>
      <c r="BA8" s="119">
        <v>706</v>
      </c>
      <c r="BB8" s="119">
        <v>16253</v>
      </c>
      <c r="BC8" s="119">
        <v>12164</v>
      </c>
      <c r="BD8" s="119">
        <v>234734</v>
      </c>
      <c r="BE8" s="119">
        <v>73677</v>
      </c>
      <c r="BF8" s="112">
        <v>47</v>
      </c>
      <c r="BG8" s="112">
        <v>45.2</v>
      </c>
      <c r="BH8" s="112">
        <v>17.3</v>
      </c>
      <c r="BI8" s="112">
        <v>27</v>
      </c>
      <c r="BJ8" s="112">
        <v>45.3</v>
      </c>
      <c r="BK8" s="112">
        <v>31.6</v>
      </c>
      <c r="BL8" s="112">
        <v>28</v>
      </c>
      <c r="BM8" s="112">
        <v>2.8</v>
      </c>
      <c r="BN8" s="112">
        <v>18.399999999999999</v>
      </c>
      <c r="BO8" s="112">
        <v>26.2</v>
      </c>
      <c r="BP8" s="112">
        <v>16.8</v>
      </c>
      <c r="BQ8" s="112">
        <v>37.5</v>
      </c>
      <c r="BR8" s="112">
        <v>39.4</v>
      </c>
      <c r="BS8" s="112">
        <v>96.5</v>
      </c>
      <c r="BT8" s="112">
        <v>49.5</v>
      </c>
      <c r="BU8" s="112">
        <v>33.9</v>
      </c>
      <c r="BV8" s="112">
        <v>29.4</v>
      </c>
      <c r="BW8" s="112">
        <v>27.8</v>
      </c>
      <c r="BX8" s="112">
        <v>78.5</v>
      </c>
      <c r="BY8" s="112">
        <v>52.3</v>
      </c>
      <c r="BZ8" s="112">
        <v>27.7</v>
      </c>
      <c r="CA8" s="112">
        <v>109.1</v>
      </c>
      <c r="CB8" s="112">
        <v>1.2</v>
      </c>
      <c r="CC8" s="112">
        <v>-6.9</v>
      </c>
      <c r="CD8" s="112">
        <v>-113.3</v>
      </c>
      <c r="CE8" s="121">
        <v>-42.5</v>
      </c>
      <c r="CF8" s="121">
        <v>-1.9</v>
      </c>
      <c r="CG8" s="112">
        <v>17.100000000000001</v>
      </c>
      <c r="CH8" s="112">
        <v>15.9</v>
      </c>
      <c r="CI8" s="112">
        <v>-99.9</v>
      </c>
      <c r="CJ8" s="112">
        <v>-6.6</v>
      </c>
      <c r="CK8" s="112">
        <v>13.5</v>
      </c>
      <c r="CL8" s="112">
        <v>-42.8</v>
      </c>
      <c r="CM8" s="119">
        <v>18257</v>
      </c>
      <c r="CN8" s="119">
        <v>-6265</v>
      </c>
      <c r="CO8" s="119">
        <v>-6246</v>
      </c>
      <c r="CP8" s="119">
        <v>-9353</v>
      </c>
      <c r="CQ8" s="119">
        <v>12466</v>
      </c>
      <c r="CR8" s="119">
        <v>5713</v>
      </c>
      <c r="CS8" s="119">
        <v>3780</v>
      </c>
      <c r="CT8" s="119">
        <v>-46965</v>
      </c>
      <c r="CU8" s="119">
        <v>-28874</v>
      </c>
      <c r="CV8" s="119">
        <v>-4869</v>
      </c>
      <c r="CW8" s="119">
        <v>-15718</v>
      </c>
      <c r="CX8" s="112" t="s">
        <v>47</v>
      </c>
      <c r="CY8" s="112" t="s">
        <v>47</v>
      </c>
      <c r="CZ8" s="112" t="s">
        <v>47</v>
      </c>
      <c r="DA8" s="112" t="s">
        <v>47</v>
      </c>
      <c r="DB8" s="112" t="s">
        <v>47</v>
      </c>
      <c r="DC8" s="112" t="s">
        <v>47</v>
      </c>
      <c r="DD8" s="112" t="s">
        <v>47</v>
      </c>
      <c r="DE8" s="112" t="s">
        <v>47</v>
      </c>
      <c r="DF8" s="112" t="s">
        <v>47</v>
      </c>
      <c r="DG8" s="112" t="s">
        <v>47</v>
      </c>
      <c r="DH8" s="112" t="s">
        <v>47</v>
      </c>
      <c r="DI8" s="102">
        <v>955802</v>
      </c>
      <c r="DJ8" s="102">
        <v>93000</v>
      </c>
      <c r="DK8" s="112" t="s">
        <v>47</v>
      </c>
      <c r="DL8" s="112" t="s">
        <v>47</v>
      </c>
      <c r="DM8" s="112" t="s">
        <v>47</v>
      </c>
      <c r="DN8" s="112" t="s">
        <v>47</v>
      </c>
      <c r="DO8" s="112" t="s">
        <v>47</v>
      </c>
      <c r="DP8" s="112" t="s">
        <v>47</v>
      </c>
      <c r="DQ8" s="112" t="s">
        <v>47</v>
      </c>
      <c r="DR8" s="112" t="s">
        <v>47</v>
      </c>
      <c r="DS8" s="112" t="s">
        <v>47</v>
      </c>
      <c r="DT8" s="112" t="s">
        <v>47</v>
      </c>
      <c r="DU8" s="112" t="s">
        <v>47</v>
      </c>
      <c r="DV8" s="112">
        <v>102</v>
      </c>
      <c r="DW8" s="112">
        <v>77.599999999999994</v>
      </c>
      <c r="DX8" s="112">
        <v>162.6</v>
      </c>
      <c r="DY8" s="112">
        <v>65.400000000000006</v>
      </c>
      <c r="DZ8" s="112">
        <v>32.700000000000003</v>
      </c>
      <c r="EA8" s="112">
        <v>34.9</v>
      </c>
      <c r="EB8" s="112">
        <v>29.8</v>
      </c>
      <c r="EC8" s="112">
        <v>0</v>
      </c>
      <c r="ED8" s="112">
        <v>37.5</v>
      </c>
      <c r="EE8" s="112">
        <v>23.3</v>
      </c>
      <c r="EF8" s="112">
        <v>23</v>
      </c>
      <c r="EG8" s="130">
        <v>6.1999999999999998e-003</v>
      </c>
      <c r="EH8" s="130">
        <v>6.8999999999999999e-003</v>
      </c>
      <c r="EI8" s="130">
        <v>3.2000000000000002e-003</v>
      </c>
      <c r="EJ8" s="130">
        <v>4.7000000000000002e-003</v>
      </c>
      <c r="EK8" s="130">
        <v>6.6e-003</v>
      </c>
      <c r="EL8" s="130">
        <v>0.21920000000000001</v>
      </c>
      <c r="EM8" s="130">
        <v>0.1966</v>
      </c>
      <c r="EN8" s="130">
        <v>0.20519999999999999</v>
      </c>
      <c r="EO8" s="130">
        <v>0.184</v>
      </c>
      <c r="EP8" s="130">
        <v>0.18240000000000001</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3</v>
      </c>
      <c r="C10" s="87" t="s">
        <v>127</v>
      </c>
      <c r="D10" s="87" t="s">
        <v>128</v>
      </c>
      <c r="E10" s="87" t="s">
        <v>129</v>
      </c>
      <c r="F10" s="87" t="s">
        <v>130</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71</v>
      </c>
      <c r="B11" s="93" t="str">
        <f>IF(VALUE($B$6)=0,"",IF(VALUE($B$6)&gt;2022,"R"&amp;TEXT(VALUE($B$6)-2022,"00"),"H"&amp;VALUE($B$6)-1992))</f>
        <v>H30</v>
      </c>
      <c r="C11" s="93" t="str">
        <f>IF(VALUE($B$6)=0,"",IF(VALUE($B$6)&gt;2021,"R"&amp;TEXT(VALUE($B$6)-2021,"00"),"H"&amp;VALUE($B$6)-1991))</f>
        <v>R01</v>
      </c>
      <c r="D11" s="93" t="str">
        <f>IF(VALUE($B$6)=0,"",IF(VALUE($B$6)&gt;2020,"R"&amp;TEXT(VALUE($B$6)-2020,"00"),"H"&amp;VALUE($B$6)-1990))</f>
        <v>R02</v>
      </c>
      <c r="E11" s="93" t="str">
        <f>IF(VALUE($B$6)=0,"",IF(VALUE($B$6)&gt;2019,"R"&amp;TEXT(VALUE($B$6)-2019,"00"),"H"&amp;VALUE($B$6)-1989))</f>
        <v>R03</v>
      </c>
      <c r="F11" s="93" t="str">
        <f>IF(VALUE($B$6)=0,"",IF(VALUE($B$6)&gt;2018,"R"&amp;TEXT(VALUE($B$6)-2018,"00"),"H"&amp;VALUE($B$6)-1988))</f>
        <v>R04</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松本　美和</cp:lastModifiedBy>
  <dcterms:created xsi:type="dcterms:W3CDTF">2024-01-11T00:07:18Z</dcterms:created>
  <dcterms:modified xsi:type="dcterms:W3CDTF">2024-01-25T07:02:37Z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2024-01-25T07:02:37Z</vt:filetime>
  </property>
</Properties>
</file>