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0043都市開発部\1000公園施設課\管理班長\調査もの\R5\財政課\20240118（0206締切）【県市町課】公営企業に係る経営比較分析表（令和４年度決算）の分析等について\10【法非適】駐車場整備事業\"/>
    </mc:Choice>
  </mc:AlternateContent>
  <workbookProtection workbookAlgorithmName="SHA-512" workbookHashValue="/GnnLyJtwHGCiR3a5goMK1GwHfADAcXK7rghsG31LyV7qUcKqha5uaHLwU9EczAKm5XlPOktwSi62hQTWXH2oQ==" workbookSaltValue="M2RxEei/eAiqXKt7d5F3kg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HJ30" i="4"/>
  <c r="IT76" i="4"/>
  <c r="CS51" i="4"/>
  <c r="CS30" i="4"/>
  <c r="BZ76" i="4"/>
  <c r="MA51" i="4"/>
  <c r="C11" i="5"/>
  <c r="D11" i="5"/>
  <c r="E11" i="5"/>
  <c r="B11" i="5"/>
  <c r="BK76" i="4" l="1"/>
  <c r="LH51" i="4"/>
  <c r="BZ51" i="4"/>
  <c r="LT76" i="4"/>
  <c r="GQ51" i="4"/>
  <c r="LH30" i="4"/>
  <c r="GQ30" i="4"/>
  <c r="IE76" i="4"/>
  <c r="BZ30" i="4"/>
  <c r="BG30" i="4"/>
  <c r="AV76" i="4"/>
  <c r="KO51" i="4"/>
  <c r="FX51" i="4"/>
  <c r="KO30" i="4"/>
  <c r="FX30" i="4"/>
  <c r="LE76" i="4"/>
  <c r="HP76" i="4"/>
  <c r="BG51" i="4"/>
  <c r="FE51" i="4"/>
  <c r="HA76" i="4"/>
  <c r="AN51" i="4"/>
  <c r="FE30" i="4"/>
  <c r="AN30" i="4"/>
  <c r="AG76" i="4"/>
  <c r="JV51" i="4"/>
  <c r="KP76" i="4"/>
  <c r="JV30" i="4"/>
  <c r="KA76" i="4"/>
  <c r="EL51" i="4"/>
  <c r="JC30" i="4"/>
  <c r="U30" i="4"/>
  <c r="GL76" i="4"/>
  <c r="U51" i="4"/>
  <c r="EL30" i="4"/>
  <c r="R76" i="4"/>
  <c r="JC51" i="4"/>
</calcChain>
</file>

<file path=xl/sharedStrings.xml><?xml version="1.0" encoding="utf-8"?>
<sst xmlns="http://schemas.openxmlformats.org/spreadsheetml/2006/main" count="278" uniqueCount="130">
  <si>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</si>
  <si>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</si>
  <si>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</si>
  <si>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</si>
  <si>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</si>
  <si>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</si>
  <si>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</si>
  <si>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</si>
  <si>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</si>
  <si>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</si>
  <si>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</si>
  <si>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</si>
  <si>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</si>
  <si>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</si>
  <si>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</si>
  <si>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</si>
  <si>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</si>
  <si>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</si>
  <si>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</si>
  <si>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</si>
  <si>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</si>
  <si>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</si>
  <si>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</si>
  <si>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</si>
  <si>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</si>
  <si>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</si>
  <si>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</si>
  <si>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</si>
  <si>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</si>
  <si>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</si>
  <si>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</si>
  <si>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</si>
  <si>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</si>
  <si>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</si>
  <si>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</si>
  <si>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</si>
  <si>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</si>
  <si>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</si>
  <si>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</si>
  <si>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</si>
  <si>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</si>
  <si>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</si>
  <si>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</si>
  <si>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</si>
  <si>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</si>
  <si>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</si>
  <si>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</si>
  <si>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</si>
  <si>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</si>
  <si>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</si>
  <si>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</si>
  <si>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</si>
  <si>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</si>
  <si>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</si>
  <si>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</si>
  <si>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</si>
  <si>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</si>
  <si>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</si>
  <si>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</si>
  <si>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</si>
  <si>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</si>
  <si>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</si>
  <si>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</si>
  <si>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</si>
  <si>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</si>
  <si>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</si>
  <si>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</si>
  <si>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</si>
  <si>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</si>
  <si>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</si>
  <si>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</si>
  <si>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</si>
  <si>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</si>
  <si>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</si>
  <si>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</si>
  <si>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</si>
  <si>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</si>
  <si>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</si>
  <si>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</si>
  <si>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</si>
  <si>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</si>
  <si>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</si>
  <si>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</si>
  <si>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</si>
  <si>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</si>
  <si>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</si>
  <si>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</si>
  <si>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</si>
  <si>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</si>
  <si>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</si>
  <si>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</si>
  <si>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</si>
  <si>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</si>
  <si>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</si>
  <si>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</si>
  <si>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</si>
  <si>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</si>
  <si>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</si>
  <si>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</si>
  <si>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</si>
  <si>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</si>
  <si>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</si>
  <si>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</si>
  <si>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</si>
  <si>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</si>
  <si>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</si>
  <si>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</si>
  <si>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</si>
  <si>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山口県　岩国市</t>
  </si>
  <si>
    <t>三笠橋駐車場</t>
  </si>
  <si>
    <t>法非適用</t>
  </si>
  <si>
    <t>駐車場整備事業</t>
  </si>
  <si>
    <t>-</t>
  </si>
  <si>
    <t>Ａ１Ｂ１</t>
  </si>
  <si>
    <t>非設置</t>
  </si>
  <si>
    <t>該当数値なし</t>
  </si>
  <si>
    <t>届出駐車場</t>
  </si>
  <si>
    <t>立体式</t>
  </si>
  <si>
    <t>商業施設</t>
  </si>
  <si>
    <t>有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</si>
  <si>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</si>
  <si>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</si>
  <si>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</si>
  <si>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</si>
  <si>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</si>
  <si>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</si>
  <si>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建設後36年が経過しており、施設の老朽化が進んでいる。このため、計画的な施設、設備の改修を行っている。</t>
    <rPh sb="1" eb="3">
      <t>ケンセツ</t>
    </rPh>
    <rPh sb="3" eb="4">
      <t>ゴ</t>
    </rPh>
    <rPh sb="6" eb="7">
      <t>ネン</t>
    </rPh>
    <rPh sb="8" eb="10">
      <t>ケイカ</t>
    </rPh>
    <rPh sb="15" eb="17">
      <t>シセツ</t>
    </rPh>
    <rPh sb="18" eb="21">
      <t>ロウキュウカ</t>
    </rPh>
    <rPh sb="22" eb="23">
      <t>スス</t>
    </rPh>
    <rPh sb="33" eb="36">
      <t>ケイカクテキ</t>
    </rPh>
    <rPh sb="37" eb="39">
      <t>シセツ</t>
    </rPh>
    <rPh sb="40" eb="42">
      <t>セツビ</t>
    </rPh>
    <rPh sb="43" eb="45">
      <t>カイシュウ</t>
    </rPh>
    <rPh sb="46" eb="47">
      <t>オコナ</t>
    </rPh>
    <phoneticPr fontId="5"/>
  </si>
  <si>
    <t>　稼働率は、全国平均及び類似施設平均を下回った状態で推移している。本施設のある岩国駅周辺は、民間の駐車場が増加しており、大きな利用の増加は厳しい状況であるが、引き続き収益の維持、向上に取り組む。</t>
    <rPh sb="1" eb="3">
      <t>カドウ</t>
    </rPh>
    <rPh sb="3" eb="4">
      <t>リツ</t>
    </rPh>
    <rPh sb="6" eb="8">
      <t>ゼンコク</t>
    </rPh>
    <rPh sb="8" eb="10">
      <t>ヘイキン</t>
    </rPh>
    <rPh sb="10" eb="11">
      <t>オヨ</t>
    </rPh>
    <rPh sb="12" eb="14">
      <t>ルイジ</t>
    </rPh>
    <rPh sb="14" eb="16">
      <t>シセツ</t>
    </rPh>
    <rPh sb="16" eb="18">
      <t>ヘイキン</t>
    </rPh>
    <rPh sb="19" eb="21">
      <t>シタマワ</t>
    </rPh>
    <rPh sb="23" eb="25">
      <t>ジョウタイ</t>
    </rPh>
    <rPh sb="26" eb="28">
      <t>スイイ</t>
    </rPh>
    <rPh sb="33" eb="34">
      <t>ホン</t>
    </rPh>
    <rPh sb="34" eb="36">
      <t>シセツ</t>
    </rPh>
    <rPh sb="39" eb="42">
      <t>イワクニエキ</t>
    </rPh>
    <rPh sb="42" eb="44">
      <t>シュウヘン</t>
    </rPh>
    <rPh sb="46" eb="48">
      <t>ミンカン</t>
    </rPh>
    <rPh sb="49" eb="51">
      <t>チュウシャ</t>
    </rPh>
    <rPh sb="53" eb="55">
      <t>ゾウカ</t>
    </rPh>
    <rPh sb="60" eb="61">
      <t>オオ</t>
    </rPh>
    <rPh sb="63" eb="65">
      <t>リヨウ</t>
    </rPh>
    <rPh sb="66" eb="68">
      <t>ゾウカ</t>
    </rPh>
    <rPh sb="69" eb="70">
      <t>キビ</t>
    </rPh>
    <rPh sb="72" eb="74">
      <t>ジョウキョウ</t>
    </rPh>
    <rPh sb="79" eb="80">
      <t>ヒ</t>
    </rPh>
    <rPh sb="81" eb="82">
      <t>ツヅ</t>
    </rPh>
    <rPh sb="83" eb="85">
      <t>シュウエキ</t>
    </rPh>
    <rPh sb="86" eb="88">
      <t>イジ</t>
    </rPh>
    <rPh sb="89" eb="91">
      <t>コウジョウ</t>
    </rPh>
    <rPh sb="92" eb="93">
      <t>ト</t>
    </rPh>
    <rPh sb="94" eb="95">
      <t>ク</t>
    </rPh>
    <phoneticPr fontId="5"/>
  </si>
  <si>
    <t>　本駐車場は、高い収益性により、おおむね健全な経営を維持している。引き続き施設、設備の計画的な改修を行っていく必要がある。</t>
    <rPh sb="1" eb="2">
      <t>ホン</t>
    </rPh>
    <rPh sb="2" eb="5">
      <t>チュウシャジョウ</t>
    </rPh>
    <rPh sb="7" eb="8">
      <t>タカ</t>
    </rPh>
    <rPh sb="9" eb="12">
      <t>シュウエキセイ</t>
    </rPh>
    <rPh sb="20" eb="22">
      <t>ケンゼン</t>
    </rPh>
    <rPh sb="23" eb="25">
      <t>ケイエイ</t>
    </rPh>
    <rPh sb="26" eb="28">
      <t>イジ</t>
    </rPh>
    <rPh sb="33" eb="34">
      <t>ヒ</t>
    </rPh>
    <rPh sb="35" eb="36">
      <t>ツヅ</t>
    </rPh>
    <rPh sb="37" eb="39">
      <t>シセツ</t>
    </rPh>
    <rPh sb="40" eb="42">
      <t>セツビ</t>
    </rPh>
    <rPh sb="43" eb="46">
      <t>ケイカクテキ</t>
    </rPh>
    <rPh sb="47" eb="49">
      <t>カイシュウ</t>
    </rPh>
    <rPh sb="50" eb="51">
      <t>オコナ</t>
    </rPh>
    <rPh sb="55" eb="57">
      <t>ヒツヨウ</t>
    </rPh>
    <phoneticPr fontId="5"/>
  </si>
  <si>
    <t>　EBITDAは高くないものの、売上GOP比率は全国平均及び類似施設平均を大きく上回り、高い収益性を示す。</t>
    <rPh sb="8" eb="9">
      <t>タカ</t>
    </rPh>
    <rPh sb="16" eb="18">
      <t>ウリアゲ</t>
    </rPh>
    <rPh sb="21" eb="23">
      <t>ヒリツ</t>
    </rPh>
    <rPh sb="24" eb="26">
      <t>ゼンコク</t>
    </rPh>
    <rPh sb="26" eb="28">
      <t>ヘイキン</t>
    </rPh>
    <rPh sb="28" eb="29">
      <t>オヨ</t>
    </rPh>
    <rPh sb="30" eb="32">
      <t>ルイジ</t>
    </rPh>
    <rPh sb="32" eb="34">
      <t>シセツ</t>
    </rPh>
    <rPh sb="34" eb="36">
      <t>ヘイキン</t>
    </rPh>
    <rPh sb="37" eb="38">
      <t>オオ</t>
    </rPh>
    <rPh sb="40" eb="42">
      <t>ウワマワ</t>
    </rPh>
    <rPh sb="44" eb="45">
      <t>タカ</t>
    </rPh>
    <rPh sb="46" eb="49">
      <t>シュウエキセイ</t>
    </rPh>
    <rPh sb="50" eb="51">
      <t>シメ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</si>
</sst>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10761.8</c:v>
                </c:pt>
                <c:pt idx="1">
                  <c:v>849.5</c:v>
                </c:pt>
                <c:pt idx="2">
                  <c:v>855.7</c:v>
                </c:pt>
                <c:pt idx="3">
                  <c:v>177.6</c:v>
                </c:pt>
                <c:pt idx="4">
                  <c:v>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A1-4E5B-B642-DFC43D3F8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245.6</c:v>
                </c:pt>
                <c:pt idx="1">
                  <c:v>222.3</c:v>
                </c:pt>
                <c:pt idx="2">
                  <c:v>130.19999999999999</c:v>
                </c:pt>
                <c:pt idx="3">
                  <c:v>136.5</c:v>
                </c:pt>
                <c:pt idx="4">
                  <c:v>183.5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1-4E5B-B642-DFC43D3F8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A5-40E6-9437-17D27933D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165.9</c:v>
                </c:pt>
                <c:pt idx="1">
                  <c:v>1263.5</c:v>
                </c:pt>
                <c:pt idx="2">
                  <c:v>108.5</c:v>
                </c:pt>
                <c:pt idx="3">
                  <c:v>136.19999999999999</c:v>
                </c:pt>
                <c:pt idx="4">
                  <c:v>104.8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A5-40E6-9437-17D27933D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1F5-48E1-80C1-F4E7A7638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F5-48E1-80C1-F4E7A7638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AE4-433C-943E-D1F6B5B0A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E4-433C-943E-D1F6B5B0A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CD-409A-AD2A-48F0F17F1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3.5</c:v>
                </c:pt>
                <c:pt idx="1">
                  <c:v>3.1</c:v>
                </c:pt>
                <c:pt idx="2">
                  <c:v>8.6</c:v>
                </c:pt>
                <c:pt idx="3">
                  <c:v>4.3</c:v>
                </c:pt>
                <c:pt idx="4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CD-409A-AD2A-48F0F17F1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0A-46C3-A529-F3F531B77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36</c:v>
                </c:pt>
                <c:pt idx="1">
                  <c:v>26</c:v>
                </c:pt>
                <c:pt idx="2">
                  <c:v>87</c:v>
                </c:pt>
                <c:pt idx="3">
                  <c:v>7646</c:v>
                </c:pt>
                <c:pt idx="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0A-46C3-A529-F3F531B77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63</c:v>
                </c:pt>
                <c:pt idx="1">
                  <c:v>63</c:v>
                </c:pt>
                <c:pt idx="2">
                  <c:v>62.7</c:v>
                </c:pt>
                <c:pt idx="3">
                  <c:v>62.3</c:v>
                </c:pt>
                <c:pt idx="4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2C-4697-9CDB-48EF5BAFC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135.30000000000001</c:v>
                </c:pt>
                <c:pt idx="1">
                  <c:v>127.8</c:v>
                </c:pt>
                <c:pt idx="2">
                  <c:v>105.7</c:v>
                </c:pt>
                <c:pt idx="3">
                  <c:v>104.3</c:v>
                </c:pt>
                <c:pt idx="4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2C-4697-9CDB-48EF5BAFC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99.1</c:v>
                </c:pt>
                <c:pt idx="1">
                  <c:v>88.2</c:v>
                </c:pt>
                <c:pt idx="2">
                  <c:v>88.3</c:v>
                </c:pt>
                <c:pt idx="3">
                  <c:v>85.2</c:v>
                </c:pt>
                <c:pt idx="4">
                  <c:v>74.8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D3-4157-BCC5-52A0F0603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30.7</c:v>
                </c:pt>
                <c:pt idx="1">
                  <c:v>13.5</c:v>
                </c:pt>
                <c:pt idx="2">
                  <c:v>7.1</c:v>
                </c:pt>
                <c:pt idx="3">
                  <c:v>5.6</c:v>
                </c:pt>
                <c:pt idx="4">
                  <c:v>18.100000000000001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D3-4157-BCC5-52A0F0603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9489</c:v>
                </c:pt>
                <c:pt idx="1">
                  <c:v>5816</c:v>
                </c:pt>
                <c:pt idx="2">
                  <c:v>7617</c:v>
                </c:pt>
                <c:pt idx="3">
                  <c:v>3674</c:v>
                </c:pt>
                <c:pt idx="4">
                  <c:v>4042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70-432A-AF23-248355E47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24379</c:v>
                </c:pt>
                <c:pt idx="1">
                  <c:v>22466</c:v>
                </c:pt>
                <c:pt idx="2">
                  <c:v>4211</c:v>
                </c:pt>
                <c:pt idx="3">
                  <c:v>10653</c:v>
                </c:pt>
                <c:pt idx="4">
                  <c:v>17717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70-432A-AF23-248355E47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A4" zoomScale="55" zoomScaleNormal="55" zoomScaleSheetLayoutView="70" workbookViewId="0">
      <selection activeCell="ND32" sqref="ND32:NR47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15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15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0" t="str">
        <f>データ!H6&amp;"　"&amp;データ!I6</f>
        <v>山口県岩国市　三笠橋駐車場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1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Ａ１Ｂ１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商業施設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有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8044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1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1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116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立体式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36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292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200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利用料金制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129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H30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R01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R02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R03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R04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H30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R01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R02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R03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R04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H30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R01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R02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R03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R04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10761.8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849.5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855.7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177.6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397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63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63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62.7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62.3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62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245.6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222.3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130.19999999999999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136.5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183.5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3.5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3.1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8.6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4.3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4.2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135.30000000000001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127.8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105.7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104.3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114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126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127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H30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R01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R02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R03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R04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H30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R01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R02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R03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R04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H30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R01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R02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R03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R04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99.1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88.2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88.3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85.2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74.8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9489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5816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7617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3674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4042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36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26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87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7646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53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30.7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13.5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7.1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5.6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18.100000000000001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24379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22466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4211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10653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17717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1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128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79225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H30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R01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R02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R03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R04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H30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R01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R02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R03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R04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H30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R01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R02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R03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R04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15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15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165.9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1263.5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108.5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136.19999999999999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104.8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sZqqrZlvd4diZUda0oJ1h4LE77MgwwzISIfQwb1uOy+GwHkdF6AyQAgBOdiFMyv8ZO7KMuntTSwNdhaD6sdzJw==" saltValue="U9elb/K24xQPc5pgPbNarA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61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62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63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64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65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66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67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68</v>
      </c>
      <c r="CN4" s="144" t="s">
        <v>69</v>
      </c>
      <c r="CO4" s="135" t="s">
        <v>70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71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72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88</v>
      </c>
      <c r="AK5" s="47" t="s">
        <v>99</v>
      </c>
      <c r="AL5" s="47" t="s">
        <v>100</v>
      </c>
      <c r="AM5" s="47" t="s">
        <v>101</v>
      </c>
      <c r="AN5" s="47" t="s">
        <v>92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88</v>
      </c>
      <c r="AV5" s="47" t="s">
        <v>99</v>
      </c>
      <c r="AW5" s="47" t="s">
        <v>100</v>
      </c>
      <c r="AX5" s="47" t="s">
        <v>101</v>
      </c>
      <c r="AY5" s="47" t="s">
        <v>102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88</v>
      </c>
      <c r="BG5" s="47" t="s">
        <v>99</v>
      </c>
      <c r="BH5" s="47" t="s">
        <v>90</v>
      </c>
      <c r="BI5" s="47" t="s">
        <v>91</v>
      </c>
      <c r="BJ5" s="47" t="s">
        <v>102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103</v>
      </c>
      <c r="BR5" s="47" t="s">
        <v>89</v>
      </c>
      <c r="BS5" s="47" t="s">
        <v>100</v>
      </c>
      <c r="BT5" s="47" t="s">
        <v>101</v>
      </c>
      <c r="BU5" s="47" t="s">
        <v>102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88</v>
      </c>
      <c r="CC5" s="47" t="s">
        <v>89</v>
      </c>
      <c r="CD5" s="47" t="s">
        <v>90</v>
      </c>
      <c r="CE5" s="47" t="s">
        <v>101</v>
      </c>
      <c r="CF5" s="47" t="s">
        <v>102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45"/>
      <c r="CN5" s="145"/>
      <c r="CO5" s="47" t="s">
        <v>88</v>
      </c>
      <c r="CP5" s="47" t="s">
        <v>99</v>
      </c>
      <c r="CQ5" s="47" t="s">
        <v>90</v>
      </c>
      <c r="CR5" s="47" t="s">
        <v>101</v>
      </c>
      <c r="CS5" s="47" t="s">
        <v>92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88</v>
      </c>
      <c r="DA5" s="47" t="s">
        <v>99</v>
      </c>
      <c r="DB5" s="47" t="s">
        <v>100</v>
      </c>
      <c r="DC5" s="47" t="s">
        <v>101</v>
      </c>
      <c r="DD5" s="47" t="s">
        <v>102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88</v>
      </c>
      <c r="DL5" s="47" t="s">
        <v>99</v>
      </c>
      <c r="DM5" s="47" t="s">
        <v>100</v>
      </c>
      <c r="DN5" s="47" t="s">
        <v>101</v>
      </c>
      <c r="DO5" s="47" t="s">
        <v>92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15">
      <c r="A6" s="37" t="s">
        <v>104</v>
      </c>
      <c r="B6" s="48">
        <f>B8</f>
        <v>2022</v>
      </c>
      <c r="C6" s="48">
        <f t="shared" ref="C6:X6" si="1">C8</f>
        <v>352080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</v>
      </c>
      <c r="H6" s="48" t="str">
        <f>SUBSTITUTE(H8,"　","")</f>
        <v>山口県岩国市</v>
      </c>
      <c r="I6" s="48" t="str">
        <f t="shared" si="1"/>
        <v>三笠橋駐車場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Ａ１Ｂ１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届出駐車場</v>
      </c>
      <c r="Q6" s="50" t="str">
        <f t="shared" si="1"/>
        <v>立体式</v>
      </c>
      <c r="R6" s="51">
        <f t="shared" si="1"/>
        <v>36</v>
      </c>
      <c r="S6" s="50" t="str">
        <f t="shared" si="1"/>
        <v>商業施設</v>
      </c>
      <c r="T6" s="50" t="str">
        <f t="shared" si="1"/>
        <v>有</v>
      </c>
      <c r="U6" s="51">
        <f t="shared" si="1"/>
        <v>8044</v>
      </c>
      <c r="V6" s="51">
        <f t="shared" si="1"/>
        <v>292</v>
      </c>
      <c r="W6" s="51">
        <f t="shared" si="1"/>
        <v>200</v>
      </c>
      <c r="X6" s="50" t="str">
        <f t="shared" si="1"/>
        <v>利用料金制</v>
      </c>
      <c r="Y6" s="52">
        <f>IF(Y8="-",NA(),Y8)</f>
        <v>10761.8</v>
      </c>
      <c r="Z6" s="52">
        <f t="shared" ref="Z6:AH6" si="2">IF(Z8="-",NA(),Z8)</f>
        <v>849.5</v>
      </c>
      <c r="AA6" s="52">
        <f t="shared" si="2"/>
        <v>855.7</v>
      </c>
      <c r="AB6" s="52">
        <f t="shared" si="2"/>
        <v>177.6</v>
      </c>
      <c r="AC6" s="52">
        <f t="shared" si="2"/>
        <v>397</v>
      </c>
      <c r="AD6" s="52">
        <f t="shared" si="2"/>
        <v>245.6</v>
      </c>
      <c r="AE6" s="52">
        <f t="shared" si="2"/>
        <v>222.3</v>
      </c>
      <c r="AF6" s="52">
        <f t="shared" si="2"/>
        <v>130.19999999999999</v>
      </c>
      <c r="AG6" s="52">
        <f t="shared" si="2"/>
        <v>136.5</v>
      </c>
      <c r="AH6" s="52">
        <f t="shared" si="2"/>
        <v>183.5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3.5</v>
      </c>
      <c r="AP6" s="52">
        <f t="shared" si="3"/>
        <v>3.1</v>
      </c>
      <c r="AQ6" s="52">
        <f t="shared" si="3"/>
        <v>8.6</v>
      </c>
      <c r="AR6" s="52">
        <f t="shared" si="3"/>
        <v>4.3</v>
      </c>
      <c r="AS6" s="52">
        <f t="shared" si="3"/>
        <v>4.2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36</v>
      </c>
      <c r="BA6" s="53">
        <f t="shared" si="4"/>
        <v>26</v>
      </c>
      <c r="BB6" s="53">
        <f t="shared" si="4"/>
        <v>87</v>
      </c>
      <c r="BC6" s="53">
        <f t="shared" si="4"/>
        <v>7646</v>
      </c>
      <c r="BD6" s="53">
        <f t="shared" si="4"/>
        <v>53</v>
      </c>
      <c r="BE6" s="51" t="str">
        <f>IF(BE8="-","",IF(BE8="-","【-】","【"&amp;SUBSTITUTE(TEXT(BE8,"#,##0"),"-","△")&amp;"】"))</f>
        <v>【33】</v>
      </c>
      <c r="BF6" s="52">
        <f>IF(BF8="-",NA(),BF8)</f>
        <v>99.1</v>
      </c>
      <c r="BG6" s="52">
        <f t="shared" ref="BG6:BO6" si="5">IF(BG8="-",NA(),BG8)</f>
        <v>88.2</v>
      </c>
      <c r="BH6" s="52">
        <f t="shared" si="5"/>
        <v>88.3</v>
      </c>
      <c r="BI6" s="52">
        <f t="shared" si="5"/>
        <v>85.2</v>
      </c>
      <c r="BJ6" s="52">
        <f t="shared" si="5"/>
        <v>74.8</v>
      </c>
      <c r="BK6" s="52">
        <f t="shared" si="5"/>
        <v>30.7</v>
      </c>
      <c r="BL6" s="52">
        <f t="shared" si="5"/>
        <v>13.5</v>
      </c>
      <c r="BM6" s="52">
        <f t="shared" si="5"/>
        <v>7.1</v>
      </c>
      <c r="BN6" s="52">
        <f t="shared" si="5"/>
        <v>5.6</v>
      </c>
      <c r="BO6" s="52">
        <f t="shared" si="5"/>
        <v>18.100000000000001</v>
      </c>
      <c r="BP6" s="49" t="str">
        <f>IF(BP8="-","",IF(BP8="-","【-】","【"&amp;SUBSTITUTE(TEXT(BP8,"#,##0.0"),"-","△")&amp;"】"))</f>
        <v>【12.8】</v>
      </c>
      <c r="BQ6" s="53">
        <f>IF(BQ8="-",NA(),BQ8)</f>
        <v>9489</v>
      </c>
      <c r="BR6" s="53">
        <f t="shared" ref="BR6:BZ6" si="6">IF(BR8="-",NA(),BR8)</f>
        <v>5816</v>
      </c>
      <c r="BS6" s="53">
        <f t="shared" si="6"/>
        <v>7617</v>
      </c>
      <c r="BT6" s="53">
        <f t="shared" si="6"/>
        <v>3674</v>
      </c>
      <c r="BU6" s="53">
        <f t="shared" si="6"/>
        <v>4042</v>
      </c>
      <c r="BV6" s="53">
        <f t="shared" si="6"/>
        <v>24379</v>
      </c>
      <c r="BW6" s="53">
        <f t="shared" si="6"/>
        <v>22466</v>
      </c>
      <c r="BX6" s="53">
        <f t="shared" si="6"/>
        <v>4211</v>
      </c>
      <c r="BY6" s="53">
        <f t="shared" si="6"/>
        <v>10653</v>
      </c>
      <c r="BZ6" s="53">
        <f t="shared" si="6"/>
        <v>17717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105</v>
      </c>
      <c r="CM6" s="51">
        <f t="shared" ref="CM6:CN6" si="7">CM8</f>
        <v>79225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105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165.9</v>
      </c>
      <c r="DF6" s="52">
        <f t="shared" si="8"/>
        <v>1263.5</v>
      </c>
      <c r="DG6" s="52">
        <f t="shared" si="8"/>
        <v>108.5</v>
      </c>
      <c r="DH6" s="52">
        <f t="shared" si="8"/>
        <v>136.19999999999999</v>
      </c>
      <c r="DI6" s="52">
        <f t="shared" si="8"/>
        <v>104.8</v>
      </c>
      <c r="DJ6" s="49" t="str">
        <f>IF(DJ8="-","",IF(DJ8="-","【-】","【"&amp;SUBSTITUTE(TEXT(DJ8,"#,##0.0"),"-","△")&amp;"】"))</f>
        <v>【72.2】</v>
      </c>
      <c r="DK6" s="52">
        <f>IF(DK8="-",NA(),DK8)</f>
        <v>63</v>
      </c>
      <c r="DL6" s="52">
        <f t="shared" ref="DL6:DT6" si="9">IF(DL8="-",NA(),DL8)</f>
        <v>63</v>
      </c>
      <c r="DM6" s="52">
        <f t="shared" si="9"/>
        <v>62.7</v>
      </c>
      <c r="DN6" s="52">
        <f t="shared" si="9"/>
        <v>62.3</v>
      </c>
      <c r="DO6" s="52">
        <f t="shared" si="9"/>
        <v>62</v>
      </c>
      <c r="DP6" s="52">
        <f t="shared" si="9"/>
        <v>135.30000000000001</v>
      </c>
      <c r="DQ6" s="52">
        <f t="shared" si="9"/>
        <v>127.8</v>
      </c>
      <c r="DR6" s="52">
        <f t="shared" si="9"/>
        <v>105.7</v>
      </c>
      <c r="DS6" s="52">
        <f t="shared" si="9"/>
        <v>104.3</v>
      </c>
      <c r="DT6" s="52">
        <f t="shared" si="9"/>
        <v>114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15">
      <c r="A7" s="37" t="s">
        <v>106</v>
      </c>
      <c r="B7" s="48">
        <f t="shared" ref="B7:X7" si="10">B8</f>
        <v>2022</v>
      </c>
      <c r="C7" s="48">
        <f t="shared" si="10"/>
        <v>352080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</v>
      </c>
      <c r="H7" s="48" t="str">
        <f t="shared" si="10"/>
        <v>山口県　岩国市</v>
      </c>
      <c r="I7" s="48" t="str">
        <f t="shared" si="10"/>
        <v>三笠橋駐車場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Ａ１Ｂ１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届出駐車場</v>
      </c>
      <c r="Q7" s="50" t="str">
        <f t="shared" si="10"/>
        <v>立体式</v>
      </c>
      <c r="R7" s="51">
        <f t="shared" si="10"/>
        <v>36</v>
      </c>
      <c r="S7" s="50" t="str">
        <f t="shared" si="10"/>
        <v>商業施設</v>
      </c>
      <c r="T7" s="50" t="str">
        <f t="shared" si="10"/>
        <v>有</v>
      </c>
      <c r="U7" s="51">
        <f t="shared" si="10"/>
        <v>8044</v>
      </c>
      <c r="V7" s="51">
        <f t="shared" si="10"/>
        <v>292</v>
      </c>
      <c r="W7" s="51">
        <f t="shared" si="10"/>
        <v>200</v>
      </c>
      <c r="X7" s="50" t="str">
        <f t="shared" si="10"/>
        <v>利用料金制</v>
      </c>
      <c r="Y7" s="52">
        <f>Y8</f>
        <v>10761.8</v>
      </c>
      <c r="Z7" s="52">
        <f t="shared" ref="Z7:AH7" si="11">Z8</f>
        <v>849.5</v>
      </c>
      <c r="AA7" s="52">
        <f t="shared" si="11"/>
        <v>855.7</v>
      </c>
      <c r="AB7" s="52">
        <f t="shared" si="11"/>
        <v>177.6</v>
      </c>
      <c r="AC7" s="52">
        <f t="shared" si="11"/>
        <v>397</v>
      </c>
      <c r="AD7" s="52">
        <f t="shared" si="11"/>
        <v>245.6</v>
      </c>
      <c r="AE7" s="52">
        <f t="shared" si="11"/>
        <v>222.3</v>
      </c>
      <c r="AF7" s="52">
        <f t="shared" si="11"/>
        <v>130.19999999999999</v>
      </c>
      <c r="AG7" s="52">
        <f t="shared" si="11"/>
        <v>136.5</v>
      </c>
      <c r="AH7" s="52">
        <f t="shared" si="11"/>
        <v>183.5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3.5</v>
      </c>
      <c r="AP7" s="52">
        <f t="shared" si="12"/>
        <v>3.1</v>
      </c>
      <c r="AQ7" s="52">
        <f t="shared" si="12"/>
        <v>8.6</v>
      </c>
      <c r="AR7" s="52">
        <f t="shared" si="12"/>
        <v>4.3</v>
      </c>
      <c r="AS7" s="52">
        <f t="shared" si="12"/>
        <v>4.2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36</v>
      </c>
      <c r="BA7" s="53">
        <f t="shared" si="13"/>
        <v>26</v>
      </c>
      <c r="BB7" s="53">
        <f t="shared" si="13"/>
        <v>87</v>
      </c>
      <c r="BC7" s="53">
        <f t="shared" si="13"/>
        <v>7646</v>
      </c>
      <c r="BD7" s="53">
        <f t="shared" si="13"/>
        <v>53</v>
      </c>
      <c r="BE7" s="51"/>
      <c r="BF7" s="52">
        <f>BF8</f>
        <v>99.1</v>
      </c>
      <c r="BG7" s="52">
        <f t="shared" ref="BG7:BO7" si="14">BG8</f>
        <v>88.2</v>
      </c>
      <c r="BH7" s="52">
        <f t="shared" si="14"/>
        <v>88.3</v>
      </c>
      <c r="BI7" s="52">
        <f t="shared" si="14"/>
        <v>85.2</v>
      </c>
      <c r="BJ7" s="52">
        <f t="shared" si="14"/>
        <v>74.8</v>
      </c>
      <c r="BK7" s="52">
        <f t="shared" si="14"/>
        <v>30.7</v>
      </c>
      <c r="BL7" s="52">
        <f t="shared" si="14"/>
        <v>13.5</v>
      </c>
      <c r="BM7" s="52">
        <f t="shared" si="14"/>
        <v>7.1</v>
      </c>
      <c r="BN7" s="52">
        <f t="shared" si="14"/>
        <v>5.6</v>
      </c>
      <c r="BO7" s="52">
        <f t="shared" si="14"/>
        <v>18.100000000000001</v>
      </c>
      <c r="BP7" s="49"/>
      <c r="BQ7" s="53">
        <f>BQ8</f>
        <v>9489</v>
      </c>
      <c r="BR7" s="53">
        <f t="shared" ref="BR7:BZ7" si="15">BR8</f>
        <v>5816</v>
      </c>
      <c r="BS7" s="53">
        <f t="shared" si="15"/>
        <v>7617</v>
      </c>
      <c r="BT7" s="53">
        <f t="shared" si="15"/>
        <v>3674</v>
      </c>
      <c r="BU7" s="53">
        <f t="shared" si="15"/>
        <v>4042</v>
      </c>
      <c r="BV7" s="53">
        <f t="shared" si="15"/>
        <v>24379</v>
      </c>
      <c r="BW7" s="53">
        <f t="shared" si="15"/>
        <v>22466</v>
      </c>
      <c r="BX7" s="53">
        <f t="shared" si="15"/>
        <v>4211</v>
      </c>
      <c r="BY7" s="53">
        <f t="shared" si="15"/>
        <v>10653</v>
      </c>
      <c r="BZ7" s="53">
        <f t="shared" si="15"/>
        <v>17717</v>
      </c>
      <c r="CA7" s="51"/>
      <c r="CB7" s="52" t="s">
        <v>107</v>
      </c>
      <c r="CC7" s="52" t="s">
        <v>107</v>
      </c>
      <c r="CD7" s="52" t="s">
        <v>107</v>
      </c>
      <c r="CE7" s="52" t="s">
        <v>107</v>
      </c>
      <c r="CF7" s="52" t="s">
        <v>107</v>
      </c>
      <c r="CG7" s="52" t="s">
        <v>107</v>
      </c>
      <c r="CH7" s="52" t="s">
        <v>107</v>
      </c>
      <c r="CI7" s="52" t="s">
        <v>107</v>
      </c>
      <c r="CJ7" s="52" t="s">
        <v>107</v>
      </c>
      <c r="CK7" s="52" t="s">
        <v>105</v>
      </c>
      <c r="CL7" s="49"/>
      <c r="CM7" s="51">
        <f>CM8</f>
        <v>79225</v>
      </c>
      <c r="CN7" s="51">
        <f>CN8</f>
        <v>0</v>
      </c>
      <c r="CO7" s="52" t="s">
        <v>107</v>
      </c>
      <c r="CP7" s="52" t="s">
        <v>107</v>
      </c>
      <c r="CQ7" s="52" t="s">
        <v>107</v>
      </c>
      <c r="CR7" s="52" t="s">
        <v>107</v>
      </c>
      <c r="CS7" s="52" t="s">
        <v>107</v>
      </c>
      <c r="CT7" s="52" t="s">
        <v>107</v>
      </c>
      <c r="CU7" s="52" t="s">
        <v>107</v>
      </c>
      <c r="CV7" s="52" t="s">
        <v>107</v>
      </c>
      <c r="CW7" s="52" t="s">
        <v>107</v>
      </c>
      <c r="CX7" s="52" t="s">
        <v>105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165.9</v>
      </c>
      <c r="DF7" s="52">
        <f t="shared" si="16"/>
        <v>1263.5</v>
      </c>
      <c r="DG7" s="52">
        <f t="shared" si="16"/>
        <v>108.5</v>
      </c>
      <c r="DH7" s="52">
        <f t="shared" si="16"/>
        <v>136.19999999999999</v>
      </c>
      <c r="DI7" s="52">
        <f t="shared" si="16"/>
        <v>104.8</v>
      </c>
      <c r="DJ7" s="49"/>
      <c r="DK7" s="52">
        <f>DK8</f>
        <v>63</v>
      </c>
      <c r="DL7" s="52">
        <f t="shared" ref="DL7:DT7" si="17">DL8</f>
        <v>63</v>
      </c>
      <c r="DM7" s="52">
        <f t="shared" si="17"/>
        <v>62.7</v>
      </c>
      <c r="DN7" s="52">
        <f t="shared" si="17"/>
        <v>62.3</v>
      </c>
      <c r="DO7" s="52">
        <f t="shared" si="17"/>
        <v>62</v>
      </c>
      <c r="DP7" s="52">
        <f t="shared" si="17"/>
        <v>135.30000000000001</v>
      </c>
      <c r="DQ7" s="52">
        <f t="shared" si="17"/>
        <v>127.8</v>
      </c>
      <c r="DR7" s="52">
        <f t="shared" si="17"/>
        <v>105.7</v>
      </c>
      <c r="DS7" s="52">
        <f t="shared" si="17"/>
        <v>104.3</v>
      </c>
      <c r="DT7" s="52">
        <f t="shared" si="17"/>
        <v>114</v>
      </c>
      <c r="DU7" s="49"/>
    </row>
    <row r="8" spans="1:125" s="54" customFormat="1" x14ac:dyDescent="0.15">
      <c r="A8" s="37"/>
      <c r="B8" s="55">
        <v>2022</v>
      </c>
      <c r="C8" s="55">
        <v>352080</v>
      </c>
      <c r="D8" s="55">
        <v>47</v>
      </c>
      <c r="E8" s="55">
        <v>14</v>
      </c>
      <c r="F8" s="55">
        <v>0</v>
      </c>
      <c r="G8" s="55">
        <v>1</v>
      </c>
      <c r="H8" s="55" t="s">
        <v>108</v>
      </c>
      <c r="I8" s="55" t="s">
        <v>109</v>
      </c>
      <c r="J8" s="55" t="s">
        <v>110</v>
      </c>
      <c r="K8" s="55" t="s">
        <v>111</v>
      </c>
      <c r="L8" s="55" t="s">
        <v>112</v>
      </c>
      <c r="M8" s="55" t="s">
        <v>113</v>
      </c>
      <c r="N8" s="55" t="s">
        <v>114</v>
      </c>
      <c r="O8" s="56" t="s">
        <v>115</v>
      </c>
      <c r="P8" s="57" t="s">
        <v>116</v>
      </c>
      <c r="Q8" s="57" t="s">
        <v>117</v>
      </c>
      <c r="R8" s="58">
        <v>36</v>
      </c>
      <c r="S8" s="57" t="s">
        <v>118</v>
      </c>
      <c r="T8" s="57" t="s">
        <v>119</v>
      </c>
      <c r="U8" s="58">
        <v>8044</v>
      </c>
      <c r="V8" s="58">
        <v>292</v>
      </c>
      <c r="W8" s="58">
        <v>200</v>
      </c>
      <c r="X8" s="57" t="s">
        <v>120</v>
      </c>
      <c r="Y8" s="59">
        <v>10761.8</v>
      </c>
      <c r="Z8" s="59">
        <v>849.5</v>
      </c>
      <c r="AA8" s="59">
        <v>855.7</v>
      </c>
      <c r="AB8" s="59">
        <v>177.6</v>
      </c>
      <c r="AC8" s="59">
        <v>397</v>
      </c>
      <c r="AD8" s="59">
        <v>245.6</v>
      </c>
      <c r="AE8" s="59">
        <v>222.3</v>
      </c>
      <c r="AF8" s="59">
        <v>130.19999999999999</v>
      </c>
      <c r="AG8" s="59">
        <v>136.5</v>
      </c>
      <c r="AH8" s="59">
        <v>183.5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3.5</v>
      </c>
      <c r="AP8" s="59">
        <v>3.1</v>
      </c>
      <c r="AQ8" s="59">
        <v>8.6</v>
      </c>
      <c r="AR8" s="59">
        <v>4.3</v>
      </c>
      <c r="AS8" s="59">
        <v>4.2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36</v>
      </c>
      <c r="BA8" s="60">
        <v>26</v>
      </c>
      <c r="BB8" s="60">
        <v>87</v>
      </c>
      <c r="BC8" s="60">
        <v>7646</v>
      </c>
      <c r="BD8" s="60">
        <v>53</v>
      </c>
      <c r="BE8" s="60">
        <v>33</v>
      </c>
      <c r="BF8" s="59">
        <v>99.1</v>
      </c>
      <c r="BG8" s="59">
        <v>88.2</v>
      </c>
      <c r="BH8" s="59">
        <v>88.3</v>
      </c>
      <c r="BI8" s="59">
        <v>85.2</v>
      </c>
      <c r="BJ8" s="59">
        <v>74.8</v>
      </c>
      <c r="BK8" s="59">
        <v>30.7</v>
      </c>
      <c r="BL8" s="59">
        <v>13.5</v>
      </c>
      <c r="BM8" s="59">
        <v>7.1</v>
      </c>
      <c r="BN8" s="59">
        <v>5.6</v>
      </c>
      <c r="BO8" s="59">
        <v>18.100000000000001</v>
      </c>
      <c r="BP8" s="56">
        <v>12.8</v>
      </c>
      <c r="BQ8" s="60">
        <v>9489</v>
      </c>
      <c r="BR8" s="60">
        <v>5816</v>
      </c>
      <c r="BS8" s="60">
        <v>7617</v>
      </c>
      <c r="BT8" s="61">
        <v>3674</v>
      </c>
      <c r="BU8" s="61">
        <v>4042</v>
      </c>
      <c r="BV8" s="60">
        <v>24379</v>
      </c>
      <c r="BW8" s="60">
        <v>22466</v>
      </c>
      <c r="BX8" s="60">
        <v>4211</v>
      </c>
      <c r="BY8" s="60">
        <v>10653</v>
      </c>
      <c r="BZ8" s="60">
        <v>17717</v>
      </c>
      <c r="CA8" s="58">
        <v>10556</v>
      </c>
      <c r="CB8" s="59" t="s">
        <v>112</v>
      </c>
      <c r="CC8" s="59" t="s">
        <v>112</v>
      </c>
      <c r="CD8" s="59" t="s">
        <v>112</v>
      </c>
      <c r="CE8" s="59" t="s">
        <v>112</v>
      </c>
      <c r="CF8" s="59" t="s">
        <v>112</v>
      </c>
      <c r="CG8" s="59" t="s">
        <v>112</v>
      </c>
      <c r="CH8" s="59" t="s">
        <v>112</v>
      </c>
      <c r="CI8" s="59" t="s">
        <v>112</v>
      </c>
      <c r="CJ8" s="59" t="s">
        <v>112</v>
      </c>
      <c r="CK8" s="59" t="s">
        <v>112</v>
      </c>
      <c r="CL8" s="56" t="s">
        <v>112</v>
      </c>
      <c r="CM8" s="58">
        <v>79225</v>
      </c>
      <c r="CN8" s="58">
        <v>0</v>
      </c>
      <c r="CO8" s="59" t="s">
        <v>112</v>
      </c>
      <c r="CP8" s="59" t="s">
        <v>112</v>
      </c>
      <c r="CQ8" s="59" t="s">
        <v>112</v>
      </c>
      <c r="CR8" s="59" t="s">
        <v>112</v>
      </c>
      <c r="CS8" s="59" t="s">
        <v>112</v>
      </c>
      <c r="CT8" s="59" t="s">
        <v>112</v>
      </c>
      <c r="CU8" s="59" t="s">
        <v>112</v>
      </c>
      <c r="CV8" s="59" t="s">
        <v>112</v>
      </c>
      <c r="CW8" s="59" t="s">
        <v>112</v>
      </c>
      <c r="CX8" s="59" t="s">
        <v>112</v>
      </c>
      <c r="CY8" s="56" t="s">
        <v>112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165.9</v>
      </c>
      <c r="DF8" s="59">
        <v>1263.5</v>
      </c>
      <c r="DG8" s="59">
        <v>108.5</v>
      </c>
      <c r="DH8" s="59">
        <v>136.19999999999999</v>
      </c>
      <c r="DI8" s="59">
        <v>104.8</v>
      </c>
      <c r="DJ8" s="56">
        <v>72.2</v>
      </c>
      <c r="DK8" s="59">
        <v>63</v>
      </c>
      <c r="DL8" s="59">
        <v>63</v>
      </c>
      <c r="DM8" s="59">
        <v>62.7</v>
      </c>
      <c r="DN8" s="59">
        <v>62.3</v>
      </c>
      <c r="DO8" s="59">
        <v>62</v>
      </c>
      <c r="DP8" s="59">
        <v>135.30000000000001</v>
      </c>
      <c r="DQ8" s="59">
        <v>127.8</v>
      </c>
      <c r="DR8" s="59">
        <v>105.7</v>
      </c>
      <c r="DS8" s="59">
        <v>104.3</v>
      </c>
      <c r="DT8" s="59">
        <v>114</v>
      </c>
      <c r="DU8" s="56">
        <v>201.6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121</v>
      </c>
      <c r="C10" s="64" t="s">
        <v>122</v>
      </c>
      <c r="D10" s="64" t="s">
        <v>123</v>
      </c>
      <c r="E10" s="64" t="s">
        <v>124</v>
      </c>
      <c r="F10" s="64" t="s">
        <v>125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好本　和弘</cp:lastModifiedBy>
  <cp:lastPrinted>2024-01-30T07:33:37Z</cp:lastPrinted>
  <dcterms:created xsi:type="dcterms:W3CDTF">2024-01-11T00:14:35Z</dcterms:created>
  <dcterms:modified xsi:type="dcterms:W3CDTF">2024-01-31T01:38:26Z</dcterms:modified>
  <cp:category/>
</cp:coreProperties>
</file>