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10_厚政課\040_地域保健福祉班\33 保健福祉施設等名簿作成\R6年度作成\04HP掲載用\"/>
    </mc:Choice>
  </mc:AlternateContent>
  <xr:revisionPtr revIDLastSave="0" documentId="13_ncr:1_{BCC28F1E-9D96-4AE5-87A7-D142050A9A1D}" xr6:coauthVersionLast="36" xr6:coauthVersionMax="36" xr10:uidLastSave="{00000000-0000-0000-0000-000000000000}"/>
  <bookViews>
    <workbookView xWindow="0" yWindow="0" windowWidth="14380" windowHeight="4180" tabRatio="595" activeTab="1" xr2:uid="{00000000-000D-0000-FFFF-FFFF00000000}"/>
  </bookViews>
  <sheets>
    <sheet name="(1)地域活動支援センター " sheetId="7" r:id="rId1"/>
    <sheet name="(2) 福祉ホーム" sheetId="5" r:id="rId2"/>
  </sheets>
  <definedNames>
    <definedName name="_xlnm._FilterDatabase" localSheetId="1" hidden="1">'(2) 福祉ホーム'!$A$8:$J$8</definedName>
    <definedName name="_xlnm.Print_Area" localSheetId="0">'(1)地域活動支援センター '!$A$1:$I$31</definedName>
    <definedName name="_xlnm.Print_Area" localSheetId="1">'(2) 福祉ホーム'!$A$1:$I$9</definedName>
    <definedName name="_xlnm.Print_Titles" localSheetId="0">'(1)地域活動支援センター '!$9:$9</definedName>
    <definedName name="_xlnm.Print_Titles" localSheetId="1">'(2) 福祉ホーム'!$8:$8</definedName>
  </definedNames>
  <calcPr calcId="191029" calcMode="manual"/>
</workbook>
</file>

<file path=xl/calcChain.xml><?xml version="1.0" encoding="utf-8"?>
<calcChain xmlns="http://schemas.openxmlformats.org/spreadsheetml/2006/main">
  <c r="Q37" i="7" l="1"/>
  <c r="D36" i="7"/>
  <c r="P18" i="7" l="1"/>
  <c r="P12" i="7"/>
  <c r="H32" i="7" l="1"/>
  <c r="A32" i="7" l="1"/>
  <c r="D56" i="7" l="1"/>
  <c r="D55" i="7"/>
  <c r="D54" i="7"/>
  <c r="D53" i="7"/>
  <c r="D52" i="7"/>
  <c r="D51" i="7"/>
  <c r="D50" i="7"/>
  <c r="D49" i="7"/>
  <c r="D48" i="7"/>
  <c r="D46" i="7"/>
  <c r="D45" i="7"/>
  <c r="D44" i="7"/>
  <c r="D43" i="7"/>
  <c r="Q42" i="7"/>
  <c r="P42" i="7"/>
  <c r="D42" i="7"/>
  <c r="Q41" i="7"/>
  <c r="P41" i="7"/>
  <c r="D41" i="7"/>
  <c r="Q40" i="7"/>
  <c r="P40" i="7"/>
  <c r="D40" i="7"/>
  <c r="Q39" i="7"/>
  <c r="P39" i="7"/>
  <c r="D39" i="7"/>
  <c r="Q38" i="7"/>
  <c r="P38" i="7"/>
  <c r="D38" i="7"/>
  <c r="P37" i="7"/>
  <c r="D37" i="7"/>
  <c r="Q36" i="7"/>
  <c r="P36" i="7"/>
  <c r="Q35" i="7"/>
  <c r="P35" i="7"/>
  <c r="D35" i="7"/>
  <c r="D34" i="7"/>
  <c r="P31" i="7"/>
  <c r="E31" i="7"/>
  <c r="P30" i="7"/>
  <c r="E30" i="7"/>
  <c r="P29" i="7"/>
  <c r="E29" i="7"/>
  <c r="P28" i="7"/>
  <c r="E28" i="7"/>
  <c r="P27" i="7"/>
  <c r="E27" i="7"/>
  <c r="P26" i="7"/>
  <c r="E26" i="7"/>
  <c r="P25" i="7"/>
  <c r="E25" i="7"/>
  <c r="P24" i="7"/>
  <c r="E24" i="7"/>
  <c r="P23" i="7"/>
  <c r="E23" i="7"/>
  <c r="P22" i="7"/>
  <c r="E22" i="7"/>
  <c r="P21" i="7"/>
  <c r="E21" i="7"/>
  <c r="P20" i="7"/>
  <c r="E20" i="7"/>
  <c r="P19" i="7"/>
  <c r="E19" i="7"/>
  <c r="P17" i="7"/>
  <c r="P16" i="7"/>
  <c r="P15" i="7"/>
  <c r="P14" i="7"/>
  <c r="P13" i="7"/>
  <c r="P11" i="7"/>
  <c r="E11" i="7"/>
  <c r="P10" i="7"/>
  <c r="E10" i="7"/>
  <c r="D47" i="7" l="1"/>
  <c r="E8" i="7"/>
  <c r="P43" i="7"/>
  <c r="Q43" i="7"/>
  <c r="D57" i="7"/>
  <c r="D58" i="7" s="1"/>
  <c r="E58" i="7" s="1"/>
  <c r="C7" i="7"/>
  <c r="E7" i="7"/>
  <c r="E6" i="7" s="1"/>
  <c r="E5" i="7" s="1"/>
  <c r="C8" i="7"/>
  <c r="E6" i="5"/>
  <c r="A10" i="5"/>
  <c r="H10" i="5"/>
  <c r="D12" i="5"/>
  <c r="D13" i="5"/>
  <c r="P13" i="5"/>
  <c r="Q13" i="5"/>
  <c r="D14" i="5"/>
  <c r="P14" i="5"/>
  <c r="Q14" i="5"/>
  <c r="D15" i="5"/>
  <c r="P15" i="5"/>
  <c r="Q15" i="5"/>
  <c r="D16" i="5"/>
  <c r="P16" i="5"/>
  <c r="Q16" i="5"/>
  <c r="D17" i="5"/>
  <c r="P17" i="5"/>
  <c r="Q17" i="5"/>
  <c r="D18" i="5"/>
  <c r="P18" i="5"/>
  <c r="Q18" i="5"/>
  <c r="D19" i="5"/>
  <c r="P19" i="5"/>
  <c r="Q19" i="5"/>
  <c r="D20" i="5"/>
  <c r="P20" i="5"/>
  <c r="Q20" i="5"/>
  <c r="D21" i="5"/>
  <c r="D22" i="5"/>
  <c r="D23" i="5"/>
  <c r="D24" i="5"/>
  <c r="D26" i="5"/>
  <c r="D27" i="5"/>
  <c r="D28" i="5"/>
  <c r="D29" i="5"/>
  <c r="D30" i="5"/>
  <c r="D31" i="5"/>
  <c r="D32" i="5"/>
  <c r="D33" i="5"/>
  <c r="D34" i="5"/>
  <c r="C6" i="5"/>
  <c r="C6" i="7" l="1"/>
  <c r="B5" i="7" s="1"/>
  <c r="P21" i="5"/>
  <c r="D25" i="5"/>
  <c r="Q21" i="5"/>
  <c r="D35" i="5"/>
  <c r="E7" i="5"/>
  <c r="E5" i="5" s="1"/>
  <c r="E4" i="5" s="1"/>
  <c r="C7" i="5"/>
  <c r="C5" i="5" s="1"/>
  <c r="D36" i="5" l="1"/>
  <c r="E36" i="5" s="1"/>
  <c r="B4" i="5"/>
</calcChain>
</file>

<file path=xl/sharedStrings.xml><?xml version="1.0" encoding="utf-8"?>
<sst xmlns="http://schemas.openxmlformats.org/spreadsheetml/2006/main" count="382" uniqueCount="245">
  <si>
    <t>施設名</t>
    <rPh sb="0" eb="2">
      <t>シセツ</t>
    </rPh>
    <rPh sb="2" eb="3">
      <t>メイ</t>
    </rPh>
    <phoneticPr fontId="2"/>
  </si>
  <si>
    <t>施設カナ名</t>
    <rPh sb="0" eb="2">
      <t>シセツ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</si>
  <si>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</si>
  <si>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設置者</t>
    <rPh sb="0" eb="2">
      <t>セッチ</t>
    </rPh>
    <rPh sb="2" eb="3">
      <t>シャ</t>
    </rPh>
    <phoneticPr fontId="2"/>
  </si>
  <si>
    <t>経営者</t>
    <rPh sb="0" eb="3">
      <t>ケイエイシャ</t>
    </rPh>
    <phoneticPr fontId="2"/>
  </si>
  <si>
    <t>開設年月日</t>
    <rPh sb="0" eb="2">
      <t>カイセツ</t>
    </rPh>
    <rPh sb="2" eb="5">
      <t>ネンガッピ</t>
    </rPh>
    <phoneticPr fontId="2"/>
  </si>
  <si>
    <t>定員</t>
    <rPh sb="0" eb="2">
      <t>テイイン</t>
    </rPh>
    <phoneticPr fontId="2"/>
  </si>
  <si>
    <t>分類略称</t>
    <rPh sb="0" eb="2">
      <t>ブンルイ</t>
    </rPh>
    <rPh sb="2" eb="4">
      <t>リャクショウ</t>
    </rPh>
    <phoneticPr fontId="2"/>
  </si>
  <si>
    <t>宇部市</t>
    <rPh sb="0" eb="3">
      <t>ウベシ</t>
    </rPh>
    <phoneticPr fontId="2"/>
  </si>
  <si>
    <t>長門市</t>
    <rPh sb="0" eb="3">
      <t>ナガトシ</t>
    </rPh>
    <phoneticPr fontId="2"/>
  </si>
  <si>
    <t>萩市</t>
    <rPh sb="0" eb="2">
      <t>ハギシ</t>
    </rPh>
    <phoneticPr fontId="2"/>
  </si>
  <si>
    <t>岩国市</t>
    <rPh sb="0" eb="3">
      <t>イワクニシ</t>
    </rPh>
    <phoneticPr fontId="2"/>
  </si>
  <si>
    <t>施設長</t>
    <rPh sb="0" eb="2">
      <t>シセツ</t>
    </rPh>
    <rPh sb="2" eb="3">
      <t>チョウ</t>
    </rPh>
    <phoneticPr fontId="2"/>
  </si>
  <si>
    <t>所在地</t>
    <rPh sb="0" eb="3">
      <t>ショザイチ</t>
    </rPh>
    <phoneticPr fontId="2"/>
  </si>
  <si>
    <t>設置者区分</t>
    <rPh sb="0" eb="2">
      <t>セッチ</t>
    </rPh>
    <rPh sb="2" eb="3">
      <t>シャ</t>
    </rPh>
    <rPh sb="3" eb="5">
      <t>クブン</t>
    </rPh>
    <phoneticPr fontId="2"/>
  </si>
  <si>
    <t>設置主体別内訳</t>
    <rPh sb="0" eb="2">
      <t>セッチ</t>
    </rPh>
    <rPh sb="2" eb="4">
      <t>シュタイ</t>
    </rPh>
    <rPh sb="4" eb="5">
      <t>ベツ</t>
    </rPh>
    <rPh sb="5" eb="7">
      <t>ウチワケ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</si>
  <si>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</si>
  <si>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</si>
  <si>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市町</t>
    <rPh sb="0" eb="2">
      <t>シチョウ</t>
    </rPh>
    <phoneticPr fontId="2"/>
  </si>
  <si>
    <t>組合その他</t>
    <rPh sb="0" eb="2">
      <t>クミアイ</t>
    </rPh>
    <rPh sb="4" eb="5">
      <t>タ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</si>
  <si>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</si>
  <si>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社団・財団法人</t>
    <rPh sb="0" eb="2">
      <t>シャダン</t>
    </rPh>
    <rPh sb="3" eb="5">
      <t>ザイダン</t>
    </rPh>
    <rPh sb="5" eb="7">
      <t>ホウジン</t>
    </rPh>
    <phoneticPr fontId="2"/>
  </si>
  <si>
    <t>その他法人</t>
    <rPh sb="2" eb="3">
      <t>タ</t>
    </rPh>
    <rPh sb="3" eb="5">
      <t>ホウジン</t>
    </rPh>
    <phoneticPr fontId="2"/>
  </si>
  <si>
    <t>個人</t>
    <rPh sb="0" eb="2">
      <t>コジン</t>
    </rPh>
    <phoneticPr fontId="2"/>
  </si>
  <si>
    <t>施設数</t>
    <rPh sb="0" eb="2">
      <t>シセツ</t>
    </rPh>
    <rPh sb="2" eb="3">
      <t>スウ</t>
    </rPh>
    <phoneticPr fontId="2"/>
  </si>
  <si>
    <t>定員　</t>
    <rPh sb="0" eb="2">
      <t>テイイン</t>
    </rPh>
    <phoneticPr fontId="2"/>
  </si>
  <si>
    <t>（公立）</t>
    <rPh sb="1" eb="3">
      <t>コウリツ</t>
    </rPh>
    <phoneticPr fontId="2"/>
  </si>
  <si>
    <t>（私立）</t>
    <rPh sb="1" eb="3">
      <t>シリツ</t>
    </rPh>
    <phoneticPr fontId="2"/>
  </si>
  <si>
    <t>（施設数計）</t>
    <rPh sb="1" eb="3">
      <t>シセツ</t>
    </rPh>
    <rPh sb="3" eb="4">
      <t>スウ</t>
    </rPh>
    <rPh sb="4" eb="5">
      <t>ケイ</t>
    </rPh>
    <phoneticPr fontId="2"/>
  </si>
  <si>
    <t>市町別保健福祉施設等一覧用計算</t>
    <rPh sb="0" eb="2">
      <t>シチョウ</t>
    </rPh>
    <rPh sb="2" eb="3">
      <t>ベツ</t>
    </rPh>
    <rPh sb="3" eb="5">
      <t>ホケン</t>
    </rPh>
    <rPh sb="5" eb="7">
      <t>フクシ</t>
    </rPh>
    <rPh sb="7" eb="9">
      <t>シセツ</t>
    </rPh>
    <rPh sb="9" eb="10">
      <t>トウ</t>
    </rPh>
    <rPh sb="10" eb="12">
      <t>イチラン</t>
    </rPh>
    <rPh sb="12" eb="13">
      <t>ヨウ</t>
    </rPh>
    <rPh sb="13" eb="15">
      <t>ケイサン</t>
    </rPh>
    <phoneticPr fontId="2"/>
  </si>
  <si>
    <t>（定員計）</t>
    <rPh sb="1" eb="3">
      <t>テイイン</t>
    </rPh>
    <rPh sb="3" eb="4">
      <t>ケイ</t>
    </rPh>
    <phoneticPr fontId="2"/>
  </si>
  <si>
    <t>施設等調書用計算</t>
    <rPh sb="0" eb="2">
      <t>シセツ</t>
    </rPh>
    <rPh sb="2" eb="3">
      <t>トウ</t>
    </rPh>
    <rPh sb="3" eb="5">
      <t>チョウショ</t>
    </rPh>
    <rPh sb="5" eb="6">
      <t>ヨウ</t>
    </rPh>
    <rPh sb="6" eb="8">
      <t>ケイサン</t>
    </rPh>
    <phoneticPr fontId="2"/>
  </si>
  <si>
    <t>下関市</t>
    <rPh sb="0" eb="3">
      <t>シモノセキシ</t>
    </rPh>
    <phoneticPr fontId="2"/>
  </si>
  <si>
    <t>山口市</t>
    <rPh sb="0" eb="2">
      <t>ヤマグチ</t>
    </rPh>
    <rPh sb="2" eb="3">
      <t>シ</t>
    </rPh>
    <phoneticPr fontId="2"/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</si>
  <si>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</si>
  <si>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</si>
  <si>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光市</t>
    <rPh sb="0" eb="1">
      <t>ヒカリ</t>
    </rPh>
    <rPh sb="1" eb="2">
      <t>シ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</si>
  <si>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</si>
  <si>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</si>
  <si>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周南市</t>
    <rPh sb="0" eb="2">
      <t>シュウナン</t>
    </rPh>
    <rPh sb="2" eb="3">
      <t>シ</t>
    </rPh>
    <phoneticPr fontId="2"/>
  </si>
  <si>
    <t>山陽小野田市</t>
    <rPh sb="0" eb="2">
      <t>サンヨウ</t>
    </rPh>
    <rPh sb="2" eb="6">
      <t>オノダシ</t>
    </rPh>
    <phoneticPr fontId="2"/>
  </si>
  <si>
    <t>市計</t>
    <rPh sb="0" eb="1">
      <t>シ</t>
    </rPh>
    <rPh sb="1" eb="2">
      <t>ケイ</t>
    </rPh>
    <phoneticPr fontId="2"/>
  </si>
  <si>
    <t>美東町</t>
    <rPh sb="0" eb="2">
      <t>ミトウ</t>
    </rPh>
    <rPh sb="2" eb="3">
      <t>チョウ</t>
    </rPh>
    <phoneticPr fontId="2"/>
  </si>
  <si>
    <t>秋芳町</t>
    <rPh sb="0" eb="2">
      <t>シュウホウ</t>
    </rPh>
    <rPh sb="2" eb="3">
      <t>チョウ</t>
    </rPh>
    <phoneticPr fontId="2"/>
  </si>
  <si>
    <t>阿東町</t>
    <rPh sb="0" eb="2">
      <t>アトウ</t>
    </rPh>
    <rPh sb="2" eb="3">
      <t>チョウ</t>
    </rPh>
    <phoneticPr fontId="2"/>
  </si>
  <si>
    <t>町計</t>
    <rPh sb="0" eb="1">
      <t>チョウ</t>
    </rPh>
    <rPh sb="1" eb="2">
      <t>ケイ</t>
    </rPh>
    <phoneticPr fontId="2"/>
  </si>
  <si>
    <t>県計</t>
    <rPh sb="0" eb="1">
      <t>ケン</t>
    </rPh>
    <rPh sb="1" eb="2">
      <t>ケイ</t>
    </rPh>
    <phoneticPr fontId="2"/>
  </si>
  <si>
    <t>住所（町名、大字以下）</t>
    <rPh sb="0" eb="2">
      <t>ジュウショ</t>
    </rPh>
    <rPh sb="3" eb="5">
      <t>チョウメイ</t>
    </rPh>
    <rPh sb="6" eb="8">
      <t>オオアザ</t>
    </rPh>
    <rPh sb="8" eb="10">
      <t>イカ</t>
    </rPh>
    <phoneticPr fontId="2"/>
  </si>
  <si>
    <t>山口市</t>
    <rPh sb="0" eb="3">
      <t>ヤマグチシ</t>
    </rPh>
    <phoneticPr fontId="2"/>
  </si>
  <si>
    <t>光市</t>
    <rPh sb="0" eb="2">
      <t>ヒカリシ</t>
    </rPh>
    <phoneticPr fontId="2"/>
  </si>
  <si>
    <t>周南市</t>
    <rPh sb="0" eb="3">
      <t>シ</t>
    </rPh>
    <phoneticPr fontId="2"/>
  </si>
  <si>
    <t>ﾁｲｷｶﾂﾄﾞｳｼｴﾝｾﾝﾀｰﾋｴﾀﾞ</t>
  </si>
  <si>
    <t>ｼｴﾝｾﾝﾀｰｲｯﾎﾟｼｬ</t>
  </si>
  <si>
    <t>ﾁｲｷｶﾂﾄﾞｳｼｴﾝｾﾝﾀｰﾔﾏｸﾞﾁ</t>
  </si>
  <si>
    <t>ｼｬｶｲﾌｸｼｾﾝﾀｰｼﾗｻｷﾞｶｲｶﾝ</t>
  </si>
  <si>
    <t>ﾁｲｷｶﾂﾄﾞｳｼｴﾝｾﾝﾀｰﾄﾗｲｱﾝｸﾞﾙ</t>
  </si>
  <si>
    <t>ｼｮｳｶﾞｲｼｬｼｴﾝｾﾝﾀｰﾘﾌﾚ</t>
  </si>
  <si>
    <t>ﾔﾅｲﾁｲｷｾｲｶﾂｼｴﾝｾﾝﾀｰ</t>
  </si>
  <si>
    <t>地域活動支セ</t>
    <rPh sb="0" eb="2">
      <t>チイキ</t>
    </rPh>
    <rPh sb="2" eb="4">
      <t>カツドウ</t>
    </rPh>
    <rPh sb="4" eb="5">
      <t>シ</t>
    </rPh>
    <phoneticPr fontId="2"/>
  </si>
  <si>
    <t>河本博文</t>
    <rPh sb="0" eb="2">
      <t>カワモト</t>
    </rPh>
    <rPh sb="2" eb="4">
      <t>ヒロフミ</t>
    </rPh>
    <phoneticPr fontId="2"/>
  </si>
  <si>
    <t>美祢市</t>
    <rPh sb="0" eb="2">
      <t>ミネ</t>
    </rPh>
    <rPh sb="2" eb="3">
      <t>シ</t>
    </rPh>
    <phoneticPr fontId="2"/>
  </si>
  <si>
    <t>５　地域生活支援事業</t>
    <rPh sb="2" eb="4">
      <t>チイキ</t>
    </rPh>
    <rPh sb="4" eb="6">
      <t>セイカツ</t>
    </rPh>
    <rPh sb="6" eb="8">
      <t>シエン</t>
    </rPh>
    <rPh sb="8" eb="10">
      <t>ジギョウ</t>
    </rPh>
    <phoneticPr fontId="2"/>
  </si>
  <si>
    <t>支援センター
一歩社</t>
    <rPh sb="0" eb="2">
      <t>シエン</t>
    </rPh>
    <rPh sb="7" eb="9">
      <t>イッポ</t>
    </rPh>
    <rPh sb="9" eb="10">
      <t>シャ</t>
    </rPh>
    <phoneticPr fontId="2"/>
  </si>
  <si>
    <t>社会福祉センター
しらさぎ会館</t>
    <rPh sb="0" eb="1">
      <t>シャ</t>
    </rPh>
    <rPh sb="1" eb="2">
      <t>カイ</t>
    </rPh>
    <rPh sb="2" eb="4">
      <t>フクシ</t>
    </rPh>
    <rPh sb="13" eb="15">
      <t>カイカン</t>
    </rPh>
    <phoneticPr fontId="2"/>
  </si>
  <si>
    <t>防府市身体障害者
福祉センター</t>
    <rPh sb="0" eb="3">
      <t>ホウフシ</t>
    </rPh>
    <rPh sb="3" eb="5">
      <t>シンタイ</t>
    </rPh>
    <rPh sb="5" eb="8">
      <t>ショウガイシャ</t>
    </rPh>
    <rPh sb="9" eb="11">
      <t>フクシ</t>
    </rPh>
    <phoneticPr fontId="2"/>
  </si>
  <si>
    <t>障害者支援センター
リフレ</t>
    <rPh sb="0" eb="3">
      <t>ショウガイシャ</t>
    </rPh>
    <rPh sb="3" eb="5">
      <t>シエン</t>
    </rPh>
    <phoneticPr fontId="2"/>
  </si>
  <si>
    <t>心身障害者
福祉作業所
海月倶楽部</t>
    <rPh sb="0" eb="2">
      <t>シンシン</t>
    </rPh>
    <rPh sb="2" eb="5">
      <t>ショウガイシャ</t>
    </rPh>
    <rPh sb="6" eb="8">
      <t>フクシ</t>
    </rPh>
    <rPh sb="8" eb="10">
      <t>サギョウ</t>
    </rPh>
    <rPh sb="10" eb="11">
      <t>ショ</t>
    </rPh>
    <rPh sb="12" eb="14">
      <t>クラゲ</t>
    </rPh>
    <rPh sb="14" eb="17">
      <t>クラブ</t>
    </rPh>
    <phoneticPr fontId="2"/>
  </si>
  <si>
    <t>ＮＰＯ法人
ＮＰＯメビウス
(河本博文)　</t>
    <rPh sb="3" eb="5">
      <t>ホウジン</t>
    </rPh>
    <rPh sb="15" eb="17">
      <t>カワモト</t>
    </rPh>
    <rPh sb="17" eb="19">
      <t>ヒロフミ</t>
    </rPh>
    <phoneticPr fontId="2"/>
  </si>
  <si>
    <t>美祢市
地域活動支援センター
ひので</t>
    <rPh sb="0" eb="2">
      <t>ミネ</t>
    </rPh>
    <rPh sb="2" eb="3">
      <t>シ</t>
    </rPh>
    <rPh sb="4" eb="6">
      <t>チイキ</t>
    </rPh>
    <rPh sb="6" eb="8">
      <t>カツドウ</t>
    </rPh>
    <rPh sb="8" eb="10">
      <t>シエン</t>
    </rPh>
    <phoneticPr fontId="2"/>
  </si>
  <si>
    <t>山口市
アカシア工房</t>
    <rPh sb="0" eb="3">
      <t>ヤマグチシ</t>
    </rPh>
    <rPh sb="8" eb="10">
      <t>コウボウ</t>
    </rPh>
    <phoneticPr fontId="2"/>
  </si>
  <si>
    <t>阿東徳佐中3284</t>
    <rPh sb="0" eb="2">
      <t>アトウ</t>
    </rPh>
    <rPh sb="2" eb="4">
      <t>トクサ</t>
    </rPh>
    <rPh sb="4" eb="5">
      <t>ナカ</t>
    </rPh>
    <phoneticPr fontId="2"/>
  </si>
  <si>
    <t>阿武町</t>
    <rPh sb="0" eb="3">
      <t>アブチョウ</t>
    </rPh>
    <phoneticPr fontId="2"/>
  </si>
  <si>
    <t>社会福祉法人
博愛会
（髙橋幹治）</t>
    <rPh sb="12" eb="14">
      <t>タカハシ</t>
    </rPh>
    <rPh sb="14" eb="16">
      <t>カンジ</t>
    </rPh>
    <phoneticPr fontId="2"/>
  </si>
  <si>
    <t>あさひ苑</t>
    <rPh sb="3" eb="4">
      <t>エン</t>
    </rPh>
    <phoneticPr fontId="2"/>
  </si>
  <si>
    <t>ｱｻﾋｴﾝ</t>
  </si>
  <si>
    <t>平林末弌</t>
    <rPh sb="2" eb="3">
      <t>スエ</t>
    </rPh>
    <phoneticPr fontId="2"/>
  </si>
  <si>
    <t>堂の前町1番5号</t>
    <rPh sb="0" eb="1">
      <t>ドウ</t>
    </rPh>
    <rPh sb="2" eb="3">
      <t>マエ</t>
    </rPh>
    <rPh sb="3" eb="4">
      <t>チョウ</t>
    </rPh>
    <rPh sb="5" eb="6">
      <t>バン</t>
    </rPh>
    <rPh sb="7" eb="8">
      <t>ゴウ</t>
    </rPh>
    <phoneticPr fontId="2"/>
  </si>
  <si>
    <t>ふれんず大歳</t>
    <rPh sb="4" eb="6">
      <t>オオトシ</t>
    </rPh>
    <phoneticPr fontId="2"/>
  </si>
  <si>
    <t>山口市</t>
  </si>
  <si>
    <t>朝田500番地3</t>
    <rPh sb="0" eb="2">
      <t>アサダ</t>
    </rPh>
    <rPh sb="5" eb="6">
      <t>バン</t>
    </rPh>
    <rPh sb="6" eb="7">
      <t>チ</t>
    </rPh>
    <phoneticPr fontId="2"/>
  </si>
  <si>
    <t>古谷雄一</t>
    <rPh sb="0" eb="2">
      <t>フルヤ</t>
    </rPh>
    <rPh sb="2" eb="4">
      <t>ユウイチ</t>
    </rPh>
    <phoneticPr fontId="2"/>
  </si>
  <si>
    <t>鞠生町12番2号</t>
    <rPh sb="0" eb="3">
      <t>マリフチョウ</t>
    </rPh>
    <rPh sb="5" eb="6">
      <t>バン</t>
    </rPh>
    <rPh sb="7" eb="8">
      <t>ゴウ</t>
    </rPh>
    <phoneticPr fontId="2"/>
  </si>
  <si>
    <t>横山1-12-51</t>
    <rPh sb="0" eb="2">
      <t>ヨコヤマ</t>
    </rPh>
    <phoneticPr fontId="2"/>
  </si>
  <si>
    <t>玖珂町1887</t>
    <rPh sb="0" eb="3">
      <t>クガチョウ</t>
    </rPh>
    <phoneticPr fontId="2"/>
  </si>
  <si>
    <t>今津町2-6-8</t>
    <rPh sb="0" eb="2">
      <t>イマヅ</t>
    </rPh>
    <rPh sb="2" eb="3">
      <t>マチ</t>
    </rPh>
    <phoneticPr fontId="2"/>
  </si>
  <si>
    <t>旭町3丁目4-15</t>
    <rPh sb="0" eb="2">
      <t>アサヒマチ</t>
    </rPh>
    <rPh sb="3" eb="5">
      <t>チョウメ</t>
    </rPh>
    <phoneticPr fontId="2"/>
  </si>
  <si>
    <t>柳井1910番地1</t>
    <rPh sb="0" eb="2">
      <t>ヤナイ</t>
    </rPh>
    <rPh sb="6" eb="8">
      <t>バンチ</t>
    </rPh>
    <phoneticPr fontId="2"/>
  </si>
  <si>
    <t>伊佐町伊佐2090-3</t>
    <rPh sb="0" eb="2">
      <t>イサ</t>
    </rPh>
    <rPh sb="2" eb="3">
      <t>チョウ</t>
    </rPh>
    <rPh sb="3" eb="5">
      <t>イサ</t>
    </rPh>
    <phoneticPr fontId="2"/>
  </si>
  <si>
    <t>泉原町10-1</t>
    <rPh sb="0" eb="1">
      <t>イズミ</t>
    </rPh>
    <rPh sb="1" eb="2">
      <t>ハラ</t>
    </rPh>
    <rPh sb="2" eb="3">
      <t>マチ</t>
    </rPh>
    <phoneticPr fontId="2"/>
  </si>
  <si>
    <t>ＮＰＯ法人
ＮＰＯメビウス</t>
    <rPh sb="3" eb="5">
      <t>ホウジン</t>
    </rPh>
    <phoneticPr fontId="2"/>
  </si>
  <si>
    <t>松保町8-1</t>
    <rPh sb="0" eb="1">
      <t>マツ</t>
    </rPh>
    <rPh sb="1" eb="2">
      <t>ホ</t>
    </rPh>
    <rPh sb="2" eb="3">
      <t>マチ</t>
    </rPh>
    <phoneticPr fontId="2"/>
  </si>
  <si>
    <t>大字奈古3081-3</t>
    <rPh sb="0" eb="2">
      <t>オオアザ</t>
    </rPh>
    <rPh sb="2" eb="4">
      <t>ナゴ</t>
    </rPh>
    <phoneticPr fontId="2"/>
  </si>
  <si>
    <t>市町コード</t>
    <rPh sb="0" eb="2">
      <t>シチョウ</t>
    </rPh>
    <phoneticPr fontId="2"/>
  </si>
  <si>
    <t>市町名</t>
    <rPh sb="0" eb="2">
      <t>シチョウ</t>
    </rPh>
    <rPh sb="2" eb="3">
      <t>メイ</t>
    </rPh>
    <phoneticPr fontId="2"/>
  </si>
  <si>
    <t>阿武郡阿武町</t>
    <rPh sb="0" eb="3">
      <t>アブグン</t>
    </rPh>
    <rPh sb="3" eb="6">
      <t>アブチョウ</t>
    </rPh>
    <phoneticPr fontId="2"/>
  </si>
  <si>
    <t>大島郡周防大島町</t>
    <rPh sb="0" eb="3">
      <t>オオシマグン</t>
    </rPh>
    <rPh sb="3" eb="5">
      <t>スオウ</t>
    </rPh>
    <rPh sb="5" eb="7">
      <t>オオシマ</t>
    </rPh>
    <rPh sb="7" eb="8">
      <t>チョウ</t>
    </rPh>
    <phoneticPr fontId="2"/>
  </si>
  <si>
    <t>玖珂郡和木町</t>
    <rPh sb="0" eb="2">
      <t>クガ</t>
    </rPh>
    <rPh sb="2" eb="3">
      <t>グン</t>
    </rPh>
    <rPh sb="3" eb="5">
      <t>ワキ</t>
    </rPh>
    <rPh sb="5" eb="6">
      <t>チョウ</t>
    </rPh>
    <phoneticPr fontId="2"/>
  </si>
  <si>
    <t>熊毛郡上関町</t>
    <rPh sb="0" eb="3">
      <t>クマゲグン</t>
    </rPh>
    <rPh sb="3" eb="5">
      <t>カミノセキ</t>
    </rPh>
    <rPh sb="5" eb="6">
      <t>チョウ</t>
    </rPh>
    <phoneticPr fontId="2"/>
  </si>
  <si>
    <t>熊毛郡田布施町</t>
    <rPh sb="0" eb="3">
      <t>クマゲグン</t>
    </rPh>
    <rPh sb="3" eb="7">
      <t>タブセチョウ</t>
    </rPh>
    <phoneticPr fontId="2"/>
  </si>
  <si>
    <t>熊毛郡平生町</t>
    <rPh sb="0" eb="3">
      <t>クマゲグン</t>
    </rPh>
    <rPh sb="3" eb="6">
      <t>ヒラオチョウ</t>
    </rPh>
    <phoneticPr fontId="2"/>
  </si>
  <si>
    <t>阿武郡阿武町</t>
    <rPh sb="0" eb="3">
      <t>アブグン</t>
    </rPh>
    <rPh sb="3" eb="5">
      <t>アブ</t>
    </rPh>
    <rPh sb="5" eb="6">
      <t>チョウ</t>
    </rPh>
    <phoneticPr fontId="2"/>
  </si>
  <si>
    <t>支援センター
ひえだ</t>
    <rPh sb="0" eb="2">
      <t>シエン</t>
    </rPh>
    <phoneticPr fontId="2"/>
  </si>
  <si>
    <t>秋穂東6573-1</t>
    <rPh sb="0" eb="3">
      <t>アイオヒガシ</t>
    </rPh>
    <rPh sb="2" eb="3">
      <t>ヒガシ</t>
    </rPh>
    <phoneticPr fontId="2"/>
  </si>
  <si>
    <t>横田和彦</t>
    <rPh sb="0" eb="2">
      <t>ヨコタ</t>
    </rPh>
    <rPh sb="2" eb="4">
      <t>カズヒコ</t>
    </rPh>
    <phoneticPr fontId="2"/>
  </si>
  <si>
    <t xml:space="preserve"> (1) 地域活動支援センター</t>
    <rPh sb="5" eb="7">
      <t>チイキ</t>
    </rPh>
    <rPh sb="7" eb="9">
      <t>カツドウ</t>
    </rPh>
    <rPh sb="9" eb="11">
      <t>シエン</t>
    </rPh>
    <phoneticPr fontId="2"/>
  </si>
  <si>
    <t>郵便
番号</t>
    <rPh sb="0" eb="2">
      <t>ユウビン</t>
    </rPh>
    <rPh sb="3" eb="5">
      <t>バンゴウ</t>
    </rPh>
    <phoneticPr fontId="2"/>
  </si>
  <si>
    <t>751-0856</t>
  </si>
  <si>
    <t>759-6311</t>
  </si>
  <si>
    <t>747-1221</t>
  </si>
  <si>
    <t>753-0032</t>
  </si>
  <si>
    <t>759-1512</t>
  </si>
  <si>
    <t>754-1101</t>
  </si>
  <si>
    <t>753-0871</t>
  </si>
  <si>
    <t>747-0805</t>
  </si>
  <si>
    <t>741-0081</t>
  </si>
  <si>
    <t>742-0313</t>
  </si>
  <si>
    <t>740-0017</t>
  </si>
  <si>
    <t>740-0024</t>
  </si>
  <si>
    <t>743-0011</t>
  </si>
  <si>
    <t>742-0021</t>
  </si>
  <si>
    <t>759-2222</t>
  </si>
  <si>
    <t>745-0833</t>
  </si>
  <si>
    <t>745-0847</t>
  </si>
  <si>
    <t>759-
3622</t>
  </si>
  <si>
    <t>地域活動
支援センター
やまぐち</t>
    <rPh sb="0" eb="2">
      <t>チイキ</t>
    </rPh>
    <rPh sb="2" eb="4">
      <t>カツドウ</t>
    </rPh>
    <rPh sb="5" eb="7">
      <t>シエン</t>
    </rPh>
    <phoneticPr fontId="2"/>
  </si>
  <si>
    <t>地域活動
支援センター
秋穂地区
共同作業所
夢工房</t>
    <rPh sb="0" eb="2">
      <t>チイキ</t>
    </rPh>
    <rPh sb="2" eb="4">
      <t>カツドウ</t>
    </rPh>
    <rPh sb="5" eb="7">
      <t>シエン</t>
    </rPh>
    <rPh sb="12" eb="14">
      <t>アイオ</t>
    </rPh>
    <rPh sb="14" eb="16">
      <t>チク</t>
    </rPh>
    <rPh sb="17" eb="19">
      <t>キョウドウ</t>
    </rPh>
    <rPh sb="19" eb="22">
      <t>サギョウショ</t>
    </rPh>
    <rPh sb="23" eb="24">
      <t>ユメ</t>
    </rPh>
    <rPh sb="24" eb="26">
      <t>コウボウ</t>
    </rPh>
    <phoneticPr fontId="2"/>
  </si>
  <si>
    <t>ＮＰＯ法人
秋穂地区
精神保健家族会</t>
    <rPh sb="3" eb="5">
      <t>ホウジン</t>
    </rPh>
    <rPh sb="6" eb="8">
      <t>アイオ</t>
    </rPh>
    <rPh sb="8" eb="10">
      <t>チク</t>
    </rPh>
    <rPh sb="11" eb="13">
      <t>セイシン</t>
    </rPh>
    <rPh sb="13" eb="15">
      <t>ホケン</t>
    </rPh>
    <rPh sb="15" eb="18">
      <t>カゾクカイ</t>
    </rPh>
    <phoneticPr fontId="2"/>
  </si>
  <si>
    <t>ＮＰＯ法人
秋穂地区
精神保健家族会
（平林末弌）</t>
    <rPh sb="20" eb="22">
      <t>ヒラバヤシ</t>
    </rPh>
    <rPh sb="22" eb="23">
      <t>スエ</t>
    </rPh>
    <rPh sb="23" eb="24">
      <t>イチ</t>
    </rPh>
    <phoneticPr fontId="2"/>
  </si>
  <si>
    <t>地域生活
支援センター
トライアングル</t>
    <rPh sb="0" eb="2">
      <t>チイキ</t>
    </rPh>
    <rPh sb="2" eb="4">
      <t>セイカツ</t>
    </rPh>
    <rPh sb="5" eb="7">
      <t>シエン</t>
    </rPh>
    <phoneticPr fontId="2"/>
  </si>
  <si>
    <t>ＮＰＯ法人
ふれあい
岩国福祉会</t>
    <rPh sb="3" eb="5">
      <t>ホウジン</t>
    </rPh>
    <rPh sb="11" eb="13">
      <t>イワクニ</t>
    </rPh>
    <rPh sb="13" eb="15">
      <t>フクシ</t>
    </rPh>
    <rPh sb="15" eb="16">
      <t>カイ</t>
    </rPh>
    <phoneticPr fontId="2"/>
  </si>
  <si>
    <t>光市
身体障害者
デイサービス
センター</t>
    <rPh sb="0" eb="2">
      <t>ヒカリシ</t>
    </rPh>
    <rPh sb="3" eb="5">
      <t>シンタイ</t>
    </rPh>
    <rPh sb="5" eb="8">
      <t>ショウガイシャ</t>
    </rPh>
    <phoneticPr fontId="2"/>
  </si>
  <si>
    <t>阿武町
地域活動
支援センター</t>
    <rPh sb="0" eb="3">
      <t>アブチョウ</t>
    </rPh>
    <rPh sb="4" eb="6">
      <t>チイキ</t>
    </rPh>
    <rPh sb="6" eb="8">
      <t>カツドウ</t>
    </rPh>
    <rPh sb="9" eb="11">
      <t>シエン</t>
    </rPh>
    <phoneticPr fontId="2"/>
  </si>
  <si>
    <t xml:space="preserve"> (2) 福祉ホーム</t>
    <rPh sb="5" eb="7">
      <t>フクシ</t>
    </rPh>
    <phoneticPr fontId="2"/>
  </si>
  <si>
    <t>医療法人
光の会</t>
    <rPh sb="5" eb="6">
      <t>ヒカリ</t>
    </rPh>
    <rPh sb="7" eb="8">
      <t>カイ</t>
    </rPh>
    <phoneticPr fontId="2"/>
  </si>
  <si>
    <t>社会福祉法人
博愛会</t>
  </si>
  <si>
    <t>社会福祉法人
山口市
社会福祉協議会</t>
    <rPh sb="0" eb="2">
      <t>シャカイ</t>
    </rPh>
    <rPh sb="2" eb="4">
      <t>フクシ</t>
    </rPh>
    <rPh sb="4" eb="6">
      <t>ホウジン</t>
    </rPh>
    <rPh sb="7" eb="10">
      <t>ヤマグチシ</t>
    </rPh>
    <rPh sb="11" eb="13">
      <t>シャカイ</t>
    </rPh>
    <rPh sb="13" eb="15">
      <t>フクシ</t>
    </rPh>
    <rPh sb="15" eb="18">
      <t>キョウギカイ</t>
    </rPh>
    <phoneticPr fontId="2"/>
  </si>
  <si>
    <t>防府市</t>
  </si>
  <si>
    <t>社会福祉法人
ビタ・フェリーチェ</t>
    <rPh sb="0" eb="2">
      <t>シャカイ</t>
    </rPh>
    <rPh sb="2" eb="4">
      <t>フクシ</t>
    </rPh>
    <rPh sb="4" eb="6">
      <t>ホウジン</t>
    </rPh>
    <phoneticPr fontId="3"/>
  </si>
  <si>
    <t>医療法人社団
青山会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phoneticPr fontId="2"/>
  </si>
  <si>
    <t>医療法人社団
青山会
（前田功二）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rPh sb="12" eb="14">
      <t>マエダ</t>
    </rPh>
    <rPh sb="14" eb="16">
      <t>コウジ</t>
    </rPh>
    <phoneticPr fontId="2"/>
  </si>
  <si>
    <t>社会福祉法人
長門市
社会福祉協議会</t>
    <rPh sb="0" eb="2">
      <t>シャカイ</t>
    </rPh>
    <rPh sb="2" eb="4">
      <t>フクシ</t>
    </rPh>
    <rPh sb="4" eb="6">
      <t>ホウジン</t>
    </rPh>
    <rPh sb="7" eb="10">
      <t>ナガトシ</t>
    </rPh>
    <rPh sb="11" eb="13">
      <t>シャカイ</t>
    </rPh>
    <rPh sb="13" eb="15">
      <t>フクシ</t>
    </rPh>
    <rPh sb="15" eb="17">
      <t>キョウギ</t>
    </rPh>
    <rPh sb="17" eb="18">
      <t>カイ</t>
    </rPh>
    <phoneticPr fontId="2"/>
  </si>
  <si>
    <t>医療法人
恵愛会
（中岡清人）</t>
    <rPh sb="0" eb="2">
      <t>イリョウ</t>
    </rPh>
    <rPh sb="2" eb="4">
      <t>ホウジン</t>
    </rPh>
    <rPh sb="5" eb="6">
      <t>ケイ</t>
    </rPh>
    <rPh sb="6" eb="7">
      <t>アイ</t>
    </rPh>
    <rPh sb="7" eb="8">
      <t>カイ</t>
    </rPh>
    <rPh sb="10" eb="12">
      <t>ナカオカ</t>
    </rPh>
    <rPh sb="12" eb="14">
      <t>キヨト</t>
    </rPh>
    <phoneticPr fontId="2"/>
  </si>
  <si>
    <t>ﾐﾈｼﾁｲｷｶﾂﾄﾞｳｼｴﾝｾﾝﾀｰﾋﾉﾃﾞ</t>
    <phoneticPr fontId="2"/>
  </si>
  <si>
    <t>医療法人
愛命会</t>
    <rPh sb="0" eb="2">
      <t>イリョウ</t>
    </rPh>
    <rPh sb="2" eb="4">
      <t>ホウジン</t>
    </rPh>
    <rPh sb="5" eb="6">
      <t>アイ</t>
    </rPh>
    <rPh sb="6" eb="7">
      <t>メイ</t>
    </rPh>
    <rPh sb="7" eb="8">
      <t>カイ</t>
    </rPh>
    <phoneticPr fontId="2"/>
  </si>
  <si>
    <t>医療法人
愛命会
（吉田　延）</t>
    <rPh sb="0" eb="2">
      <t>イリョウ</t>
    </rPh>
    <rPh sb="2" eb="4">
      <t>ホウジン</t>
    </rPh>
    <rPh sb="5" eb="6">
      <t>アイ</t>
    </rPh>
    <rPh sb="6" eb="7">
      <t>メイ</t>
    </rPh>
    <rPh sb="7" eb="8">
      <t>カイ</t>
    </rPh>
    <rPh sb="10" eb="12">
      <t>ヨシダ</t>
    </rPh>
    <rPh sb="13" eb="14">
      <t>エン</t>
    </rPh>
    <phoneticPr fontId="2"/>
  </si>
  <si>
    <t>医療法人
光の会
（重本　拓）</t>
    <rPh sb="0" eb="2">
      <t>イリョウ</t>
    </rPh>
    <rPh sb="2" eb="4">
      <t>ホウジン</t>
    </rPh>
    <rPh sb="5" eb="6">
      <t>ヒカリ</t>
    </rPh>
    <rPh sb="7" eb="8">
      <t>カイ</t>
    </rPh>
    <rPh sb="10" eb="12">
      <t>シゲモト</t>
    </rPh>
    <rPh sb="13" eb="14">
      <t>タク</t>
    </rPh>
    <phoneticPr fontId="2"/>
  </si>
  <si>
    <t>社会福祉法人
ひかり苑
（河野　亨）</t>
    <rPh sb="0" eb="6">
      <t>シャカイフクシホウジン</t>
    </rPh>
    <rPh sb="10" eb="11">
      <t>エン</t>
    </rPh>
    <rPh sb="13" eb="15">
      <t>カワノ</t>
    </rPh>
    <rPh sb="16" eb="17">
      <t>トオル</t>
    </rPh>
    <phoneticPr fontId="1"/>
  </si>
  <si>
    <t>やない地域
生活支援センター</t>
    <rPh sb="3" eb="5">
      <t>チイキ</t>
    </rPh>
    <rPh sb="6" eb="8">
      <t>セイカツ</t>
    </rPh>
    <rPh sb="8" eb="10">
      <t>シエン</t>
    </rPh>
    <phoneticPr fontId="2"/>
  </si>
  <si>
    <t>柳井市、周防大島町、田布施町、
平生町、上関町</t>
    <rPh sb="0" eb="3">
      <t>ヤナイシ</t>
    </rPh>
    <rPh sb="4" eb="6">
      <t>スオウ</t>
    </rPh>
    <rPh sb="6" eb="8">
      <t>オオシマ</t>
    </rPh>
    <rPh sb="8" eb="9">
      <t>チョウ</t>
    </rPh>
    <rPh sb="10" eb="14">
      <t>タブセチョウ</t>
    </rPh>
    <rPh sb="16" eb="19">
      <t>ヒラオチョウ</t>
    </rPh>
    <rPh sb="20" eb="23">
      <t>カミノセキチョウ</t>
    </rPh>
    <phoneticPr fontId="2"/>
  </si>
  <si>
    <t>083-
251-6161</t>
  </si>
  <si>
    <t>083-
775-4171</t>
  </si>
  <si>
    <t>083-
986-2832</t>
  </si>
  <si>
    <t>083-
922-3666</t>
  </si>
  <si>
    <t>083-
984-2816</t>
  </si>
  <si>
    <t>083-
920-3344</t>
  </si>
  <si>
    <t>0835-
23-6625</t>
  </si>
  <si>
    <t>0827-
44-3244</t>
  </si>
  <si>
    <t>0827-
82-0018</t>
  </si>
  <si>
    <t>0827-
22-8740</t>
  </si>
  <si>
    <t>0827-
23-4720</t>
  </si>
  <si>
    <t>0833-
74-3050</t>
  </si>
  <si>
    <t>0837-
22-1633</t>
  </si>
  <si>
    <t>0820-
22-1205</t>
  </si>
  <si>
    <t>0837-
52-0896</t>
  </si>
  <si>
    <t>0834-
21-4573</t>
  </si>
  <si>
    <t>0834-
22-6191</t>
  </si>
  <si>
    <t>08388-
2-2625</t>
  </si>
  <si>
    <t>鋳銭司3347番地の2</t>
    <rPh sb="0" eb="1">
      <t>チュウ</t>
    </rPh>
    <rPh sb="1" eb="2">
      <t>ゼニ</t>
    </rPh>
    <rPh sb="2" eb="3">
      <t>ツカサ</t>
    </rPh>
    <rPh sb="7" eb="9">
      <t>バンチ</t>
    </rPh>
    <phoneticPr fontId="2"/>
  </si>
  <si>
    <t>稗田中町12-10</t>
    <rPh sb="0" eb="4">
      <t>ヒエダナカマチ</t>
    </rPh>
    <phoneticPr fontId="2"/>
  </si>
  <si>
    <t>平田　国夫</t>
    <rPh sb="0" eb="2">
      <t>ヒラタ</t>
    </rPh>
    <rPh sb="3" eb="5">
      <t>クニオ</t>
    </rPh>
    <phoneticPr fontId="2"/>
  </si>
  <si>
    <t>岡田　妙子</t>
    <rPh sb="0" eb="2">
      <t>オカダ</t>
    </rPh>
    <rPh sb="3" eb="4">
      <t>ミョウ</t>
    </rPh>
    <rPh sb="4" eb="5">
      <t>コ</t>
    </rPh>
    <phoneticPr fontId="2"/>
  </si>
  <si>
    <t>西深川845-1</t>
    <rPh sb="0" eb="1">
      <t>ニシ</t>
    </rPh>
    <rPh sb="1" eb="3">
      <t>フカガワ</t>
    </rPh>
    <phoneticPr fontId="2"/>
  </si>
  <si>
    <t>地域活動
支援センター
たけのこ村</t>
    <rPh sb="0" eb="2">
      <t>チイキ</t>
    </rPh>
    <rPh sb="2" eb="4">
      <t>カツドウ</t>
    </rPh>
    <rPh sb="5" eb="7">
      <t>シエン</t>
    </rPh>
    <rPh sb="16" eb="17">
      <t>ムラ</t>
    </rPh>
    <phoneticPr fontId="2"/>
  </si>
  <si>
    <t>浴　紀文</t>
    <rPh sb="0" eb="1">
      <t>ヨク</t>
    </rPh>
    <rPh sb="2" eb="3">
      <t>キ</t>
    </rPh>
    <rPh sb="3" eb="4">
      <t>ブン</t>
    </rPh>
    <phoneticPr fontId="1"/>
  </si>
  <si>
    <t>羽部真彦</t>
    <rPh sb="0" eb="1">
      <t>ハネ</t>
    </rPh>
    <rPh sb="1" eb="2">
      <t>ブ</t>
    </rPh>
    <rPh sb="2" eb="4">
      <t>マサヒコ</t>
    </rPh>
    <phoneticPr fontId="2"/>
  </si>
  <si>
    <t>ﾁｲｷｶﾂﾄﾞｳｼｴﾝｾﾝﾀｰｱｲｵﾁｸｷｮｳﾄﾞｳｻｷﾞｮｳｼｮ</t>
    <phoneticPr fontId="2"/>
  </si>
  <si>
    <t>ﾋｶﾘｼｼﾝﾀｲｼｮｳｶﾞｲｼｬﾃﾞｲｻｰﾋﾞｽｾﾝﾀｰ</t>
    <phoneticPr fontId="2"/>
  </si>
  <si>
    <t>759-4102</t>
    <phoneticPr fontId="2"/>
  </si>
  <si>
    <t>ﾁｲｷｶﾂﾄﾞｳｼｴﾝｾﾝﾀｰﾀｹﾉｺﾑﾗ</t>
    <phoneticPr fontId="2"/>
  </si>
  <si>
    <t>森本　健次</t>
    <rPh sb="0" eb="2">
      <t>モリモト</t>
    </rPh>
    <rPh sb="3" eb="5">
      <t>ケンジ</t>
    </rPh>
    <phoneticPr fontId="2"/>
  </si>
  <si>
    <t>地域生活
支援センター
ウイング</t>
    <phoneticPr fontId="2"/>
  </si>
  <si>
    <t>ﾁｲｷｾｲｶﾂｼｴﾝｾﾝﾀｰｳｲﾝｸﾞ</t>
    <phoneticPr fontId="2"/>
  </si>
  <si>
    <t>ｼﾝｼﾝｼｮｳｶﾞｲｼｬﾌｸｼｻｷﾞｮｳｼｮｸﾗｹﾞｸﾗﾌﾞ</t>
    <phoneticPr fontId="2"/>
  </si>
  <si>
    <t>周南市地域活動
支援センター
ポレポレ</t>
    <rPh sb="0" eb="3">
      <t>シュウナンシ</t>
    </rPh>
    <rPh sb="5" eb="7">
      <t>カツドウ</t>
    </rPh>
    <phoneticPr fontId="2"/>
  </si>
  <si>
    <t>特定非営利活動法人徳山ポレポレくらぶ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トクヤマ</t>
    </rPh>
    <phoneticPr fontId="2"/>
  </si>
  <si>
    <t>池 田 光 子</t>
    <rPh sb="0" eb="1">
      <t>イケ</t>
    </rPh>
    <rPh sb="2" eb="3">
      <t>タ</t>
    </rPh>
    <rPh sb="4" eb="5">
      <t>ヒカル</t>
    </rPh>
    <rPh sb="6" eb="7">
      <t>コ</t>
    </rPh>
    <phoneticPr fontId="2"/>
  </si>
  <si>
    <t>745-0861</t>
    <phoneticPr fontId="2"/>
  </si>
  <si>
    <t>0834-
34-0064</t>
    <phoneticPr fontId="2"/>
  </si>
  <si>
    <t>新地三丁目2番30号</t>
    <rPh sb="0" eb="2">
      <t>シンチ</t>
    </rPh>
    <rPh sb="2" eb="5">
      <t>サンチョウメ</t>
    </rPh>
    <rPh sb="6" eb="7">
      <t>バン</t>
    </rPh>
    <rPh sb="9" eb="10">
      <t>ゴウ</t>
    </rPh>
    <phoneticPr fontId="2"/>
  </si>
  <si>
    <t>ｼｭｳﾅﾝｼﾁｲｷｶﾂﾄﾞｳｼｴﾝｾﾝﾀｰﾎﾟﾚﾎﾟﾚ</t>
    <phoneticPr fontId="2"/>
  </si>
  <si>
    <t>山口市鋳銭司3347番地2</t>
  </si>
  <si>
    <t>山口市堂の前町1番5号</t>
  </si>
  <si>
    <t>山口市阿東徳佐中3284番地</t>
  </si>
  <si>
    <t>山口市秋穂東6573番地1</t>
  </si>
  <si>
    <t>山口市朝田500番地3</t>
  </si>
  <si>
    <t>社会福祉法人
ビタ・フェリーチェ
（岡田妙子）</t>
    <rPh sb="0" eb="2">
      <t>シャカイ</t>
    </rPh>
    <rPh sb="2" eb="4">
      <t>フクシ</t>
    </rPh>
    <rPh sb="4" eb="6">
      <t>ホウジン</t>
    </rPh>
    <rPh sb="18" eb="20">
      <t>オカダ</t>
    </rPh>
    <rPh sb="20" eb="22">
      <t>タエコ</t>
    </rPh>
    <phoneticPr fontId="3"/>
  </si>
  <si>
    <t>ＮＰＯ法人
あさひ苑
(井上孝子)</t>
    <rPh sb="3" eb="5">
      <t>ホウジン</t>
    </rPh>
    <rPh sb="9" eb="10">
      <t>エン</t>
    </rPh>
    <rPh sb="12" eb="14">
      <t>イノウエ</t>
    </rPh>
    <rPh sb="14" eb="16">
      <t>タカコ</t>
    </rPh>
    <phoneticPr fontId="2"/>
  </si>
  <si>
    <t>社会福祉法人
長門市
社会福祉協議会
（藤野　忠次郎）</t>
    <rPh sb="0" eb="2">
      <t>シャカイ</t>
    </rPh>
    <rPh sb="2" eb="4">
      <t>フクシ</t>
    </rPh>
    <rPh sb="4" eb="6">
      <t>ホウジン</t>
    </rPh>
    <rPh sb="7" eb="10">
      <t>ナガトシ</t>
    </rPh>
    <rPh sb="11" eb="13">
      <t>シャカイ</t>
    </rPh>
    <rPh sb="13" eb="15">
      <t>フクシ</t>
    </rPh>
    <rPh sb="15" eb="17">
      <t>キョウギ</t>
    </rPh>
    <rPh sb="17" eb="18">
      <t>カイ</t>
    </rPh>
    <rPh sb="20" eb="22">
      <t>フジノ</t>
    </rPh>
    <rPh sb="23" eb="26">
      <t>チュウジロウ</t>
    </rPh>
    <phoneticPr fontId="2"/>
  </si>
  <si>
    <t>医療法人社団
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2"/>
  </si>
  <si>
    <t>医療法人社団
葵会
（新谷幸義）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1" eb="13">
      <t>シンタニ</t>
    </rPh>
    <rPh sb="13" eb="15">
      <t>ユキヨシ</t>
    </rPh>
    <phoneticPr fontId="2"/>
  </si>
  <si>
    <t>新規</t>
    <rPh sb="0" eb="2">
      <t>シンキ</t>
    </rPh>
    <phoneticPr fontId="2"/>
  </si>
  <si>
    <t>社会福祉法人
山口市
社会福祉協議会
（岩城　精二）</t>
    <rPh sb="0" eb="2">
      <t>シャカイ</t>
    </rPh>
    <rPh sb="2" eb="4">
      <t>フクシ</t>
    </rPh>
    <rPh sb="4" eb="6">
      <t>ホウジン</t>
    </rPh>
    <rPh sb="7" eb="10">
      <t>ヤマグチシ</t>
    </rPh>
    <rPh sb="11" eb="13">
      <t>シャカイ</t>
    </rPh>
    <rPh sb="13" eb="15">
      <t>フクシ</t>
    </rPh>
    <rPh sb="15" eb="18">
      <t>キョウギカイ</t>
    </rPh>
    <rPh sb="20" eb="22">
      <t>イワキ</t>
    </rPh>
    <rPh sb="23" eb="24">
      <t>ショウ</t>
    </rPh>
    <rPh sb="24" eb="25">
      <t>ニ</t>
    </rPh>
    <phoneticPr fontId="2"/>
  </si>
  <si>
    <t>熊本　有希</t>
    <rPh sb="0" eb="2">
      <t>クマモト</t>
    </rPh>
    <rPh sb="3" eb="5">
      <t>ユキ</t>
    </rPh>
    <phoneticPr fontId="2"/>
  </si>
  <si>
    <t>豊浦町大字吉永字野田浜10627-2</t>
    <rPh sb="0" eb="3">
      <t>トヨウラチョウ</t>
    </rPh>
    <rPh sb="3" eb="5">
      <t>オオアザ</t>
    </rPh>
    <rPh sb="5" eb="7">
      <t>ヨシナガ</t>
    </rPh>
    <rPh sb="7" eb="8">
      <t>ジ</t>
    </rPh>
    <rPh sb="8" eb="10">
      <t>ノダ</t>
    </rPh>
    <rPh sb="10" eb="11">
      <t>ハマ</t>
    </rPh>
    <phoneticPr fontId="2"/>
  </si>
  <si>
    <t>在木　大介</t>
    <rPh sb="0" eb="1">
      <t>ザイ</t>
    </rPh>
    <rPh sb="1" eb="2">
      <t>キ</t>
    </rPh>
    <rPh sb="3" eb="5">
      <t>ダイスケ</t>
    </rPh>
    <phoneticPr fontId="2"/>
  </si>
  <si>
    <t>嶋本　博至</t>
    <rPh sb="0" eb="2">
      <t>シマモト</t>
    </rPh>
    <phoneticPr fontId="2"/>
  </si>
  <si>
    <t>上野　和昭</t>
    <rPh sb="0" eb="2">
      <t>ウエノ</t>
    </rPh>
    <rPh sb="3" eb="5">
      <t>カズアキ</t>
    </rPh>
    <phoneticPr fontId="2"/>
  </si>
  <si>
    <t>083-
957-0023</t>
    <phoneticPr fontId="2"/>
  </si>
  <si>
    <t>ﾔﾏｸﾞﾁｼｱｶｼｱｺｳﾎﾞｳ</t>
    <phoneticPr fontId="2"/>
  </si>
  <si>
    <t>ＮＰＯ法人
ふれあいの家
鴻の峯</t>
    <phoneticPr fontId="2"/>
  </si>
  <si>
    <t>ＮＰＯ法人
ふれあいの家
鴻の峯
（杉山節子）</t>
    <phoneticPr fontId="2"/>
  </si>
  <si>
    <t>菊本　尚吾</t>
    <rPh sb="0" eb="2">
      <t>キクモト</t>
    </rPh>
    <rPh sb="3" eb="5">
      <t>ショウゴ</t>
    </rPh>
    <phoneticPr fontId="2"/>
  </si>
  <si>
    <t>ﾌﾚﾝｽﾞｵｵﾄｼ</t>
    <phoneticPr fontId="2"/>
  </si>
  <si>
    <t>社会福祉法人
防府市
社会福祉事業団
（森重　豊）</t>
    <phoneticPr fontId="2"/>
  </si>
  <si>
    <t>ﾎｳﾌｼｼﾝﾀｲｼｮｳｶﾞｲｼｬﾌｸｼｾﾝﾀｰ</t>
    <phoneticPr fontId="2"/>
  </si>
  <si>
    <t>ふれあい
ワークランドいわくに</t>
    <phoneticPr fontId="2"/>
  </si>
  <si>
    <t>ＮＰＯ法人
ふれあい
岩国福祉会
(吉村健)</t>
    <rPh sb="3" eb="5">
      <t>ホウジン</t>
    </rPh>
    <rPh sb="11" eb="13">
      <t>イワクニ</t>
    </rPh>
    <rPh sb="13" eb="15">
      <t>フクシ</t>
    </rPh>
    <rPh sb="18" eb="20">
      <t>ヨシムラ</t>
    </rPh>
    <rPh sb="20" eb="21">
      <t>ケン</t>
    </rPh>
    <phoneticPr fontId="2"/>
  </si>
  <si>
    <t>吉村　健</t>
    <rPh sb="0" eb="2">
      <t>ヨシムラ</t>
    </rPh>
    <rPh sb="3" eb="4">
      <t>ケン</t>
    </rPh>
    <phoneticPr fontId="2"/>
  </si>
  <si>
    <t>ﾌﾚｱｲﾜｰｸﾗﾝﾄﾞｲﾜｸﾆ</t>
    <phoneticPr fontId="2"/>
  </si>
  <si>
    <t>小池桂子</t>
    <rPh sb="0" eb="2">
      <t>コイケ</t>
    </rPh>
    <rPh sb="2" eb="4">
      <t>ケイコ</t>
    </rPh>
    <phoneticPr fontId="2"/>
  </si>
  <si>
    <t>社会福祉法人
阿武町
社会福祉協議会
(小田　武之）</t>
    <rPh sb="20" eb="22">
      <t>オダ</t>
    </rPh>
    <rPh sb="23" eb="25">
      <t>タケユキ</t>
    </rPh>
    <phoneticPr fontId="2"/>
  </si>
  <si>
    <t>ｱﾌﾞﾁｮｳﾁｲｷｶﾂﾄﾞｳｼｴﾝｾﾝﾀｰ</t>
    <phoneticPr fontId="2"/>
  </si>
  <si>
    <t>光井2-2-1（あいぱーく光内）</t>
    <rPh sb="0" eb="2">
      <t>ミツイ</t>
    </rPh>
    <rPh sb="13" eb="14">
      <t>ヒカリ</t>
    </rPh>
    <rPh sb="14" eb="15">
      <t>ナイ</t>
    </rPh>
    <phoneticPr fontId="2"/>
  </si>
  <si>
    <t>久保田　欣康</t>
    <rPh sb="0" eb="3">
      <t>クボタ</t>
    </rPh>
    <rPh sb="4" eb="5">
      <t>キン</t>
    </rPh>
    <rPh sb="5" eb="6">
      <t>ヤスシ</t>
    </rPh>
    <phoneticPr fontId="2"/>
  </si>
  <si>
    <t>山本真子</t>
    <rPh sb="0" eb="2">
      <t>ヤマモト</t>
    </rPh>
    <rPh sb="2" eb="4">
      <t>マコ</t>
    </rPh>
    <phoneticPr fontId="10"/>
  </si>
  <si>
    <t>宇部市
地域活動
支援センター</t>
    <rPh sb="0" eb="3">
      <t>ウベシ</t>
    </rPh>
    <phoneticPr fontId="2"/>
  </si>
  <si>
    <t>社会福祉法人
宇部市
社会福祉協議会
（有田　信二郎）</t>
    <rPh sb="7" eb="9">
      <t>ウベ</t>
    </rPh>
    <phoneticPr fontId="2"/>
  </si>
  <si>
    <t>岡村　元美</t>
    <rPh sb="0" eb="2">
      <t>オカムラ</t>
    </rPh>
    <rPh sb="3" eb="5">
      <t>モトミ</t>
    </rPh>
    <phoneticPr fontId="2"/>
  </si>
  <si>
    <t>宇部市琴芝町2丁目4番25号</t>
    <rPh sb="0" eb="3">
      <t>ウベシ</t>
    </rPh>
    <phoneticPr fontId="2"/>
  </si>
  <si>
    <t>755-0033</t>
    <phoneticPr fontId="2"/>
  </si>
  <si>
    <t>0836-
39-0335</t>
    <phoneticPr fontId="2"/>
  </si>
  <si>
    <t>琴芝町2丁目4番25号</t>
    <rPh sb="0" eb="3">
      <t>コトシバマチ</t>
    </rPh>
    <rPh sb="4" eb="6">
      <t>チョウメ</t>
    </rPh>
    <rPh sb="7" eb="8">
      <t>バン</t>
    </rPh>
    <rPh sb="10" eb="11">
      <t>ゴウ</t>
    </rPh>
    <phoneticPr fontId="2"/>
  </si>
  <si>
    <t>ｳﾍﾞｼﾁｲｷｶﾂﾄﾞｳｼｴﾝｾﾝﾀｰ</t>
    <phoneticPr fontId="2"/>
  </si>
  <si>
    <t>地域活動
支援センター
ふらっと</t>
    <rPh sb="0" eb="2">
      <t>チイキ</t>
    </rPh>
    <rPh sb="2" eb="4">
      <t>カツドウ</t>
    </rPh>
    <rPh sb="5" eb="7">
      <t>シエン</t>
    </rPh>
    <phoneticPr fontId="2"/>
  </si>
  <si>
    <t>社会福祉法人
ふたば園</t>
    <rPh sb="10" eb="11">
      <t>エン</t>
    </rPh>
    <phoneticPr fontId="2"/>
  </si>
  <si>
    <t>社会福祉法人
ふたば園
（西島孝一）</t>
    <phoneticPr fontId="2"/>
  </si>
  <si>
    <t>萩市土原521番地1</t>
    <phoneticPr fontId="2"/>
  </si>
  <si>
    <t>758-0025</t>
    <phoneticPr fontId="2"/>
  </si>
  <si>
    <t>0838-
21-7119</t>
    <phoneticPr fontId="2"/>
  </si>
  <si>
    <t>土原521番地1</t>
    <rPh sb="0" eb="2">
      <t>ツチハラ</t>
    </rPh>
    <rPh sb="5" eb="7">
      <t>バンチ</t>
    </rPh>
    <phoneticPr fontId="2"/>
  </si>
  <si>
    <t>ﾁｲｷｶﾂﾄﾞｳｼｴﾝｾﾝﾀｰﾌﾗｯﾄ</t>
    <phoneticPr fontId="2"/>
  </si>
  <si>
    <t>西川　友理子</t>
    <rPh sb="0" eb="2">
      <t>ニシカワ</t>
    </rPh>
    <rPh sb="3" eb="4">
      <t>トモ</t>
    </rPh>
    <rPh sb="4" eb="6">
      <t>マサコ</t>
    </rPh>
    <phoneticPr fontId="2"/>
  </si>
  <si>
    <t>金子　美穂</t>
    <rPh sb="0" eb="2">
      <t>カネコ</t>
    </rPh>
    <rPh sb="3" eb="5">
      <t>ミホ</t>
    </rPh>
    <phoneticPr fontId="2"/>
  </si>
  <si>
    <t>社会福祉法人
美祢市
社会福祉協議会
（山田悦子）</t>
    <rPh sb="0" eb="2">
      <t>シャカイ</t>
    </rPh>
    <rPh sb="2" eb="4">
      <t>フクシ</t>
    </rPh>
    <rPh sb="4" eb="6">
      <t>ホウジン</t>
    </rPh>
    <rPh sb="7" eb="10">
      <t>ミネシ</t>
    </rPh>
    <rPh sb="11" eb="13">
      <t>シャカイ</t>
    </rPh>
    <rPh sb="13" eb="15">
      <t>フクシ</t>
    </rPh>
    <rPh sb="15" eb="18">
      <t>キョウギカイ</t>
    </rPh>
    <rPh sb="20" eb="22">
      <t>ヤマダ</t>
    </rPh>
    <rPh sb="22" eb="24">
      <t>エツコ</t>
    </rPh>
    <rPh sb="24" eb="25">
      <t>ヨシフミ</t>
    </rPh>
    <phoneticPr fontId="2"/>
  </si>
  <si>
    <t>施設なし</t>
    <rPh sb="0" eb="2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</si>
</sst>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</font>
    <font>
      <sz val="10"/>
      <name val="ＭＳ Ｐ明朝"/>
      <family val="1"/>
    </font>
    <font>
      <sz val="10"/>
      <color theme="1"/>
      <name val="ＭＳ Ｐ明朝"/>
      <family val="1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indexed="64"/>
      </bottom>
      <diagonal/>
    </border>
    <border>
      <left style="thin">
        <color indexed="64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/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8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center"/>
    </xf>
    <xf numFmtId="0" fontId="7" fillId="2" borderId="40" xfId="1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vertical="center"/>
    </xf>
    <xf numFmtId="0" fontId="7" fillId="2" borderId="41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0" fontId="3" fillId="2" borderId="19" xfId="0" applyFont="1" applyFill="1" applyBorder="1">
      <alignment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21" xfId="0" applyFont="1" applyFill="1" applyBorder="1">
      <alignment vertical="center"/>
    </xf>
    <xf numFmtId="0" fontId="4" fillId="2" borderId="22" xfId="0" applyFont="1" applyFill="1" applyBorder="1" applyAlignment="1">
      <alignment horizontal="center" vertical="center"/>
    </xf>
    <xf numFmtId="0" fontId="3" fillId="2" borderId="15" xfId="0" applyFont="1" applyFill="1" applyBorder="1">
      <alignment vertical="center"/>
    </xf>
    <xf numFmtId="0" fontId="6" fillId="2" borderId="23" xfId="0" applyFont="1" applyFill="1" applyBorder="1" applyAlignment="1">
      <alignment horizontal="center" vertical="center"/>
    </xf>
    <xf numFmtId="0" fontId="5" fillId="2" borderId="24" xfId="0" applyFont="1" applyFill="1" applyBorder="1">
      <alignment vertical="center"/>
    </xf>
    <xf numFmtId="0" fontId="7" fillId="3" borderId="25" xfId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 wrapText="1"/>
    </xf>
    <xf numFmtId="0" fontId="7" fillId="3" borderId="27" xfId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7" fillId="3" borderId="42" xfId="1" applyNumberFormat="1" applyFont="1" applyFill="1" applyBorder="1" applyAlignment="1">
      <alignment horizontal="center" vertical="center" wrapText="1"/>
    </xf>
    <xf numFmtId="49" fontId="7" fillId="3" borderId="43" xfId="1" applyNumberFormat="1" applyFont="1" applyFill="1" applyBorder="1" applyAlignment="1">
      <alignment horizontal="center" vertical="center" wrapText="1"/>
    </xf>
    <xf numFmtId="0" fontId="7" fillId="3" borderId="43" xfId="1" applyFont="1" applyFill="1" applyBorder="1" applyAlignment="1">
      <alignment horizontal="center" vertical="center"/>
    </xf>
    <xf numFmtId="49" fontId="7" fillId="3" borderId="44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3" borderId="28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49" fontId="7" fillId="2" borderId="45" xfId="1" applyNumberFormat="1" applyFont="1" applyFill="1" applyBorder="1" applyAlignment="1">
      <alignment horizontal="center" vertical="center" wrapText="1"/>
    </xf>
    <xf numFmtId="49" fontId="7" fillId="2" borderId="46" xfId="1" applyNumberFormat="1" applyFont="1" applyFill="1" applyBorder="1" applyAlignment="1">
      <alignment horizontal="center" vertical="center" wrapText="1"/>
    </xf>
    <xf numFmtId="0" fontId="7" fillId="2" borderId="46" xfId="1" applyFont="1" applyFill="1" applyBorder="1" applyAlignment="1">
      <alignment horizontal="center" vertical="center"/>
    </xf>
    <xf numFmtId="49" fontId="7" fillId="2" borderId="47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2" borderId="18" xfId="0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distributed" vertical="center" wrapText="1"/>
    </xf>
    <xf numFmtId="0" fontId="7" fillId="2" borderId="31" xfId="1" applyFont="1" applyFill="1" applyBorder="1" applyAlignment="1">
      <alignment horizontal="left" vertical="center" wrapText="1"/>
    </xf>
    <xf numFmtId="176" fontId="7" fillId="2" borderId="31" xfId="1" applyNumberFormat="1" applyFont="1" applyFill="1" applyBorder="1" applyAlignment="1">
      <alignment horizontal="center" vertical="center" shrinkToFit="1"/>
    </xf>
    <xf numFmtId="0" fontId="7" fillId="2" borderId="31" xfId="1" applyNumberFormat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left" vertical="center" wrapText="1"/>
    </xf>
    <xf numFmtId="0" fontId="7" fillId="2" borderId="29" xfId="1" applyFont="1" applyFill="1" applyBorder="1" applyAlignment="1">
      <alignment horizontal="left" vertical="center" wrapText="1"/>
    </xf>
    <xf numFmtId="49" fontId="7" fillId="2" borderId="48" xfId="1" applyNumberFormat="1" applyFont="1" applyFill="1" applyBorder="1" applyAlignment="1">
      <alignment horizontal="left" vertical="center" wrapText="1"/>
    </xf>
    <xf numFmtId="0" fontId="7" fillId="2" borderId="49" xfId="1" applyFont="1" applyFill="1" applyBorder="1" applyAlignment="1">
      <alignment horizontal="left" vertical="center" wrapText="1"/>
    </xf>
    <xf numFmtId="0" fontId="7" fillId="2" borderId="49" xfId="0" applyFont="1" applyFill="1" applyBorder="1" applyAlignment="1">
      <alignment vertical="center"/>
    </xf>
    <xf numFmtId="0" fontId="7" fillId="2" borderId="50" xfId="0" applyFont="1" applyFill="1" applyBorder="1" applyAlignment="1">
      <alignment vertical="center"/>
    </xf>
    <xf numFmtId="0" fontId="7" fillId="2" borderId="31" xfId="1" applyFont="1" applyFill="1" applyBorder="1" applyAlignment="1">
      <alignment horizontal="center" vertical="center" wrapText="1"/>
    </xf>
    <xf numFmtId="0" fontId="7" fillId="2" borderId="31" xfId="1" applyNumberFormat="1" applyFont="1" applyFill="1" applyBorder="1" applyAlignment="1">
      <alignment horizontal="distributed" vertical="center" wrapText="1"/>
    </xf>
    <xf numFmtId="0" fontId="7" fillId="2" borderId="49" xfId="0" applyFont="1" applyFill="1" applyBorder="1" applyAlignment="1">
      <alignment vertical="center" wrapText="1"/>
    </xf>
    <xf numFmtId="0" fontId="7" fillId="2" borderId="33" xfId="1" applyFont="1" applyFill="1" applyBorder="1" applyAlignment="1">
      <alignment horizontal="distributed" vertical="center" wrapText="1"/>
    </xf>
    <xf numFmtId="0" fontId="7" fillId="2" borderId="34" xfId="1" applyFont="1" applyFill="1" applyBorder="1" applyAlignment="1">
      <alignment horizontal="distributed" vertical="center" wrapText="1"/>
    </xf>
    <xf numFmtId="0" fontId="7" fillId="2" borderId="34" xfId="1" applyFont="1" applyFill="1" applyBorder="1" applyAlignment="1">
      <alignment horizontal="left" vertical="center" wrapText="1"/>
    </xf>
    <xf numFmtId="176" fontId="7" fillId="2" borderId="34" xfId="1" applyNumberFormat="1" applyFont="1" applyFill="1" applyBorder="1" applyAlignment="1">
      <alignment horizontal="center" vertical="center" shrinkToFit="1"/>
    </xf>
    <xf numFmtId="0" fontId="7" fillId="2" borderId="34" xfId="1" applyNumberFormat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left" vertical="center" wrapText="1"/>
    </xf>
    <xf numFmtId="49" fontId="7" fillId="2" borderId="51" xfId="1" applyNumberFormat="1" applyFont="1" applyFill="1" applyBorder="1" applyAlignment="1">
      <alignment horizontal="left" vertical="center" wrapText="1"/>
    </xf>
    <xf numFmtId="0" fontId="11" fillId="2" borderId="30" xfId="1" applyFont="1" applyFill="1" applyBorder="1" applyAlignment="1">
      <alignment horizontal="distributed" vertical="center" wrapText="1"/>
    </xf>
    <xf numFmtId="0" fontId="14" fillId="0" borderId="0" xfId="0" applyFont="1" applyFill="1">
      <alignment vertical="center"/>
    </xf>
    <xf numFmtId="0" fontId="12" fillId="0" borderId="30" xfId="1" applyFont="1" applyFill="1" applyBorder="1" applyAlignment="1">
      <alignment horizontal="distributed" vertical="center" wrapText="1"/>
    </xf>
    <xf numFmtId="0" fontId="13" fillId="0" borderId="31" xfId="1" applyFont="1" applyFill="1" applyBorder="1" applyAlignment="1">
      <alignment horizontal="distributed" vertical="center" wrapText="1"/>
    </xf>
    <xf numFmtId="0" fontId="13" fillId="0" borderId="31" xfId="1" applyFont="1" applyFill="1" applyBorder="1" applyAlignment="1">
      <alignment horizontal="left" vertical="center" wrapText="1"/>
    </xf>
    <xf numFmtId="176" fontId="13" fillId="0" borderId="31" xfId="1" applyNumberFormat="1" applyFont="1" applyFill="1" applyBorder="1" applyAlignment="1">
      <alignment horizontal="center" vertical="center" shrinkToFit="1"/>
    </xf>
    <xf numFmtId="0" fontId="13" fillId="0" borderId="31" xfId="1" applyNumberFormat="1" applyFont="1" applyFill="1" applyBorder="1" applyAlignment="1">
      <alignment horizontal="center" vertical="center" wrapText="1"/>
    </xf>
    <xf numFmtId="0" fontId="13" fillId="0" borderId="32" xfId="1" applyFont="1" applyFill="1" applyBorder="1" applyAlignment="1">
      <alignment horizontal="left" vertical="center" wrapText="1"/>
    </xf>
    <xf numFmtId="0" fontId="13" fillId="0" borderId="29" xfId="1" applyFont="1" applyFill="1" applyBorder="1" applyAlignment="1">
      <alignment horizontal="left" vertical="center" wrapText="1"/>
    </xf>
    <xf numFmtId="49" fontId="13" fillId="0" borderId="48" xfId="1" applyNumberFormat="1" applyFont="1" applyFill="1" applyBorder="1" applyAlignment="1">
      <alignment horizontal="left" vertical="center" wrapText="1"/>
    </xf>
    <xf numFmtId="0" fontId="13" fillId="0" borderId="49" xfId="1" applyFont="1" applyFill="1" applyBorder="1" applyAlignment="1">
      <alignment horizontal="left" vertical="center" wrapText="1"/>
    </xf>
    <xf numFmtId="0" fontId="13" fillId="0" borderId="49" xfId="0" applyFont="1" applyFill="1" applyBorder="1" applyAlignment="1">
      <alignment vertical="center"/>
    </xf>
    <xf numFmtId="0" fontId="13" fillId="0" borderId="50" xfId="0" applyFont="1" applyFill="1" applyBorder="1" applyAlignment="1">
      <alignment vertical="center"/>
    </xf>
    <xf numFmtId="0" fontId="13" fillId="0" borderId="31" xfId="1" applyFont="1" applyFill="1" applyBorder="1" applyAlignment="1">
      <alignment horizontal="center" vertical="center" wrapText="1"/>
    </xf>
    <xf numFmtId="0" fontId="13" fillId="2" borderId="31" xfId="1" applyFont="1" applyFill="1" applyBorder="1" applyAlignment="1">
      <alignment horizontal="distributed" vertical="center" wrapText="1"/>
    </xf>
    <xf numFmtId="0" fontId="7" fillId="2" borderId="3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left" vertical="center"/>
    </xf>
    <xf numFmtId="0" fontId="0" fillId="2" borderId="36" xfId="0" applyFont="1" applyFill="1" applyBorder="1" applyAlignment="1">
      <alignment vertical="center"/>
    </xf>
    <xf numFmtId="0" fontId="7" fillId="3" borderId="0" xfId="1" applyFont="1" applyFill="1" applyBorder="1" applyAlignment="1">
      <alignment horizontal="center" vertical="center"/>
    </xf>
    <xf numFmtId="49" fontId="7" fillId="3" borderId="0" xfId="1" applyNumberFormat="1" applyFont="1" applyFill="1" applyBorder="1" applyAlignment="1">
      <alignment horizontal="center" vertical="center" wrapText="1"/>
    </xf>
    <xf numFmtId="0" fontId="7" fillId="2" borderId="52" xfId="1" applyFont="1" applyFill="1" applyBorder="1" applyAlignment="1">
      <alignment horizontal="center" vertical="center"/>
    </xf>
  </cellXfs>
  <cellStyles count="2">
    <cellStyle name="標準" xfId="0" builtinId="0"/>
    <cellStyle name="標準_Sheet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9"/>
  <sheetViews>
    <sheetView view="pageBreakPreview" zoomScale="70" zoomScaleNormal="70" zoomScaleSheetLayoutView="70" workbookViewId="0">
      <pane ySplit="9" topLeftCell="A10" activePane="bottomLeft" state="frozen"/>
      <selection pane="bottomLeft" activeCell="G30" sqref="G30"/>
    </sheetView>
  </sheetViews>
  <sheetFormatPr defaultColWidth="39.36328125" defaultRowHeight="13" x14ac:dyDescent="0.2"/>
  <cols>
    <col min="1" max="3" width="16.26953125" style="2" customWidth="1"/>
    <col min="4" max="4" width="11.26953125" style="2" customWidth="1"/>
    <col min="5" max="5" width="15" style="2" customWidth="1"/>
    <col min="6" max="6" width="5.6328125" style="2" customWidth="1"/>
    <col min="7" max="7" width="11.90625" style="2" customWidth="1"/>
    <col min="8" max="8" width="5" style="2" customWidth="1"/>
    <col min="9" max="9" width="8.08984375" style="2" customWidth="1"/>
    <col min="10" max="10" width="7.7265625" style="2" customWidth="1"/>
    <col min="11" max="11" width="11.7265625" style="2" customWidth="1"/>
    <col min="12" max="12" width="10.36328125" style="2" customWidth="1"/>
    <col min="13" max="13" width="8.6328125" style="2" customWidth="1"/>
    <col min="14" max="14" width="26.36328125" style="2" customWidth="1"/>
    <col min="15" max="15" width="31.6328125" style="2" customWidth="1"/>
    <col min="16" max="16" width="9" style="2" customWidth="1"/>
    <col min="17" max="17" width="12.26953125" style="2" bestFit="1" customWidth="1"/>
    <col min="18" max="18" width="11.7265625" style="2" customWidth="1"/>
    <col min="19" max="16384" width="39.36328125" style="2"/>
  </cols>
  <sheetData>
    <row r="1" spans="1:18" x14ac:dyDescent="0.2">
      <c r="A1" s="56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x14ac:dyDescent="0.2">
      <c r="A2" s="5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x14ac:dyDescent="0.2">
      <c r="A3" s="57" t="s">
        <v>104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x14ac:dyDescent="0.2">
      <c r="A5" s="3"/>
      <c r="B5" s="108" t="str">
        <f>"〔施設"&amp;C6&amp;"（公立"&amp;C7&amp;"、"&amp;"私立"&amp;C8&amp;"）"&amp;"  定員"&amp;E6&amp;"（公立"&amp;E7&amp;"、私立"&amp;E8&amp;"）〕"</f>
        <v>〔施設22（公立8、私立14）  定員387（公立110、私立277）〕</v>
      </c>
      <c r="C5" s="108"/>
      <c r="D5" s="108"/>
      <c r="E5" s="3" t="str">
        <f>IF(H32=E6,"","おかしいぞ～？")</f>
        <v/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8" ht="14.25" customHeight="1" x14ac:dyDescent="0.2">
      <c r="A6" s="4"/>
      <c r="B6" s="5" t="s">
        <v>24</v>
      </c>
      <c r="C6" s="6">
        <f>C7+C8</f>
        <v>22</v>
      </c>
      <c r="D6" s="7" t="s">
        <v>25</v>
      </c>
      <c r="E6" s="8">
        <f>E7+E8</f>
        <v>387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8" x14ac:dyDescent="0.2">
      <c r="A7" s="4"/>
      <c r="B7" s="5" t="s">
        <v>26</v>
      </c>
      <c r="C7" s="6">
        <f>COUNTIF($P$10:$P$31,B7)</f>
        <v>8</v>
      </c>
      <c r="D7" s="7" t="s">
        <v>26</v>
      </c>
      <c r="E7" s="8">
        <f>SUMIF($P$10:$P$31,D7,$H$10:$H$31)</f>
        <v>110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8" x14ac:dyDescent="0.2">
      <c r="A8" s="4"/>
      <c r="B8" s="9" t="s">
        <v>27</v>
      </c>
      <c r="C8" s="10">
        <f>COUNTIF($P$10:$P$31,B8)</f>
        <v>14</v>
      </c>
      <c r="D8" s="11" t="s">
        <v>27</v>
      </c>
      <c r="E8" s="12">
        <f>SUMIF($P$10:$P$31,D8,$H$10:$H$31)</f>
        <v>277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8" ht="42" customHeight="1" x14ac:dyDescent="0.2">
      <c r="A9" s="43" t="s">
        <v>0</v>
      </c>
      <c r="B9" s="44" t="s">
        <v>3</v>
      </c>
      <c r="C9" s="44" t="s">
        <v>4</v>
      </c>
      <c r="D9" s="44" t="s">
        <v>12</v>
      </c>
      <c r="E9" s="44" t="s">
        <v>13</v>
      </c>
      <c r="F9" s="45" t="s">
        <v>105</v>
      </c>
      <c r="G9" s="44" t="s">
        <v>5</v>
      </c>
      <c r="H9" s="44" t="s">
        <v>6</v>
      </c>
      <c r="I9" s="46" t="s">
        <v>2</v>
      </c>
      <c r="J9" s="59"/>
      <c r="K9" s="60" t="s">
        <v>7</v>
      </c>
      <c r="L9" s="61" t="s">
        <v>92</v>
      </c>
      <c r="M9" s="61" t="s">
        <v>93</v>
      </c>
      <c r="N9" s="62" t="s">
        <v>47</v>
      </c>
      <c r="O9" s="62" t="s">
        <v>1</v>
      </c>
      <c r="P9" s="61" t="s">
        <v>14</v>
      </c>
      <c r="Q9" s="63" t="s">
        <v>15</v>
      </c>
    </row>
    <row r="10" spans="1:18" s="71" customFormat="1" ht="42" customHeight="1" x14ac:dyDescent="0.2">
      <c r="A10" s="93" t="s">
        <v>62</v>
      </c>
      <c r="B10" s="73" t="s">
        <v>133</v>
      </c>
      <c r="C10" s="73" t="s">
        <v>145</v>
      </c>
      <c r="D10" s="73" t="s">
        <v>224</v>
      </c>
      <c r="E10" s="74" t="str">
        <f>M10&amp;N10</f>
        <v>下関市豊浦町大字吉永字野田浜10627-2</v>
      </c>
      <c r="F10" s="74" t="s">
        <v>107</v>
      </c>
      <c r="G10" s="75">
        <v>39173</v>
      </c>
      <c r="H10" s="76">
        <v>30</v>
      </c>
      <c r="I10" s="77" t="s">
        <v>150</v>
      </c>
      <c r="J10" s="78"/>
      <c r="K10" s="79" t="s">
        <v>58</v>
      </c>
      <c r="L10" s="80">
        <v>35201</v>
      </c>
      <c r="M10" s="80" t="s">
        <v>32</v>
      </c>
      <c r="N10" s="80" t="s">
        <v>203</v>
      </c>
      <c r="O10" s="80" t="s">
        <v>52</v>
      </c>
      <c r="P10" s="81" t="str">
        <f t="shared" ref="P10" si="0">IF(Q10="","",IF(OR(Q10="国",Q10="県",Q10="市町",Q10="組合その他"),"（公立）","（私立）"))</f>
        <v>（私立）</v>
      </c>
      <c r="Q10" s="82" t="s">
        <v>22</v>
      </c>
    </row>
    <row r="11" spans="1:18" s="71" customFormat="1" ht="42" customHeight="1" x14ac:dyDescent="0.2">
      <c r="A11" s="93" t="s">
        <v>101</v>
      </c>
      <c r="B11" s="73" t="s">
        <v>198</v>
      </c>
      <c r="C11" s="73" t="s">
        <v>199</v>
      </c>
      <c r="D11" s="73" t="s">
        <v>169</v>
      </c>
      <c r="E11" s="74" t="str">
        <f>M11&amp;N11</f>
        <v>下関市稗田中町12-10</v>
      </c>
      <c r="F11" s="74" t="s">
        <v>106</v>
      </c>
      <c r="G11" s="75">
        <v>43282</v>
      </c>
      <c r="H11" s="76">
        <v>20</v>
      </c>
      <c r="I11" s="77" t="s">
        <v>149</v>
      </c>
      <c r="J11" s="78"/>
      <c r="K11" s="79" t="s">
        <v>58</v>
      </c>
      <c r="L11" s="80">
        <v>35201</v>
      </c>
      <c r="M11" s="80" t="s">
        <v>32</v>
      </c>
      <c r="N11" s="80" t="s">
        <v>168</v>
      </c>
      <c r="O11" s="80" t="s">
        <v>51</v>
      </c>
      <c r="P11" s="81" t="str">
        <f>IF(Q11="","",IF(OR(Q11="国",Q11="県",Q11="市町",Q11="組合その他"),"（公立）","（私立）"))</f>
        <v>（私立）</v>
      </c>
      <c r="Q11" s="82" t="s">
        <v>22</v>
      </c>
      <c r="R11" s="71" t="s">
        <v>200</v>
      </c>
    </row>
    <row r="12" spans="1:18" s="94" customFormat="1" ht="57.75" customHeight="1" x14ac:dyDescent="0.2">
      <c r="A12" s="95" t="s">
        <v>225</v>
      </c>
      <c r="B12" s="96" t="s">
        <v>8</v>
      </c>
      <c r="C12" s="96" t="s">
        <v>226</v>
      </c>
      <c r="D12" s="96" t="s">
        <v>227</v>
      </c>
      <c r="E12" s="97" t="s">
        <v>228</v>
      </c>
      <c r="F12" s="97" t="s">
        <v>229</v>
      </c>
      <c r="G12" s="98">
        <v>44818</v>
      </c>
      <c r="H12" s="99">
        <v>10</v>
      </c>
      <c r="I12" s="100" t="s">
        <v>230</v>
      </c>
      <c r="J12" s="101"/>
      <c r="K12" s="102" t="s">
        <v>58</v>
      </c>
      <c r="L12" s="103">
        <v>35202</v>
      </c>
      <c r="M12" s="103" t="s">
        <v>8</v>
      </c>
      <c r="N12" s="103" t="s">
        <v>231</v>
      </c>
      <c r="O12" s="103" t="s">
        <v>232</v>
      </c>
      <c r="P12" s="104" t="str">
        <f>IF(Q12="","",IF(OR(Q12="国",Q12="県",Q12="市町",Q12="組合その他"),"（公立）","（私立）"))</f>
        <v>（公立）</v>
      </c>
      <c r="Q12" s="105" t="s">
        <v>18</v>
      </c>
    </row>
    <row r="13" spans="1:18" s="71" customFormat="1" ht="42" customHeight="1" x14ac:dyDescent="0.2">
      <c r="A13" s="93" t="s">
        <v>124</v>
      </c>
      <c r="B13" s="73" t="s">
        <v>134</v>
      </c>
      <c r="C13" s="73" t="s">
        <v>72</v>
      </c>
      <c r="D13" s="73" t="s">
        <v>204</v>
      </c>
      <c r="E13" s="74" t="s">
        <v>190</v>
      </c>
      <c r="F13" s="74" t="s">
        <v>108</v>
      </c>
      <c r="G13" s="75">
        <v>38991</v>
      </c>
      <c r="H13" s="76">
        <v>20</v>
      </c>
      <c r="I13" s="77" t="s">
        <v>151</v>
      </c>
      <c r="J13" s="78"/>
      <c r="K13" s="79" t="s">
        <v>58</v>
      </c>
      <c r="L13" s="80">
        <v>35203</v>
      </c>
      <c r="M13" s="80" t="s">
        <v>48</v>
      </c>
      <c r="N13" s="80" t="s">
        <v>167</v>
      </c>
      <c r="O13" s="80" t="s">
        <v>53</v>
      </c>
      <c r="P13" s="81" t="str">
        <f t="shared" ref="P13:P14" si="1">IF(Q13="","",IF(OR(Q13="国",Q13="県",Q13="市町",Q13="組合その他"),"（公立）","（私立）"))</f>
        <v>（私立）</v>
      </c>
      <c r="Q13" s="82" t="s">
        <v>20</v>
      </c>
    </row>
    <row r="14" spans="1:18" s="71" customFormat="1" ht="60.75" customHeight="1" x14ac:dyDescent="0.2">
      <c r="A14" s="93" t="s">
        <v>63</v>
      </c>
      <c r="B14" s="73" t="s">
        <v>135</v>
      </c>
      <c r="C14" s="73" t="s">
        <v>201</v>
      </c>
      <c r="D14" s="73" t="s">
        <v>205</v>
      </c>
      <c r="E14" s="74" t="s">
        <v>191</v>
      </c>
      <c r="F14" s="74" t="s">
        <v>109</v>
      </c>
      <c r="G14" s="75">
        <v>39173</v>
      </c>
      <c r="H14" s="76">
        <v>15</v>
      </c>
      <c r="I14" s="77" t="s">
        <v>152</v>
      </c>
      <c r="J14" s="78"/>
      <c r="K14" s="79" t="s">
        <v>58</v>
      </c>
      <c r="L14" s="80">
        <v>35203</v>
      </c>
      <c r="M14" s="80" t="s">
        <v>48</v>
      </c>
      <c r="N14" s="80" t="s">
        <v>76</v>
      </c>
      <c r="O14" s="80" t="s">
        <v>54</v>
      </c>
      <c r="P14" s="81" t="str">
        <f t="shared" si="1"/>
        <v>（私立）</v>
      </c>
      <c r="Q14" s="82" t="s">
        <v>20</v>
      </c>
    </row>
    <row r="15" spans="1:18" s="71" customFormat="1" ht="63" customHeight="1" x14ac:dyDescent="0.2">
      <c r="A15" s="93" t="s">
        <v>69</v>
      </c>
      <c r="B15" s="73" t="s">
        <v>48</v>
      </c>
      <c r="C15" s="73" t="s">
        <v>201</v>
      </c>
      <c r="D15" s="73" t="s">
        <v>206</v>
      </c>
      <c r="E15" s="74" t="s">
        <v>192</v>
      </c>
      <c r="F15" s="74" t="s">
        <v>110</v>
      </c>
      <c r="G15" s="75">
        <v>39173</v>
      </c>
      <c r="H15" s="76">
        <v>18</v>
      </c>
      <c r="I15" s="77" t="s">
        <v>207</v>
      </c>
      <c r="J15" s="78"/>
      <c r="K15" s="79" t="s">
        <v>58</v>
      </c>
      <c r="L15" s="80">
        <v>35203</v>
      </c>
      <c r="M15" s="80" t="s">
        <v>48</v>
      </c>
      <c r="N15" s="80" t="s">
        <v>70</v>
      </c>
      <c r="O15" s="80" t="s">
        <v>208</v>
      </c>
      <c r="P15" s="81" t="str">
        <f>IF(Q15="","",IF(OR(Q15="国",Q15="県",Q15="市町",Q15="組合その他"),"（公立）","（私立）"))</f>
        <v>（公立）</v>
      </c>
      <c r="Q15" s="82" t="s">
        <v>18</v>
      </c>
    </row>
    <row r="16" spans="1:18" s="71" customFormat="1" ht="63" customHeight="1" x14ac:dyDescent="0.2">
      <c r="A16" s="93" t="s">
        <v>125</v>
      </c>
      <c r="B16" s="73" t="s">
        <v>126</v>
      </c>
      <c r="C16" s="73" t="s">
        <v>127</v>
      </c>
      <c r="D16" s="73" t="s">
        <v>75</v>
      </c>
      <c r="E16" s="74" t="s">
        <v>193</v>
      </c>
      <c r="F16" s="74" t="s">
        <v>111</v>
      </c>
      <c r="G16" s="75">
        <v>39904</v>
      </c>
      <c r="H16" s="76">
        <v>15</v>
      </c>
      <c r="I16" s="77" t="s">
        <v>153</v>
      </c>
      <c r="J16" s="78"/>
      <c r="K16" s="79" t="s">
        <v>58</v>
      </c>
      <c r="L16" s="80">
        <v>35203</v>
      </c>
      <c r="M16" s="80" t="s">
        <v>48</v>
      </c>
      <c r="N16" s="80" t="s">
        <v>102</v>
      </c>
      <c r="O16" s="80" t="s">
        <v>175</v>
      </c>
      <c r="P16" s="81" t="str">
        <f t="shared" ref="P16:P29" si="2">IF(Q16="","",IF(OR(Q16="国",Q16="県",Q16="市町",Q16="組合その他"),"（公立）","（私立）"))</f>
        <v>（私立）</v>
      </c>
      <c r="Q16" s="82" t="s">
        <v>22</v>
      </c>
    </row>
    <row r="17" spans="1:17" s="71" customFormat="1" ht="63" customHeight="1" x14ac:dyDescent="0.2">
      <c r="A17" s="93" t="s">
        <v>77</v>
      </c>
      <c r="B17" s="73" t="s">
        <v>209</v>
      </c>
      <c r="C17" s="73" t="s">
        <v>210</v>
      </c>
      <c r="D17" s="73" t="s">
        <v>211</v>
      </c>
      <c r="E17" s="74" t="s">
        <v>194</v>
      </c>
      <c r="F17" s="74" t="s">
        <v>112</v>
      </c>
      <c r="G17" s="75">
        <v>41000</v>
      </c>
      <c r="H17" s="83">
        <v>10</v>
      </c>
      <c r="I17" s="77" t="s">
        <v>154</v>
      </c>
      <c r="J17" s="78"/>
      <c r="K17" s="79" t="s">
        <v>58</v>
      </c>
      <c r="L17" s="80">
        <v>35203</v>
      </c>
      <c r="M17" s="80" t="s">
        <v>78</v>
      </c>
      <c r="N17" s="80" t="s">
        <v>79</v>
      </c>
      <c r="O17" s="80" t="s">
        <v>212</v>
      </c>
      <c r="P17" s="81" t="str">
        <f>IF(Q17="","",IF(OR(Q17="国",Q17="県",Q17="市町",Q17="組合その他"),"（公立）","（私立）"))</f>
        <v>（私立）</v>
      </c>
      <c r="Q17" s="82" t="s">
        <v>22</v>
      </c>
    </row>
    <row r="18" spans="1:17" s="94" customFormat="1" ht="63" customHeight="1" x14ac:dyDescent="0.2">
      <c r="A18" s="95" t="s">
        <v>233</v>
      </c>
      <c r="B18" s="96" t="s">
        <v>234</v>
      </c>
      <c r="C18" s="96" t="s">
        <v>235</v>
      </c>
      <c r="D18" s="107" t="s">
        <v>241</v>
      </c>
      <c r="E18" s="97" t="s">
        <v>236</v>
      </c>
      <c r="F18" s="97" t="s">
        <v>237</v>
      </c>
      <c r="G18" s="98">
        <v>43466</v>
      </c>
      <c r="H18" s="106">
        <v>15</v>
      </c>
      <c r="I18" s="100" t="s">
        <v>238</v>
      </c>
      <c r="J18" s="101"/>
      <c r="K18" s="102" t="s">
        <v>58</v>
      </c>
      <c r="L18" s="103">
        <v>35204</v>
      </c>
      <c r="M18" s="103" t="s">
        <v>10</v>
      </c>
      <c r="N18" s="103" t="s">
        <v>239</v>
      </c>
      <c r="O18" s="103" t="s">
        <v>240</v>
      </c>
      <c r="P18" s="104" t="str">
        <f>IF(Q18="","",IF(OR(Q18="国",Q18="県",Q18="市町",Q18="組合その他"),"（公立）","（私立）"))</f>
        <v>（私立）</v>
      </c>
      <c r="Q18" s="105" t="s">
        <v>22</v>
      </c>
    </row>
    <row r="19" spans="1:17" s="71" customFormat="1" ht="63" customHeight="1" x14ac:dyDescent="0.2">
      <c r="A19" s="93" t="s">
        <v>64</v>
      </c>
      <c r="B19" s="73" t="s">
        <v>136</v>
      </c>
      <c r="C19" s="84" t="s">
        <v>213</v>
      </c>
      <c r="D19" s="73" t="s">
        <v>80</v>
      </c>
      <c r="E19" s="74" t="str">
        <f t="shared" ref="E19:E31" si="3">M19&amp;N19</f>
        <v>防府市鞠生町12番2号</v>
      </c>
      <c r="F19" s="74" t="s">
        <v>113</v>
      </c>
      <c r="G19" s="75">
        <v>39173</v>
      </c>
      <c r="H19" s="76">
        <v>25</v>
      </c>
      <c r="I19" s="77" t="s">
        <v>155</v>
      </c>
      <c r="J19" s="78"/>
      <c r="K19" s="79" t="s">
        <v>58</v>
      </c>
      <c r="L19" s="80">
        <v>35206</v>
      </c>
      <c r="M19" s="80" t="s">
        <v>34</v>
      </c>
      <c r="N19" s="80" t="s">
        <v>81</v>
      </c>
      <c r="O19" s="80" t="s">
        <v>214</v>
      </c>
      <c r="P19" s="81" t="str">
        <f t="shared" ref="P19" si="4">IF(Q19="","",IF(OR(Q19="国",Q19="県",Q19="市町",Q19="組合その他"),"（公立）","（私立）"))</f>
        <v>（公立）</v>
      </c>
      <c r="Q19" s="82" t="s">
        <v>18</v>
      </c>
    </row>
    <row r="20" spans="1:17" s="71" customFormat="1" ht="63" customHeight="1" x14ac:dyDescent="0.2">
      <c r="A20" s="93" t="s">
        <v>128</v>
      </c>
      <c r="B20" s="73" t="s">
        <v>137</v>
      </c>
      <c r="C20" s="73" t="s">
        <v>195</v>
      </c>
      <c r="D20" s="73" t="s">
        <v>170</v>
      </c>
      <c r="E20" s="74" t="str">
        <f t="shared" si="3"/>
        <v>岩国市横山1-12-51</v>
      </c>
      <c r="F20" s="74" t="s">
        <v>114</v>
      </c>
      <c r="G20" s="75">
        <v>38991</v>
      </c>
      <c r="H20" s="76">
        <v>60</v>
      </c>
      <c r="I20" s="77" t="s">
        <v>156</v>
      </c>
      <c r="J20" s="78"/>
      <c r="K20" s="79" t="s">
        <v>58</v>
      </c>
      <c r="L20" s="80">
        <v>35208</v>
      </c>
      <c r="M20" s="80" t="s">
        <v>11</v>
      </c>
      <c r="N20" s="80" t="s">
        <v>82</v>
      </c>
      <c r="O20" s="80" t="s">
        <v>55</v>
      </c>
      <c r="P20" s="81" t="str">
        <f t="shared" si="2"/>
        <v>（私立）</v>
      </c>
      <c r="Q20" s="82" t="s">
        <v>20</v>
      </c>
    </row>
    <row r="21" spans="1:17" s="71" customFormat="1" ht="42" customHeight="1" x14ac:dyDescent="0.2">
      <c r="A21" s="93" t="s">
        <v>65</v>
      </c>
      <c r="B21" s="73" t="s">
        <v>138</v>
      </c>
      <c r="C21" s="73" t="s">
        <v>139</v>
      </c>
      <c r="D21" s="73" t="s">
        <v>103</v>
      </c>
      <c r="E21" s="74" t="str">
        <f t="shared" si="3"/>
        <v>岩国市玖珂町1887</v>
      </c>
      <c r="F21" s="74" t="s">
        <v>115</v>
      </c>
      <c r="G21" s="75">
        <v>38991</v>
      </c>
      <c r="H21" s="76">
        <v>10</v>
      </c>
      <c r="I21" s="77" t="s">
        <v>157</v>
      </c>
      <c r="J21" s="78"/>
      <c r="K21" s="79" t="s">
        <v>58</v>
      </c>
      <c r="L21" s="80">
        <v>35208</v>
      </c>
      <c r="M21" s="80" t="s">
        <v>11</v>
      </c>
      <c r="N21" s="80" t="s">
        <v>83</v>
      </c>
      <c r="O21" s="80" t="s">
        <v>56</v>
      </c>
      <c r="P21" s="81" t="str">
        <f t="shared" si="2"/>
        <v>（私立）</v>
      </c>
      <c r="Q21" s="82" t="s">
        <v>22</v>
      </c>
    </row>
    <row r="22" spans="1:17" s="71" customFormat="1" ht="62.25" customHeight="1" x14ac:dyDescent="0.2">
      <c r="A22" s="93" t="s">
        <v>215</v>
      </c>
      <c r="B22" s="73" t="s">
        <v>129</v>
      </c>
      <c r="C22" s="73" t="s">
        <v>216</v>
      </c>
      <c r="D22" s="73" t="s">
        <v>217</v>
      </c>
      <c r="E22" s="74" t="str">
        <f t="shared" si="3"/>
        <v>岩国市今津町2-6-8</v>
      </c>
      <c r="F22" s="74" t="s">
        <v>116</v>
      </c>
      <c r="G22" s="75">
        <v>39872</v>
      </c>
      <c r="H22" s="76">
        <v>15</v>
      </c>
      <c r="I22" s="77" t="s">
        <v>158</v>
      </c>
      <c r="J22" s="78"/>
      <c r="K22" s="79" t="s">
        <v>58</v>
      </c>
      <c r="L22" s="80">
        <v>35208</v>
      </c>
      <c r="M22" s="80" t="s">
        <v>11</v>
      </c>
      <c r="N22" s="80" t="s">
        <v>84</v>
      </c>
      <c r="O22" s="80" t="s">
        <v>218</v>
      </c>
      <c r="P22" s="81" t="str">
        <f t="shared" si="2"/>
        <v>（私立）</v>
      </c>
      <c r="Q22" s="82" t="s">
        <v>22</v>
      </c>
    </row>
    <row r="23" spans="1:17" s="71" customFormat="1" ht="42" customHeight="1" x14ac:dyDescent="0.2">
      <c r="A23" s="93" t="s">
        <v>73</v>
      </c>
      <c r="B23" s="73" t="s">
        <v>11</v>
      </c>
      <c r="C23" s="73" t="s">
        <v>196</v>
      </c>
      <c r="D23" s="73" t="s">
        <v>219</v>
      </c>
      <c r="E23" s="74" t="str">
        <f>M23&amp;N23</f>
        <v>岩国市旭町3丁目4-15</v>
      </c>
      <c r="F23" s="74" t="s">
        <v>117</v>
      </c>
      <c r="G23" s="75">
        <v>40452</v>
      </c>
      <c r="H23" s="76">
        <v>11</v>
      </c>
      <c r="I23" s="77" t="s">
        <v>159</v>
      </c>
      <c r="J23" s="78"/>
      <c r="K23" s="79" t="s">
        <v>58</v>
      </c>
      <c r="L23" s="80">
        <v>35208</v>
      </c>
      <c r="M23" s="80" t="s">
        <v>11</v>
      </c>
      <c r="N23" s="80" t="s">
        <v>85</v>
      </c>
      <c r="O23" s="80" t="s">
        <v>74</v>
      </c>
      <c r="P23" s="81" t="str">
        <f>IF(Q23="","",IF(OR(Q23="国",Q23="県",Q23="市町",Q23="組合その他"),"（公立）","（私立）"))</f>
        <v>（公立）</v>
      </c>
      <c r="Q23" s="82" t="s">
        <v>18</v>
      </c>
    </row>
    <row r="24" spans="1:17" s="71" customFormat="1" ht="63" customHeight="1" x14ac:dyDescent="0.2">
      <c r="A24" s="93" t="s">
        <v>130</v>
      </c>
      <c r="B24" s="73" t="s">
        <v>49</v>
      </c>
      <c r="C24" s="73" t="s">
        <v>146</v>
      </c>
      <c r="D24" s="73" t="s">
        <v>173</v>
      </c>
      <c r="E24" s="74" t="str">
        <f>M24&amp;N24</f>
        <v>光市光井2-2-1（あいぱーく光内）</v>
      </c>
      <c r="F24" s="74" t="s">
        <v>118</v>
      </c>
      <c r="G24" s="75">
        <v>39539</v>
      </c>
      <c r="H24" s="76">
        <v>6</v>
      </c>
      <c r="I24" s="77" t="s">
        <v>160</v>
      </c>
      <c r="J24" s="78"/>
      <c r="K24" s="79" t="s">
        <v>58</v>
      </c>
      <c r="L24" s="80">
        <v>35210</v>
      </c>
      <c r="M24" s="80" t="s">
        <v>49</v>
      </c>
      <c r="N24" s="80" t="s">
        <v>222</v>
      </c>
      <c r="O24" s="80" t="s">
        <v>176</v>
      </c>
      <c r="P24" s="81" t="str">
        <f>IF(Q24="","",IF(OR(Q24="国",Q24="県",Q24="市町",Q24="組合その他"),"（公立）","（私立）"))</f>
        <v>（公立）</v>
      </c>
      <c r="Q24" s="82" t="s">
        <v>18</v>
      </c>
    </row>
    <row r="25" spans="1:17" s="71" customFormat="1" ht="63" customHeight="1" x14ac:dyDescent="0.2">
      <c r="A25" s="93" t="s">
        <v>172</v>
      </c>
      <c r="B25" s="73" t="s">
        <v>140</v>
      </c>
      <c r="C25" s="73" t="s">
        <v>197</v>
      </c>
      <c r="D25" s="73" t="s">
        <v>223</v>
      </c>
      <c r="E25" s="74" t="str">
        <f>M25&amp;N25</f>
        <v>長門市西深川845-1</v>
      </c>
      <c r="F25" s="74" t="s">
        <v>177</v>
      </c>
      <c r="G25" s="75">
        <v>41000</v>
      </c>
      <c r="H25" s="76">
        <v>15</v>
      </c>
      <c r="I25" s="77" t="s">
        <v>161</v>
      </c>
      <c r="J25" s="78"/>
      <c r="K25" s="79" t="s">
        <v>58</v>
      </c>
      <c r="L25" s="80">
        <v>35211</v>
      </c>
      <c r="M25" s="85" t="s">
        <v>9</v>
      </c>
      <c r="N25" s="80" t="s">
        <v>171</v>
      </c>
      <c r="O25" s="80" t="s">
        <v>178</v>
      </c>
      <c r="P25" s="81" t="str">
        <f>IF(Q25="","",IF(OR(Q25="国",Q25="県",Q25="市町",Q25="組合その他"),"（公立）","（私立）"))</f>
        <v>（私立）</v>
      </c>
      <c r="Q25" s="82" t="s">
        <v>20</v>
      </c>
    </row>
    <row r="26" spans="1:17" s="71" customFormat="1" ht="42" customHeight="1" x14ac:dyDescent="0.2">
      <c r="A26" s="93" t="s">
        <v>147</v>
      </c>
      <c r="B26" s="73" t="s">
        <v>148</v>
      </c>
      <c r="C26" s="73" t="s">
        <v>141</v>
      </c>
      <c r="D26" s="73" t="s">
        <v>202</v>
      </c>
      <c r="E26" s="74" t="str">
        <f>M26&amp;N26</f>
        <v>柳井市柳井1910番地1</v>
      </c>
      <c r="F26" s="74" t="s">
        <v>119</v>
      </c>
      <c r="G26" s="75">
        <v>38991</v>
      </c>
      <c r="H26" s="76">
        <v>20</v>
      </c>
      <c r="I26" s="77" t="s">
        <v>162</v>
      </c>
      <c r="J26" s="78"/>
      <c r="K26" s="79" t="s">
        <v>58</v>
      </c>
      <c r="L26" s="80">
        <v>35212</v>
      </c>
      <c r="M26" s="80" t="s">
        <v>37</v>
      </c>
      <c r="N26" s="80" t="s">
        <v>86</v>
      </c>
      <c r="O26" s="80" t="s">
        <v>57</v>
      </c>
      <c r="P26" s="81" t="str">
        <f t="shared" si="2"/>
        <v>（公立）</v>
      </c>
      <c r="Q26" s="82" t="s">
        <v>18</v>
      </c>
    </row>
    <row r="27" spans="1:17" s="71" customFormat="1" ht="63" customHeight="1" x14ac:dyDescent="0.2">
      <c r="A27" s="93" t="s">
        <v>68</v>
      </c>
      <c r="B27" s="73" t="s">
        <v>60</v>
      </c>
      <c r="C27" s="107" t="s">
        <v>243</v>
      </c>
      <c r="D27" s="73" t="s">
        <v>179</v>
      </c>
      <c r="E27" s="74" t="str">
        <f>M27&amp;N27</f>
        <v>美祢市伊佐町伊佐2090-3</v>
      </c>
      <c r="F27" s="74" t="s">
        <v>120</v>
      </c>
      <c r="G27" s="75">
        <v>39539</v>
      </c>
      <c r="H27" s="76">
        <v>10</v>
      </c>
      <c r="I27" s="77" t="s">
        <v>163</v>
      </c>
      <c r="J27" s="78"/>
      <c r="K27" s="79" t="s">
        <v>58</v>
      </c>
      <c r="L27" s="80">
        <v>35213</v>
      </c>
      <c r="M27" s="85" t="s">
        <v>60</v>
      </c>
      <c r="N27" s="85" t="s">
        <v>87</v>
      </c>
      <c r="O27" s="80" t="s">
        <v>142</v>
      </c>
      <c r="P27" s="81" t="str">
        <f>IF(Q27="","",IF(OR(Q27="国",Q27="県",Q27="市町",Q27="組合その他"),"（公立）","（私立）"))</f>
        <v>（公立）</v>
      </c>
      <c r="Q27" s="82" t="s">
        <v>18</v>
      </c>
    </row>
    <row r="28" spans="1:17" s="71" customFormat="1" ht="42" customHeight="1" x14ac:dyDescent="0.2">
      <c r="A28" s="93" t="s">
        <v>180</v>
      </c>
      <c r="B28" s="73" t="s">
        <v>143</v>
      </c>
      <c r="C28" s="73" t="s">
        <v>144</v>
      </c>
      <c r="D28" s="73" t="s">
        <v>174</v>
      </c>
      <c r="E28" s="74" t="str">
        <f t="shared" si="3"/>
        <v>周南市泉原町10-1</v>
      </c>
      <c r="F28" s="74" t="s">
        <v>121</v>
      </c>
      <c r="G28" s="75">
        <v>38991</v>
      </c>
      <c r="H28" s="76">
        <v>20</v>
      </c>
      <c r="I28" s="77" t="s">
        <v>164</v>
      </c>
      <c r="J28" s="78"/>
      <c r="K28" s="79" t="s">
        <v>58</v>
      </c>
      <c r="L28" s="80">
        <v>35215</v>
      </c>
      <c r="M28" s="80" t="s">
        <v>50</v>
      </c>
      <c r="N28" s="80" t="s">
        <v>88</v>
      </c>
      <c r="O28" s="80" t="s">
        <v>181</v>
      </c>
      <c r="P28" s="81" t="str">
        <f t="shared" si="2"/>
        <v>（私立）</v>
      </c>
      <c r="Q28" s="82" t="s">
        <v>22</v>
      </c>
    </row>
    <row r="29" spans="1:17" s="71" customFormat="1" ht="42" customHeight="1" x14ac:dyDescent="0.2">
      <c r="A29" s="93" t="s">
        <v>66</v>
      </c>
      <c r="B29" s="73" t="s">
        <v>89</v>
      </c>
      <c r="C29" s="73" t="s">
        <v>67</v>
      </c>
      <c r="D29" s="73" t="s">
        <v>59</v>
      </c>
      <c r="E29" s="74" t="str">
        <f t="shared" si="3"/>
        <v>周南市松保町8-1</v>
      </c>
      <c r="F29" s="74" t="s">
        <v>122</v>
      </c>
      <c r="G29" s="75">
        <v>38991</v>
      </c>
      <c r="H29" s="76">
        <v>12</v>
      </c>
      <c r="I29" s="77" t="s">
        <v>165</v>
      </c>
      <c r="J29" s="78"/>
      <c r="K29" s="79" t="s">
        <v>58</v>
      </c>
      <c r="L29" s="80">
        <v>35215</v>
      </c>
      <c r="M29" s="80" t="s">
        <v>50</v>
      </c>
      <c r="N29" s="80" t="s">
        <v>90</v>
      </c>
      <c r="O29" s="80" t="s">
        <v>182</v>
      </c>
      <c r="P29" s="81" t="str">
        <f t="shared" si="2"/>
        <v>（私立）</v>
      </c>
      <c r="Q29" s="82" t="s">
        <v>22</v>
      </c>
    </row>
    <row r="30" spans="1:17" s="71" customFormat="1" ht="42" customHeight="1" x14ac:dyDescent="0.2">
      <c r="A30" s="93" t="s">
        <v>183</v>
      </c>
      <c r="B30" s="73" t="s">
        <v>184</v>
      </c>
      <c r="C30" s="73" t="s">
        <v>184</v>
      </c>
      <c r="D30" s="73" t="s">
        <v>185</v>
      </c>
      <c r="E30" s="74" t="str">
        <f>M30&amp;N30</f>
        <v>周南市新地三丁目2番30号</v>
      </c>
      <c r="F30" s="74" t="s">
        <v>186</v>
      </c>
      <c r="G30" s="75">
        <v>43191</v>
      </c>
      <c r="H30" s="76">
        <v>20</v>
      </c>
      <c r="I30" s="77" t="s">
        <v>187</v>
      </c>
      <c r="J30" s="78"/>
      <c r="K30" s="79" t="s">
        <v>58</v>
      </c>
      <c r="L30" s="80">
        <v>35215</v>
      </c>
      <c r="M30" s="80" t="s">
        <v>50</v>
      </c>
      <c r="N30" s="80" t="s">
        <v>188</v>
      </c>
      <c r="O30" s="80" t="s">
        <v>189</v>
      </c>
      <c r="P30" s="81" t="str">
        <f>IF(Q30="","",IF(OR(Q30="国",Q30="県",Q30="市町",Q30="組合その他"),"（公立）","（私立）"))</f>
        <v>（私立）</v>
      </c>
      <c r="Q30" s="82" t="s">
        <v>22</v>
      </c>
    </row>
    <row r="31" spans="1:17" s="71" customFormat="1" ht="57" customHeight="1" x14ac:dyDescent="0.2">
      <c r="A31" s="86" t="s">
        <v>131</v>
      </c>
      <c r="B31" s="87" t="s">
        <v>71</v>
      </c>
      <c r="C31" s="87" t="s">
        <v>220</v>
      </c>
      <c r="D31" s="87" t="s">
        <v>242</v>
      </c>
      <c r="E31" s="88" t="str">
        <f t="shared" si="3"/>
        <v>阿武郡阿武町大字奈古3081-3</v>
      </c>
      <c r="F31" s="88" t="s">
        <v>123</v>
      </c>
      <c r="G31" s="89">
        <v>40269</v>
      </c>
      <c r="H31" s="90">
        <v>10</v>
      </c>
      <c r="I31" s="91" t="s">
        <v>166</v>
      </c>
      <c r="J31" s="78"/>
      <c r="K31" s="92" t="s">
        <v>58</v>
      </c>
      <c r="L31" s="13">
        <v>35502</v>
      </c>
      <c r="M31" s="13" t="s">
        <v>94</v>
      </c>
      <c r="N31" s="13" t="s">
        <v>91</v>
      </c>
      <c r="O31" s="13" t="s">
        <v>221</v>
      </c>
      <c r="P31" s="14" t="str">
        <f>IF(Q31="","",IF(OR(Q31="国",Q31="県",Q31="市町",Q31="組合その他"),"（公立）","（私立）"))</f>
        <v>（公立）</v>
      </c>
      <c r="Q31" s="15" t="s">
        <v>18</v>
      </c>
    </row>
    <row r="32" spans="1:17" s="71" customFormat="1" ht="57" customHeight="1" x14ac:dyDescent="0.2">
      <c r="A32" s="16">
        <f>COUNTA(A10:A31)</f>
        <v>22</v>
      </c>
      <c r="B32" s="2"/>
      <c r="C32" s="2"/>
      <c r="D32" s="2"/>
      <c r="E32" s="2"/>
      <c r="F32" s="2"/>
      <c r="G32" s="2"/>
      <c r="H32" s="16">
        <f>SUM(H10:H31)</f>
        <v>387</v>
      </c>
      <c r="I32" s="2"/>
      <c r="J32" s="2"/>
      <c r="K32" s="2"/>
      <c r="L32" s="2"/>
      <c r="M32" s="2"/>
      <c r="N32" s="2"/>
      <c r="O32" s="2"/>
      <c r="P32" s="2"/>
      <c r="Q32" s="2"/>
    </row>
    <row r="33" spans="1:17" ht="13.5" thickBot="1" x14ac:dyDescent="0.25">
      <c r="A33" s="17" t="s">
        <v>28</v>
      </c>
      <c r="C33" s="18" t="s">
        <v>29</v>
      </c>
      <c r="H33" s="17" t="s">
        <v>30</v>
      </c>
      <c r="N33" s="18" t="s">
        <v>31</v>
      </c>
    </row>
    <row r="34" spans="1:17" ht="13.5" thickTop="1" x14ac:dyDescent="0.2">
      <c r="C34" s="19" t="s">
        <v>32</v>
      </c>
      <c r="D34" s="20">
        <f t="shared" ref="D34:D46" si="5">COUNTIF($M$10:$M$31,C34)</f>
        <v>2</v>
      </c>
      <c r="N34" s="21"/>
      <c r="O34" s="22" t="s">
        <v>15</v>
      </c>
      <c r="P34" s="22" t="s">
        <v>24</v>
      </c>
      <c r="Q34" s="23" t="s">
        <v>6</v>
      </c>
    </row>
    <row r="35" spans="1:17" x14ac:dyDescent="0.2">
      <c r="C35" s="24" t="s">
        <v>8</v>
      </c>
      <c r="D35" s="25">
        <f t="shared" si="5"/>
        <v>1</v>
      </c>
      <c r="N35" s="109" t="s">
        <v>26</v>
      </c>
      <c r="O35" s="26" t="s">
        <v>16</v>
      </c>
      <c r="P35" s="64">
        <f t="shared" ref="P35:P42" si="6">COUNTIF($Q$10:$Q$31,O35)</f>
        <v>0</v>
      </c>
      <c r="Q35" s="25">
        <f t="shared" ref="Q35:Q42" si="7">SUMIF($Q$10:$Q$31,O35,$H$10:$H$31)</f>
        <v>0</v>
      </c>
    </row>
    <row r="36" spans="1:17" x14ac:dyDescent="0.2">
      <c r="C36" s="24" t="s">
        <v>33</v>
      </c>
      <c r="D36" s="25">
        <f t="shared" si="5"/>
        <v>5</v>
      </c>
      <c r="N36" s="110"/>
      <c r="O36" s="26" t="s">
        <v>17</v>
      </c>
      <c r="P36" s="64">
        <f t="shared" si="6"/>
        <v>0</v>
      </c>
      <c r="Q36" s="25">
        <f t="shared" si="7"/>
        <v>0</v>
      </c>
    </row>
    <row r="37" spans="1:17" x14ac:dyDescent="0.2">
      <c r="C37" s="24" t="s">
        <v>10</v>
      </c>
      <c r="D37" s="25">
        <f t="shared" si="5"/>
        <v>1</v>
      </c>
      <c r="N37" s="110"/>
      <c r="O37" s="26" t="s">
        <v>18</v>
      </c>
      <c r="P37" s="64">
        <f t="shared" si="6"/>
        <v>8</v>
      </c>
      <c r="Q37" s="25">
        <f t="shared" si="7"/>
        <v>110</v>
      </c>
    </row>
    <row r="38" spans="1:17" ht="13.5" thickBot="1" x14ac:dyDescent="0.25">
      <c r="C38" s="24" t="s">
        <v>34</v>
      </c>
      <c r="D38" s="25">
        <f t="shared" si="5"/>
        <v>1</v>
      </c>
      <c r="N38" s="111"/>
      <c r="O38" s="28" t="s">
        <v>19</v>
      </c>
      <c r="P38" s="65">
        <f t="shared" si="6"/>
        <v>0</v>
      </c>
      <c r="Q38" s="66">
        <f t="shared" si="7"/>
        <v>0</v>
      </c>
    </row>
    <row r="39" spans="1:17" ht="13.5" thickTop="1" x14ac:dyDescent="0.2">
      <c r="C39" s="24" t="s">
        <v>35</v>
      </c>
      <c r="D39" s="25">
        <f t="shared" si="5"/>
        <v>0</v>
      </c>
      <c r="N39" s="110" t="s">
        <v>27</v>
      </c>
      <c r="O39" s="30" t="s">
        <v>20</v>
      </c>
      <c r="P39" s="67">
        <f t="shared" si="6"/>
        <v>4</v>
      </c>
      <c r="Q39" s="40">
        <f t="shared" si="7"/>
        <v>110</v>
      </c>
    </row>
    <row r="40" spans="1:17" x14ac:dyDescent="0.2">
      <c r="C40" s="24" t="s">
        <v>11</v>
      </c>
      <c r="D40" s="25">
        <f t="shared" si="5"/>
        <v>4</v>
      </c>
      <c r="N40" s="110"/>
      <c r="O40" s="26" t="s">
        <v>21</v>
      </c>
      <c r="P40" s="64">
        <f t="shared" si="6"/>
        <v>0</v>
      </c>
      <c r="Q40" s="25">
        <f t="shared" si="7"/>
        <v>0</v>
      </c>
    </row>
    <row r="41" spans="1:17" x14ac:dyDescent="0.2">
      <c r="C41" s="24" t="s">
        <v>36</v>
      </c>
      <c r="D41" s="25">
        <f t="shared" si="5"/>
        <v>1</v>
      </c>
      <c r="N41" s="110"/>
      <c r="O41" s="26" t="s">
        <v>22</v>
      </c>
      <c r="P41" s="64">
        <f t="shared" si="6"/>
        <v>10</v>
      </c>
      <c r="Q41" s="25">
        <f t="shared" si="7"/>
        <v>167</v>
      </c>
    </row>
    <row r="42" spans="1:17" ht="13.5" thickBot="1" x14ac:dyDescent="0.25">
      <c r="C42" s="24" t="s">
        <v>9</v>
      </c>
      <c r="D42" s="25">
        <f t="shared" si="5"/>
        <v>1</v>
      </c>
      <c r="N42" s="112"/>
      <c r="O42" s="32" t="s">
        <v>23</v>
      </c>
      <c r="P42" s="68">
        <f t="shared" si="6"/>
        <v>0</v>
      </c>
      <c r="Q42" s="69">
        <f t="shared" si="7"/>
        <v>0</v>
      </c>
    </row>
    <row r="43" spans="1:17" ht="13.5" thickTop="1" x14ac:dyDescent="0.2">
      <c r="C43" s="24" t="s">
        <v>37</v>
      </c>
      <c r="D43" s="25">
        <f t="shared" si="5"/>
        <v>1</v>
      </c>
      <c r="P43" s="70">
        <f>SUM(P35:P42)</f>
        <v>22</v>
      </c>
      <c r="Q43" s="70">
        <f>SUM(Q35:Q42)</f>
        <v>387</v>
      </c>
    </row>
    <row r="44" spans="1:17" x14ac:dyDescent="0.2">
      <c r="C44" s="24" t="s">
        <v>38</v>
      </c>
      <c r="D44" s="25">
        <f t="shared" si="5"/>
        <v>1</v>
      </c>
    </row>
    <row r="45" spans="1:17" x14ac:dyDescent="0.2">
      <c r="C45" s="24" t="s">
        <v>39</v>
      </c>
      <c r="D45" s="25">
        <f t="shared" si="5"/>
        <v>3</v>
      </c>
    </row>
    <row r="46" spans="1:17" ht="13.5" thickBot="1" x14ac:dyDescent="0.25">
      <c r="C46" s="72" t="s">
        <v>40</v>
      </c>
      <c r="D46" s="36">
        <f t="shared" si="5"/>
        <v>0</v>
      </c>
    </row>
    <row r="47" spans="1:17" ht="14" thickTop="1" thickBot="1" x14ac:dyDescent="0.25">
      <c r="C47" s="37" t="s">
        <v>41</v>
      </c>
      <c r="D47" s="38">
        <f>SUM(D34:D46)</f>
        <v>21</v>
      </c>
    </row>
    <row r="48" spans="1:17" ht="13.5" thickTop="1" x14ac:dyDescent="0.2">
      <c r="C48" s="39" t="s">
        <v>95</v>
      </c>
      <c r="D48" s="40">
        <f t="shared" ref="D48:D56" si="8">COUNTIF($M$10:$M$31,C48)</f>
        <v>0</v>
      </c>
    </row>
    <row r="49" spans="3:5" x14ac:dyDescent="0.2">
      <c r="C49" s="24" t="s">
        <v>96</v>
      </c>
      <c r="D49" s="25">
        <f t="shared" si="8"/>
        <v>0</v>
      </c>
    </row>
    <row r="50" spans="3:5" x14ac:dyDescent="0.2">
      <c r="C50" s="24" t="s">
        <v>97</v>
      </c>
      <c r="D50" s="25">
        <f t="shared" si="8"/>
        <v>0</v>
      </c>
    </row>
    <row r="51" spans="3:5" x14ac:dyDescent="0.2">
      <c r="C51" s="24" t="s">
        <v>98</v>
      </c>
      <c r="D51" s="25">
        <f t="shared" si="8"/>
        <v>0</v>
      </c>
    </row>
    <row r="52" spans="3:5" x14ac:dyDescent="0.2">
      <c r="C52" s="24" t="s">
        <v>99</v>
      </c>
      <c r="D52" s="25">
        <f t="shared" si="8"/>
        <v>0</v>
      </c>
    </row>
    <row r="53" spans="3:5" x14ac:dyDescent="0.2">
      <c r="C53" s="24" t="s">
        <v>42</v>
      </c>
      <c r="D53" s="25">
        <f t="shared" si="8"/>
        <v>0</v>
      </c>
    </row>
    <row r="54" spans="3:5" x14ac:dyDescent="0.2">
      <c r="C54" s="24" t="s">
        <v>43</v>
      </c>
      <c r="D54" s="25">
        <f t="shared" si="8"/>
        <v>0</v>
      </c>
    </row>
    <row r="55" spans="3:5" x14ac:dyDescent="0.2">
      <c r="C55" s="24" t="s">
        <v>100</v>
      </c>
      <c r="D55" s="25">
        <f t="shared" si="8"/>
        <v>1</v>
      </c>
    </row>
    <row r="56" spans="3:5" ht="13.5" thickBot="1" x14ac:dyDescent="0.25">
      <c r="C56" s="72" t="s">
        <v>44</v>
      </c>
      <c r="D56" s="36">
        <f t="shared" si="8"/>
        <v>0</v>
      </c>
    </row>
    <row r="57" spans="3:5" ht="14" thickTop="1" thickBot="1" x14ac:dyDescent="0.25">
      <c r="C57" s="37" t="s">
        <v>45</v>
      </c>
      <c r="D57" s="38">
        <f>SUM(D48:D56)</f>
        <v>1</v>
      </c>
    </row>
    <row r="58" spans="3:5" ht="14" thickTop="1" thickBot="1" x14ac:dyDescent="0.25">
      <c r="C58" s="41" t="s">
        <v>46</v>
      </c>
      <c r="D58" s="42">
        <f>D47+D57</f>
        <v>22</v>
      </c>
      <c r="E58" s="2" t="str">
        <f>IF(D58=A32,"","おかしいぞ～？")</f>
        <v/>
      </c>
    </row>
    <row r="59" spans="3:5" ht="13.5" thickTop="1" x14ac:dyDescent="0.2"/>
  </sheetData>
  <mergeCells count="3">
    <mergeCell ref="B5:D5"/>
    <mergeCell ref="N35:N38"/>
    <mergeCell ref="N39:N42"/>
  </mergeCells>
  <phoneticPr fontId="2"/>
  <dataValidations count="2">
    <dataValidation type="list" allowBlank="1" showInputMessage="1" showErrorMessage="1" sqref="Q10" xr:uid="{F74E5ED1-F297-41B7-B954-51E56AAB1DED}">
      <formula1>#REF!</formula1>
    </dataValidation>
    <dataValidation type="list" allowBlank="1" showInputMessage="1" showErrorMessage="1" sqref="Q11:Q31" xr:uid="{D827EB2C-F29B-4577-A75F-5B766FAF7CD8}">
      <formula1>#REF!</formula1>
    </dataValidation>
  </dataValidations>
  <pageMargins left="1" right="1" top="1" bottom="1" header="0.5" footer="0.5"/>
  <pageSetup paperSize="9"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7"/>
  <sheetViews>
    <sheetView tabSelected="1" view="pageBreakPreview" zoomScale="75" zoomScaleNormal="100" zoomScaleSheetLayoutView="100" workbookViewId="0">
      <pane xSplit="2" topLeftCell="C1" activePane="topRight" state="frozen"/>
      <selection activeCell="A24" sqref="A24"/>
      <selection pane="topRight" activeCell="A10" sqref="A10"/>
    </sheetView>
  </sheetViews>
  <sheetFormatPr defaultColWidth="39.36328125" defaultRowHeight="40" customHeight="1" x14ac:dyDescent="0.2"/>
  <cols>
    <col min="1" max="3" width="16.26953125" style="2" customWidth="1"/>
    <col min="4" max="4" width="11.26953125" style="2" customWidth="1"/>
    <col min="5" max="5" width="15" style="2" customWidth="1"/>
    <col min="6" max="6" width="5.6328125" style="2" customWidth="1"/>
    <col min="7" max="7" width="11.90625" style="2" customWidth="1"/>
    <col min="8" max="8" width="5" style="2" customWidth="1"/>
    <col min="9" max="9" width="8.26953125" style="2" customWidth="1"/>
    <col min="10" max="10" width="10.90625" style="2" customWidth="1"/>
    <col min="11" max="11" width="10.36328125" style="2" bestFit="1" customWidth="1"/>
    <col min="12" max="12" width="9.6328125" style="2" customWidth="1"/>
    <col min="13" max="13" width="7.08984375" style="2" customWidth="1"/>
    <col min="14" max="14" width="26.36328125" style="2" customWidth="1"/>
    <col min="15" max="15" width="35.08984375" style="2" customWidth="1"/>
    <col min="16" max="16" width="9" style="2" customWidth="1"/>
    <col min="17" max="17" width="12.26953125" style="2" bestFit="1" customWidth="1"/>
    <col min="18" max="18" width="11.7265625" style="2" customWidth="1"/>
    <col min="19" max="16384" width="39.36328125" style="2"/>
  </cols>
  <sheetData>
    <row r="1" spans="1:17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3.5" customHeight="1" x14ac:dyDescent="0.2">
      <c r="A2" s="57" t="s">
        <v>132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3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3.5" customHeight="1" x14ac:dyDescent="0.2">
      <c r="A4" s="47"/>
      <c r="B4" s="113" t="e">
        <f>"〔施設"&amp;C5&amp;"（公立"&amp;C6&amp;"、"&amp;"私立"&amp;C7&amp;"）"&amp;"  定員"&amp;E5&amp;"（公立"&amp;E6&amp;"、私立"&amp;E7&amp;"）〕"</f>
        <v>#REF!</v>
      </c>
      <c r="C4" s="113"/>
      <c r="D4" s="114"/>
      <c r="E4" s="47" t="e">
        <f>IF(H10=E5,"","おかしいぞ～？")</f>
        <v>#REF!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7" ht="13.5" customHeight="1" x14ac:dyDescent="0.2">
      <c r="A5" s="4"/>
      <c r="B5" s="5" t="s">
        <v>24</v>
      </c>
      <c r="C5" s="48" t="e">
        <f>C6+C7</f>
        <v>#REF!</v>
      </c>
      <c r="D5" s="7" t="s">
        <v>25</v>
      </c>
      <c r="E5" s="49" t="e">
        <f>E6+E7</f>
        <v>#REF!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5" customHeight="1" x14ac:dyDescent="0.2">
      <c r="A6" s="4"/>
      <c r="B6" s="5" t="s">
        <v>26</v>
      </c>
      <c r="C6" s="48" t="e">
        <f>COUNTIF(#REF!,B6)</f>
        <v>#REF!</v>
      </c>
      <c r="D6" s="7" t="s">
        <v>26</v>
      </c>
      <c r="E6" s="49" t="e">
        <f>SUMIF(#REF!,D6,#REF!)</f>
        <v>#REF!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3.5" customHeight="1" x14ac:dyDescent="0.2">
      <c r="A7" s="4"/>
      <c r="B7" s="9" t="s">
        <v>27</v>
      </c>
      <c r="C7" s="50" t="e">
        <f>COUNTIF(#REF!,B7)</f>
        <v>#REF!</v>
      </c>
      <c r="D7" s="11" t="s">
        <v>27</v>
      </c>
      <c r="E7" s="51" t="e">
        <f>SUMIF(#REF!,D7,#REF!)</f>
        <v>#REF!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1:17" ht="42" customHeight="1" x14ac:dyDescent="0.2">
      <c r="A8" s="43" t="s">
        <v>0</v>
      </c>
      <c r="B8" s="44" t="s">
        <v>3</v>
      </c>
      <c r="C8" s="44" t="s">
        <v>4</v>
      </c>
      <c r="D8" s="44" t="s">
        <v>12</v>
      </c>
      <c r="E8" s="44" t="s">
        <v>13</v>
      </c>
      <c r="F8" s="45" t="s">
        <v>105</v>
      </c>
      <c r="G8" s="44" t="s">
        <v>5</v>
      </c>
      <c r="H8" s="44" t="s">
        <v>6</v>
      </c>
      <c r="I8" s="46" t="s">
        <v>2</v>
      </c>
      <c r="J8" s="58"/>
      <c r="K8" s="52" t="s">
        <v>7</v>
      </c>
      <c r="L8" s="53" t="s">
        <v>92</v>
      </c>
      <c r="M8" s="53" t="s">
        <v>93</v>
      </c>
      <c r="N8" s="54" t="s">
        <v>47</v>
      </c>
      <c r="O8" s="54" t="s">
        <v>1</v>
      </c>
      <c r="P8" s="53" t="s">
        <v>14</v>
      </c>
      <c r="Q8" s="55" t="s">
        <v>15</v>
      </c>
    </row>
    <row r="9" spans="1:17" ht="42" customHeight="1" x14ac:dyDescent="0.2">
      <c r="A9" s="117" t="s">
        <v>244</v>
      </c>
      <c r="B9" s="117"/>
      <c r="C9" s="117"/>
      <c r="D9" s="117"/>
      <c r="E9" s="117"/>
      <c r="F9" s="117"/>
      <c r="G9" s="117"/>
      <c r="H9" s="117"/>
      <c r="I9" s="117"/>
      <c r="J9" s="115"/>
      <c r="K9" s="116"/>
      <c r="L9" s="116"/>
      <c r="M9" s="116"/>
      <c r="N9" s="115"/>
      <c r="O9" s="115"/>
      <c r="P9" s="116"/>
      <c r="Q9" s="116"/>
    </row>
    <row r="10" spans="1:17" ht="40" customHeight="1" x14ac:dyDescent="0.2">
      <c r="A10" s="16">
        <f>COUNTA(#REF!)</f>
        <v>1</v>
      </c>
      <c r="H10" s="16" t="e">
        <f>SUM(#REF!)</f>
        <v>#REF!</v>
      </c>
    </row>
    <row r="11" spans="1:17" ht="18" customHeight="1" thickBot="1" x14ac:dyDescent="0.25">
      <c r="A11" s="17" t="s">
        <v>28</v>
      </c>
      <c r="C11" s="18" t="s">
        <v>29</v>
      </c>
      <c r="H11" s="17" t="s">
        <v>30</v>
      </c>
      <c r="N11" s="18" t="s">
        <v>31</v>
      </c>
    </row>
    <row r="12" spans="1:17" ht="18" customHeight="1" thickTop="1" x14ac:dyDescent="0.2">
      <c r="C12" s="19" t="s">
        <v>32</v>
      </c>
      <c r="D12" s="20" t="e">
        <f>COUNTIF(#REF!,C12)</f>
        <v>#REF!</v>
      </c>
      <c r="N12" s="21"/>
      <c r="O12" s="22" t="s">
        <v>15</v>
      </c>
      <c r="P12" s="22" t="s">
        <v>24</v>
      </c>
      <c r="Q12" s="23" t="s">
        <v>6</v>
      </c>
    </row>
    <row r="13" spans="1:17" ht="18" customHeight="1" x14ac:dyDescent="0.2">
      <c r="C13" s="24" t="s">
        <v>8</v>
      </c>
      <c r="D13" s="25" t="e">
        <f>COUNTIF(#REF!,C13)</f>
        <v>#REF!</v>
      </c>
      <c r="N13" s="109" t="s">
        <v>26</v>
      </c>
      <c r="O13" s="26" t="s">
        <v>16</v>
      </c>
      <c r="P13" s="26" t="e">
        <f>COUNTIF(#REF!,O13)</f>
        <v>#REF!</v>
      </c>
      <c r="Q13" s="27" t="e">
        <f>SUMIF(#REF!,O13,#REF!)</f>
        <v>#REF!</v>
      </c>
    </row>
    <row r="14" spans="1:17" ht="18" customHeight="1" x14ac:dyDescent="0.2">
      <c r="C14" s="24" t="s">
        <v>33</v>
      </c>
      <c r="D14" s="25" t="e">
        <f>COUNTIF(#REF!,C14)</f>
        <v>#REF!</v>
      </c>
      <c r="N14" s="110"/>
      <c r="O14" s="26" t="s">
        <v>17</v>
      </c>
      <c r="P14" s="26" t="e">
        <f>COUNTIF(#REF!,O14)</f>
        <v>#REF!</v>
      </c>
      <c r="Q14" s="27" t="e">
        <f>SUMIF(#REF!,O14,#REF!)</f>
        <v>#REF!</v>
      </c>
    </row>
    <row r="15" spans="1:17" ht="18" customHeight="1" x14ac:dyDescent="0.2">
      <c r="C15" s="24" t="s">
        <v>10</v>
      </c>
      <c r="D15" s="25" t="e">
        <f>COUNTIF(#REF!,C15)</f>
        <v>#REF!</v>
      </c>
      <c r="N15" s="110"/>
      <c r="O15" s="26" t="s">
        <v>18</v>
      </c>
      <c r="P15" s="26" t="e">
        <f>COUNTIF(#REF!,O15)</f>
        <v>#REF!</v>
      </c>
      <c r="Q15" s="27" t="e">
        <f>SUMIF(#REF!,O15,#REF!)</f>
        <v>#REF!</v>
      </c>
    </row>
    <row r="16" spans="1:17" ht="18" customHeight="1" thickBot="1" x14ac:dyDescent="0.25">
      <c r="C16" s="24" t="s">
        <v>34</v>
      </c>
      <c r="D16" s="25" t="e">
        <f>COUNTIF(#REF!,C16)</f>
        <v>#REF!</v>
      </c>
      <c r="N16" s="111"/>
      <c r="O16" s="28" t="s">
        <v>19</v>
      </c>
      <c r="P16" s="28" t="e">
        <f>COUNTIF(#REF!,O16)</f>
        <v>#REF!</v>
      </c>
      <c r="Q16" s="29" t="e">
        <f>SUMIF(#REF!,O16,#REF!)</f>
        <v>#REF!</v>
      </c>
    </row>
    <row r="17" spans="3:17" ht="18" customHeight="1" thickTop="1" x14ac:dyDescent="0.2">
      <c r="C17" s="24" t="s">
        <v>35</v>
      </c>
      <c r="D17" s="25" t="e">
        <f>COUNTIF(#REF!,C17)</f>
        <v>#REF!</v>
      </c>
      <c r="N17" s="110" t="s">
        <v>27</v>
      </c>
      <c r="O17" s="30" t="s">
        <v>20</v>
      </c>
      <c r="P17" s="30" t="e">
        <f>COUNTIF(#REF!,O17)</f>
        <v>#REF!</v>
      </c>
      <c r="Q17" s="31" t="e">
        <f>SUMIF(#REF!,O17,#REF!)</f>
        <v>#REF!</v>
      </c>
    </row>
    <row r="18" spans="3:17" ht="18" customHeight="1" x14ac:dyDescent="0.2">
      <c r="C18" s="24" t="s">
        <v>11</v>
      </c>
      <c r="D18" s="25" t="e">
        <f>COUNTIF(#REF!,C18)</f>
        <v>#REF!</v>
      </c>
      <c r="N18" s="110"/>
      <c r="O18" s="26" t="s">
        <v>21</v>
      </c>
      <c r="P18" s="26" t="e">
        <f>COUNTIF(#REF!,O18)</f>
        <v>#REF!</v>
      </c>
      <c r="Q18" s="27" t="e">
        <f>SUMIF(#REF!,O18,#REF!)</f>
        <v>#REF!</v>
      </c>
    </row>
    <row r="19" spans="3:17" ht="18" customHeight="1" x14ac:dyDescent="0.2">
      <c r="C19" s="24" t="s">
        <v>36</v>
      </c>
      <c r="D19" s="25" t="e">
        <f>COUNTIF(#REF!,C19)</f>
        <v>#REF!</v>
      </c>
      <c r="N19" s="110"/>
      <c r="O19" s="26" t="s">
        <v>22</v>
      </c>
      <c r="P19" s="26" t="e">
        <f>COUNTIF(#REF!,O19)</f>
        <v>#REF!</v>
      </c>
      <c r="Q19" s="27" t="e">
        <f>SUMIF(#REF!,O19,#REF!)</f>
        <v>#REF!</v>
      </c>
    </row>
    <row r="20" spans="3:17" ht="18" customHeight="1" thickBot="1" x14ac:dyDescent="0.25">
      <c r="C20" s="24" t="s">
        <v>9</v>
      </c>
      <c r="D20" s="25" t="e">
        <f>COUNTIF(#REF!,C20)</f>
        <v>#REF!</v>
      </c>
      <c r="N20" s="112"/>
      <c r="O20" s="32" t="s">
        <v>23</v>
      </c>
      <c r="P20" s="32" t="e">
        <f>COUNTIF(#REF!,O20)</f>
        <v>#REF!</v>
      </c>
      <c r="Q20" s="33" t="e">
        <f>SUMIF(#REF!,O20,#REF!)</f>
        <v>#REF!</v>
      </c>
    </row>
    <row r="21" spans="3:17" ht="18" customHeight="1" thickTop="1" x14ac:dyDescent="0.2">
      <c r="C21" s="24" t="s">
        <v>37</v>
      </c>
      <c r="D21" s="25" t="e">
        <f>COUNTIF(#REF!,C21)</f>
        <v>#REF!</v>
      </c>
      <c r="P21" s="34" t="e">
        <f>SUM(P13:P20)</f>
        <v>#REF!</v>
      </c>
      <c r="Q21" s="34" t="e">
        <f>SUM(Q13:Q20)</f>
        <v>#REF!</v>
      </c>
    </row>
    <row r="22" spans="3:17" ht="18" customHeight="1" x14ac:dyDescent="0.2">
      <c r="C22" s="24" t="s">
        <v>38</v>
      </c>
      <c r="D22" s="25" t="e">
        <f>COUNTIF(#REF!,C22)</f>
        <v>#REF!</v>
      </c>
    </row>
    <row r="23" spans="3:17" ht="18" customHeight="1" x14ac:dyDescent="0.2">
      <c r="C23" s="24" t="s">
        <v>39</v>
      </c>
      <c r="D23" s="25" t="e">
        <f>COUNTIF(#REF!,C23)</f>
        <v>#REF!</v>
      </c>
    </row>
    <row r="24" spans="3:17" ht="18" customHeight="1" thickBot="1" x14ac:dyDescent="0.25">
      <c r="C24" s="35" t="s">
        <v>40</v>
      </c>
      <c r="D24" s="36" t="e">
        <f>COUNTIF(#REF!,C24)</f>
        <v>#REF!</v>
      </c>
    </row>
    <row r="25" spans="3:17" ht="18" customHeight="1" thickTop="1" thickBot="1" x14ac:dyDescent="0.25">
      <c r="C25" s="37" t="s">
        <v>41</v>
      </c>
      <c r="D25" s="38" t="e">
        <f>SUM(D12:D24)</f>
        <v>#REF!</v>
      </c>
    </row>
    <row r="26" spans="3:17" ht="18" customHeight="1" thickTop="1" x14ac:dyDescent="0.2">
      <c r="C26" s="39" t="s">
        <v>95</v>
      </c>
      <c r="D26" s="40" t="e">
        <f>COUNTIF(#REF!,C26)</f>
        <v>#REF!</v>
      </c>
    </row>
    <row r="27" spans="3:17" ht="18" customHeight="1" x14ac:dyDescent="0.2">
      <c r="C27" s="24" t="s">
        <v>96</v>
      </c>
      <c r="D27" s="25" t="e">
        <f>COUNTIF(#REF!,C27)</f>
        <v>#REF!</v>
      </c>
    </row>
    <row r="28" spans="3:17" ht="18" customHeight="1" x14ac:dyDescent="0.2">
      <c r="C28" s="24" t="s">
        <v>97</v>
      </c>
      <c r="D28" s="25" t="e">
        <f>COUNTIF(#REF!,C28)</f>
        <v>#REF!</v>
      </c>
    </row>
    <row r="29" spans="3:17" ht="18" customHeight="1" x14ac:dyDescent="0.2">
      <c r="C29" s="24" t="s">
        <v>98</v>
      </c>
      <c r="D29" s="25" t="e">
        <f>COUNTIF(#REF!,C29)</f>
        <v>#REF!</v>
      </c>
    </row>
    <row r="30" spans="3:17" ht="18" customHeight="1" x14ac:dyDescent="0.2">
      <c r="C30" s="24" t="s">
        <v>99</v>
      </c>
      <c r="D30" s="25" t="e">
        <f>COUNTIF(#REF!,C30)</f>
        <v>#REF!</v>
      </c>
    </row>
    <row r="31" spans="3:17" ht="18" customHeight="1" x14ac:dyDescent="0.2">
      <c r="C31" s="24" t="s">
        <v>42</v>
      </c>
      <c r="D31" s="25" t="e">
        <f>COUNTIF(#REF!,C31)</f>
        <v>#REF!</v>
      </c>
    </row>
    <row r="32" spans="3:17" ht="18" customHeight="1" x14ac:dyDescent="0.2">
      <c r="C32" s="24" t="s">
        <v>43</v>
      </c>
      <c r="D32" s="25" t="e">
        <f>COUNTIF(#REF!,C32)</f>
        <v>#REF!</v>
      </c>
    </row>
    <row r="33" spans="3:5" ht="18" customHeight="1" x14ac:dyDescent="0.2">
      <c r="C33" s="24" t="s">
        <v>100</v>
      </c>
      <c r="D33" s="25" t="e">
        <f>COUNTIF(#REF!,C33)</f>
        <v>#REF!</v>
      </c>
    </row>
    <row r="34" spans="3:5" ht="18" customHeight="1" thickBot="1" x14ac:dyDescent="0.25">
      <c r="C34" s="35" t="s">
        <v>44</v>
      </c>
      <c r="D34" s="36" t="e">
        <f>COUNTIF(#REF!,C34)</f>
        <v>#REF!</v>
      </c>
    </row>
    <row r="35" spans="3:5" ht="18" customHeight="1" thickTop="1" thickBot="1" x14ac:dyDescent="0.25">
      <c r="C35" s="37" t="s">
        <v>45</v>
      </c>
      <c r="D35" s="38" t="e">
        <f>SUM(D26:D34)</f>
        <v>#REF!</v>
      </c>
    </row>
    <row r="36" spans="3:5" ht="18" customHeight="1" thickTop="1" thickBot="1" x14ac:dyDescent="0.25">
      <c r="C36" s="41" t="s">
        <v>46</v>
      </c>
      <c r="D36" s="42" t="e">
        <f>D25+D35</f>
        <v>#REF!</v>
      </c>
      <c r="E36" s="2" t="e">
        <f>IF(D36=A10,"","おかしいぞ～？")</f>
        <v>#REF!</v>
      </c>
    </row>
    <row r="37" spans="3:5" ht="40" customHeight="1" thickTop="1" x14ac:dyDescent="0.2"/>
  </sheetData>
  <mergeCells count="4">
    <mergeCell ref="N13:N16"/>
    <mergeCell ref="N17:N20"/>
    <mergeCell ref="B4:D4"/>
    <mergeCell ref="A9:I9"/>
  </mergeCells>
  <phoneticPr fontId="2"/>
  <printOptions horizontalCentered="1"/>
  <pageMargins left="1" right="1" top="1" bottom="1" header="0.5" footer="0.5"/>
  <pageSetup paperSize="9" scale="76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(1)地域活動支援センター </vt:lpstr>
      <vt:lpstr>(2) 福祉ホーム</vt:lpstr>
      <vt:lpstr>'(1)地域活動支援センター '!Print_Area</vt:lpstr>
      <vt:lpstr>'(2) 福祉ホーム'!Print_Area</vt:lpstr>
      <vt:lpstr>'(1)地域活動支援センター '!Print_Titles</vt:lpstr>
      <vt:lpstr>'(2) 福祉ホーム'!Print_Titles</vt:lpstr>
    </vt:vector>
  </TitlesOfParts>
  <Company>NTTDATA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ueoka</dc:creator>
  <cp:lastModifiedBy>周管　海帆</cp:lastModifiedBy>
  <cp:lastPrinted>2023-05-29T06:02:57Z</cp:lastPrinted>
  <dcterms:created xsi:type="dcterms:W3CDTF">2004-04-01T04:18:14Z</dcterms:created>
  <dcterms:modified xsi:type="dcterms:W3CDTF">2024-06-05T08:29:41Z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1694638230</vt:i4>
  </property>
  <property fmtid="{D5CDD505-2E9C-101B-9397-08002B2CF9AE}" pid="3" name="_EmailSubject">
    <vt:lpwstr>保健福祉施設等名簿（平成１６年度）作成依頼について</vt:lpwstr>
  </property>
  <property fmtid="{D5CDD505-2E9C-101B-9397-08002B2CF9AE}" pid="4" name="_AuthorEmail">
    <vt:lpwstr>harada.kazumitsu@pref.yamaguchi.lg.jp</vt:lpwstr>
  </property>
  <property fmtid="{D5CDD505-2E9C-101B-9397-08002B2CF9AE}" pid="5" name="_AuthorEmailDisplayName">
    <vt:lpwstr>原田一光</vt:lpwstr>
  </property>
  <property fmtid="{D5CDD505-2E9C-101B-9397-08002B2CF9AE}" pid="6" name="_ReviewingToolsShownOnce">
    <vt:lpwstr/>
  </property>
</Properties>
</file>