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7_財政\"/>
    </mc:Choice>
  </mc:AlternateContent>
  <xr:revisionPtr revIDLastSave="0" documentId="13_ncr:1_{8AE16688-D6D0-4208-9659-2E23CA7A4253}" xr6:coauthVersionLast="47" xr6:coauthVersionMax="47" xr10:uidLastSave="{00000000-0000-0000-0000-000000000000}"/>
  <bookViews>
    <workbookView xWindow="28680" yWindow="-120" windowWidth="29040" windowHeight="15840" xr2:uid="{30E47AAE-1794-4B9C-BC30-6958C19867B6}"/>
  </bookViews>
  <sheets>
    <sheet name="156" sheetId="3" r:id="rId1"/>
  </sheets>
  <definedNames>
    <definedName name="_xlnm.Print_Area" localSheetId="0">'156'!$A$1:$F$66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" l="1"/>
  <c r="J10" i="3"/>
  <c r="K10" i="3"/>
  <c r="L10" i="3"/>
  <c r="M10" i="3"/>
  <c r="I21" i="3"/>
  <c r="J21" i="3"/>
  <c r="K21" i="3"/>
  <c r="L21" i="3"/>
  <c r="M21" i="3"/>
  <c r="I26" i="3"/>
  <c r="J26" i="3"/>
  <c r="K26" i="3"/>
  <c r="L26" i="3"/>
  <c r="M26" i="3"/>
  <c r="I38" i="3"/>
  <c r="J38" i="3"/>
  <c r="K38" i="3"/>
  <c r="L38" i="3"/>
  <c r="M38" i="3"/>
  <c r="D57" i="3"/>
  <c r="C57" i="3"/>
  <c r="F57" i="3"/>
  <c r="E57" i="3"/>
  <c r="B57" i="3"/>
  <c r="B48" i="3"/>
  <c r="B49" i="3"/>
  <c r="B50" i="3"/>
  <c r="I47" i="3" s="1"/>
  <c r="F48" i="3"/>
  <c r="M47" i="3" s="1"/>
  <c r="F49" i="3"/>
  <c r="F50" i="3"/>
  <c r="F51" i="3"/>
  <c r="E48" i="3"/>
  <c r="E49" i="3"/>
  <c r="E50" i="3"/>
  <c r="E51" i="3"/>
  <c r="D48" i="3"/>
  <c r="K47" i="3" s="1"/>
  <c r="D49" i="3"/>
  <c r="D50" i="3"/>
  <c r="D51" i="3"/>
  <c r="C48" i="3"/>
  <c r="J47" i="3" s="1"/>
  <c r="C49" i="3"/>
  <c r="C50" i="3"/>
  <c r="C51" i="3"/>
  <c r="B51" i="3"/>
  <c r="B61" i="3"/>
  <c r="B47" i="3"/>
  <c r="B58" i="3"/>
  <c r="B56" i="3" s="1"/>
  <c r="B7" i="3" s="1"/>
  <c r="I7" i="3" s="1"/>
  <c r="C58" i="3"/>
  <c r="C56" i="3" s="1"/>
  <c r="C7" i="3" s="1"/>
  <c r="J7" i="3" s="1"/>
  <c r="F61" i="3"/>
  <c r="F47" i="3"/>
  <c r="M7" i="3" s="1"/>
  <c r="F58" i="3"/>
  <c r="E58" i="3"/>
  <c r="E56" i="3" s="1"/>
  <c r="E7" i="3" s="1"/>
  <c r="E61" i="3"/>
  <c r="E47" i="3" s="1"/>
  <c r="L7" i="3" s="1"/>
  <c r="C61" i="3"/>
  <c r="C47" i="3"/>
  <c r="D61" i="3"/>
  <c r="D47" i="3"/>
  <c r="D58" i="3"/>
  <c r="D56" i="3" s="1"/>
  <c r="D7" i="3" s="1"/>
  <c r="K7" i="3" s="1"/>
  <c r="F56" i="3"/>
  <c r="F7" i="3" s="1"/>
  <c r="L47" i="3" l="1"/>
</calcChain>
</file>

<file path=xl/sharedStrings.xml><?xml version="1.0" encoding="utf-8"?>
<sst xmlns="http://schemas.openxmlformats.org/spreadsheetml/2006/main" count="67" uniqueCount="58">
  <si>
    <t>（単位　1000円）</t>
  </si>
  <si>
    <t xml:space="preserve">              　　 県財政課，医務保険課，企業局</t>
    <rPh sb="24" eb="26">
      <t>ホケン</t>
    </rPh>
    <phoneticPr fontId="2"/>
  </si>
  <si>
    <t>目            的</t>
  </si>
  <si>
    <t>償　    還 　   額</t>
  </si>
  <si>
    <t>年  度  末</t>
  </si>
  <si>
    <t>現  在  高</t>
  </si>
  <si>
    <t xml:space="preserve"> 発  行  額</t>
  </si>
  <si>
    <t>元    金</t>
  </si>
  <si>
    <t>利    子</t>
  </si>
  <si>
    <t>総                  額</t>
  </si>
  <si>
    <t>普        通        債</t>
  </si>
  <si>
    <t xml:space="preserve">  総       務       債</t>
  </si>
  <si>
    <t xml:space="preserve">  民       生       債</t>
  </si>
  <si>
    <t xml:space="preserve">  衛       生       債</t>
  </si>
  <si>
    <t xml:space="preserve">  労       働       債</t>
  </si>
  <si>
    <t xml:space="preserve">  農 林 水 産 業 債</t>
  </si>
  <si>
    <t xml:space="preserve">  商       工       債</t>
  </si>
  <si>
    <t xml:space="preserve">  土       木       債</t>
  </si>
  <si>
    <t xml:space="preserve">  警       察       債</t>
  </si>
  <si>
    <t xml:space="preserve">  教       育       債</t>
  </si>
  <si>
    <t xml:space="preserve">災   害   復   旧   債 </t>
  </si>
  <si>
    <t xml:space="preserve">  単独災害復旧事業債</t>
  </si>
  <si>
    <t xml:space="preserve">  補助災害復旧事業債</t>
  </si>
  <si>
    <t xml:space="preserve">  直轄災害復旧事業債</t>
  </si>
  <si>
    <t>準  公  営  企  業  債</t>
  </si>
  <si>
    <t xml:space="preserve">  港 湾 整 備 事 業 債</t>
  </si>
  <si>
    <t xml:space="preserve">  流域下水道事業債</t>
  </si>
  <si>
    <t xml:space="preserve">  市  場  事  業  債</t>
  </si>
  <si>
    <t>中小企業高度化資金</t>
  </si>
  <si>
    <t>災害援護資金貸付金</t>
  </si>
  <si>
    <t>農業改良資金貸付金</t>
  </si>
  <si>
    <t>減税補てん債</t>
  </si>
  <si>
    <t>臨時税収補てん債</t>
    <rPh sb="0" eb="2">
      <t>リンジ</t>
    </rPh>
    <rPh sb="2" eb="4">
      <t>ゼイシュウ</t>
    </rPh>
    <rPh sb="4" eb="5">
      <t>ホ</t>
    </rPh>
    <rPh sb="7" eb="8">
      <t>サイ</t>
    </rPh>
    <phoneticPr fontId="2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</si>
  <si>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2"/>
  </si>
  <si>
    <t>公   営   企   業   債</t>
  </si>
  <si>
    <t xml:space="preserve">  電  気  事  業  債</t>
  </si>
  <si>
    <t xml:space="preserve">  工業用水道事業債</t>
  </si>
  <si>
    <t>退職手当債</t>
    <rPh sb="0" eb="2">
      <t>タイショク</t>
    </rPh>
    <rPh sb="2" eb="5">
      <t>テアテサイ</t>
    </rPh>
    <phoneticPr fontId="2"/>
  </si>
  <si>
    <t xml:space="preserve">  病院事業債（総合分）</t>
    <rPh sb="2" eb="4">
      <t>ビョウイン</t>
    </rPh>
    <rPh sb="4" eb="6">
      <t>ジギョウ</t>
    </rPh>
    <rPh sb="6" eb="7">
      <t>サイ</t>
    </rPh>
    <rPh sb="8" eb="10">
      <t>ソウゴウ</t>
    </rPh>
    <rPh sb="10" eb="11">
      <t>ブン</t>
    </rPh>
    <phoneticPr fontId="2"/>
  </si>
  <si>
    <t xml:space="preserve">  病院事業債（こころ分）</t>
    <rPh sb="2" eb="4">
      <t>ビョウイン</t>
    </rPh>
    <rPh sb="4" eb="6">
      <t>ジギョウ</t>
    </rPh>
    <rPh sb="6" eb="7">
      <t>サイ</t>
    </rPh>
    <rPh sb="11" eb="12">
      <t>ブン</t>
    </rPh>
    <phoneticPr fontId="2"/>
  </si>
  <si>
    <t>減収補てん債</t>
    <rPh sb="0" eb="2">
      <t>ゲンシュウ</t>
    </rPh>
    <rPh sb="2" eb="3">
      <t>ホ</t>
    </rPh>
    <rPh sb="5" eb="6">
      <t>サイ</t>
    </rPh>
    <phoneticPr fontId="2"/>
  </si>
  <si>
    <t>総額</t>
    <rPh sb="0" eb="2">
      <t>ソウガク</t>
    </rPh>
    <phoneticPr fontId="2"/>
  </si>
  <si>
    <t>総額(財政課）</t>
    <rPh sb="0" eb="2">
      <t>ソウガク</t>
    </rPh>
    <rPh sb="3" eb="6">
      <t>ザイセイカ</t>
    </rPh>
    <phoneticPr fontId="2"/>
  </si>
  <si>
    <t xml:space="preserve">  過疎地域下水道代行事業債</t>
    <rPh sb="4" eb="6">
      <t>チイキ</t>
    </rPh>
    <phoneticPr fontId="2"/>
  </si>
  <si>
    <t>県立病院機構整備貸付金</t>
    <rPh sb="0" eb="6">
      <t>ケンリツビョウインキコウ</t>
    </rPh>
    <rPh sb="6" eb="8">
      <t>セイビ</t>
    </rPh>
    <rPh sb="8" eb="11">
      <t>カシツケキン</t>
    </rPh>
    <phoneticPr fontId="2"/>
  </si>
  <si>
    <t>　こころ分</t>
    <rPh sb="4" eb="5">
      <t>ブン</t>
    </rPh>
    <phoneticPr fontId="2"/>
  </si>
  <si>
    <t>　総合分</t>
    <rPh sb="1" eb="2">
      <t>ソウ</t>
    </rPh>
    <rPh sb="2" eb="3">
      <t>ア</t>
    </rPh>
    <rPh sb="3" eb="4">
      <t>ブン</t>
    </rPh>
    <phoneticPr fontId="2"/>
  </si>
  <si>
    <t>母子父子寡婦福祉資金貸付金</t>
    <rPh sb="2" eb="4">
      <t>フシ</t>
    </rPh>
    <phoneticPr fontId="2"/>
  </si>
  <si>
    <t>残　　　高</t>
    <rPh sb="0" eb="1">
      <t>ザン</t>
    </rPh>
    <rPh sb="4" eb="5">
      <t>コウ</t>
    </rPh>
    <phoneticPr fontId="2"/>
  </si>
  <si>
    <t xml:space="preserve">１５６　目的別県債現在高 </t>
    <phoneticPr fontId="2"/>
  </si>
  <si>
    <t>財政課資料総額-財政課資料の８</t>
    <rPh sb="0" eb="3">
      <t>ザイセイカ</t>
    </rPh>
    <rPh sb="3" eb="5">
      <t>シリョウ</t>
    </rPh>
    <rPh sb="5" eb="7">
      <t>ソウガク</t>
    </rPh>
    <rPh sb="8" eb="11">
      <t>ザイセイカ</t>
    </rPh>
    <rPh sb="11" eb="13">
      <t>シリョウ</t>
    </rPh>
    <phoneticPr fontId="2"/>
  </si>
  <si>
    <t>-</t>
    <phoneticPr fontId="2"/>
  </si>
  <si>
    <t>←四捨五入してない</t>
    <rPh sb="1" eb="5">
      <t>シシャゴニュウ</t>
    </rPh>
    <phoneticPr fontId="2"/>
  </si>
  <si>
    <t>〃</t>
    <phoneticPr fontId="2"/>
  </si>
  <si>
    <t>-</t>
    <phoneticPr fontId="2"/>
  </si>
  <si>
    <t>令和３年度末</t>
    <rPh sb="0" eb="2">
      <t>レイワ</t>
    </rPh>
    <rPh sb="3" eb="6">
      <t>ネンドマツ</t>
    </rPh>
    <rPh sb="4" eb="5">
      <t>ド</t>
    </rPh>
    <rPh sb="5" eb="6">
      <t>スエ</t>
    </rPh>
    <phoneticPr fontId="2"/>
  </si>
  <si>
    <t>令      和      ４    年      度</t>
    <rPh sb="0" eb="1">
      <t>レイ</t>
    </rPh>
    <rPh sb="7" eb="8">
      <t>ワ</t>
    </rPh>
    <phoneticPr fontId="2"/>
  </si>
  <si>
    <t>　産業団地整備事業債</t>
    <rPh sb="1" eb="3">
      <t>サンギョウ</t>
    </rPh>
    <rPh sb="3" eb="5">
      <t>ダンチ</t>
    </rPh>
    <rPh sb="5" eb="7">
      <t>セイビ</t>
    </rPh>
    <rPh sb="7" eb="10">
      <t>ジギョウサイ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</si>
</sst>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#\ ###\ ###\ ##0;\-##\ ###\ ###\ ##0;_ * &quot;－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00B0F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8">
    <xf numFmtId="0" fontId="0" fillId="0" borderId="0" xfId="0">
      <alignment vertical="center"/>
    </xf>
    <xf numFmtId="3" fontId="1" fillId="2" borderId="1" xfId="0" applyNumberFormat="1" applyFont="1" applyFill="1" applyBorder="1" applyAlignment="1"/>
    <xf numFmtId="3" fontId="3" fillId="2" borderId="1" xfId="0" applyNumberFormat="1" applyFont="1" applyFill="1" applyBorder="1" applyAlignment="1"/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3" fontId="1" fillId="0" borderId="4" xfId="0" applyNumberFormat="1" applyFont="1" applyBorder="1" applyAlignment="1"/>
    <xf numFmtId="3" fontId="0" fillId="0" borderId="5" xfId="0" applyNumberFormat="1" applyBorder="1" applyAlignment="1"/>
    <xf numFmtId="3" fontId="0" fillId="0" borderId="1" xfId="0" applyNumberFormat="1" applyBorder="1" applyAlignment="1"/>
    <xf numFmtId="3" fontId="1" fillId="0" borderId="1" xfId="0" applyNumberFormat="1" applyFont="1" applyBorder="1" applyAlignment="1"/>
    <xf numFmtId="3" fontId="4" fillId="0" borderId="0" xfId="0" applyNumberFormat="1" applyFont="1" applyAlignment="1"/>
    <xf numFmtId="3" fontId="4" fillId="0" borderId="0" xfId="0" applyNumberFormat="1" applyFont="1" applyAlignment="1">
      <alignment horizontal="right"/>
    </xf>
    <xf numFmtId="3" fontId="4" fillId="2" borderId="6" xfId="0" applyNumberFormat="1" applyFont="1" applyFill="1" applyBorder="1" applyAlignment="1"/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/>
    <xf numFmtId="3" fontId="4" fillId="2" borderId="7" xfId="0" applyNumberFormat="1" applyFont="1" applyFill="1" applyBorder="1" applyAlignment="1"/>
    <xf numFmtId="3" fontId="6" fillId="2" borderId="1" xfId="0" applyNumberFormat="1" applyFont="1" applyFill="1" applyBorder="1" applyAlignment="1"/>
    <xf numFmtId="3" fontId="1" fillId="0" borderId="0" xfId="0" applyNumberFormat="1" applyFont="1" applyAlignment="1"/>
    <xf numFmtId="3" fontId="5" fillId="3" borderId="0" xfId="0" applyNumberFormat="1" applyFont="1" applyFill="1" applyAlignment="1"/>
    <xf numFmtId="3" fontId="4" fillId="3" borderId="0" xfId="0" applyNumberFormat="1" applyFont="1" applyFill="1" applyAlignment="1"/>
    <xf numFmtId="3" fontId="4" fillId="0" borderId="1" xfId="0" applyNumberFormat="1" applyFont="1" applyBorder="1" applyAlignment="1"/>
    <xf numFmtId="3" fontId="1" fillId="0" borderId="7" xfId="0" applyNumberFormat="1" applyFont="1" applyBorder="1" applyAlignment="1"/>
    <xf numFmtId="3" fontId="4" fillId="0" borderId="4" xfId="0" applyNumberFormat="1" applyFont="1" applyBorder="1" applyAlignment="1"/>
    <xf numFmtId="3" fontId="4" fillId="2" borderId="1" xfId="0" applyNumberFormat="1" applyFont="1" applyFill="1" applyBorder="1" applyAlignment="1">
      <alignment shrinkToFit="1"/>
    </xf>
    <xf numFmtId="177" fontId="0" fillId="0" borderId="0" xfId="0" applyNumberFormat="1" applyAlignment="1">
      <alignment horizontal="right"/>
    </xf>
    <xf numFmtId="3" fontId="7" fillId="0" borderId="0" xfId="1" applyNumberFormat="1" applyFont="1" applyAlignment="1">
      <alignment vertical="center" wrapText="1"/>
    </xf>
    <xf numFmtId="176" fontId="0" fillId="4" borderId="3" xfId="0" applyNumberFormat="1" applyFill="1" applyBorder="1">
      <alignment vertical="center"/>
    </xf>
    <xf numFmtId="176" fontId="0" fillId="0" borderId="0" xfId="0" applyNumberFormat="1" applyAlignment="1"/>
    <xf numFmtId="176" fontId="0" fillId="5" borderId="2" xfId="0" applyNumberFormat="1" applyFill="1" applyBorder="1">
      <alignment vertical="center"/>
    </xf>
    <xf numFmtId="177" fontId="0" fillId="0" borderId="0" xfId="0" applyNumberFormat="1">
      <alignment vertical="center"/>
    </xf>
    <xf numFmtId="176" fontId="9" fillId="4" borderId="3" xfId="0" applyNumberFormat="1" applyFont="1" applyFill="1" applyBorder="1">
      <alignment vertical="center"/>
    </xf>
    <xf numFmtId="176" fontId="9" fillId="0" borderId="0" xfId="0" applyNumberFormat="1" applyFont="1" applyAlignment="1">
      <alignment horizontal="right"/>
    </xf>
    <xf numFmtId="3" fontId="10" fillId="2" borderId="9" xfId="0" applyNumberFormat="1" applyFont="1" applyFill="1" applyBorder="1" applyAlignment="1">
      <alignment horizontal="centerContinuous"/>
    </xf>
    <xf numFmtId="3" fontId="4" fillId="0" borderId="10" xfId="0" applyNumberFormat="1" applyFont="1" applyBorder="1" applyAlignment="1">
      <alignment horizontal="centerContinuous"/>
    </xf>
    <xf numFmtId="3" fontId="4" fillId="0" borderId="7" xfId="0" applyNumberFormat="1" applyFont="1" applyBorder="1" applyAlignment="1">
      <alignment horizontal="centerContinuous"/>
    </xf>
    <xf numFmtId="3" fontId="4" fillId="0" borderId="0" xfId="0" applyNumberFormat="1" applyFont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177" fontId="3" fillId="0" borderId="0" xfId="0" applyNumberFormat="1" applyFont="1" applyAlignment="1">
      <alignment horizontal="right"/>
    </xf>
    <xf numFmtId="3" fontId="4" fillId="2" borderId="9" xfId="0" applyNumberFormat="1" applyFont="1" applyFill="1" applyBorder="1" applyAlignment="1">
      <alignment horizontal="centerContinuous"/>
    </xf>
    <xf numFmtId="176" fontId="11" fillId="6" borderId="0" xfId="0" applyNumberFormat="1" applyFont="1" applyFill="1" applyAlignment="1">
      <alignment horizontal="right"/>
    </xf>
    <xf numFmtId="176" fontId="11" fillId="6" borderId="2" xfId="0" applyNumberFormat="1" applyFont="1" applyFill="1" applyBorder="1" applyAlignment="1">
      <alignment horizontal="right"/>
    </xf>
    <xf numFmtId="176" fontId="11" fillId="0" borderId="0" xfId="0" applyNumberFormat="1" applyFont="1" applyAlignment="1">
      <alignment horizontal="right"/>
    </xf>
    <xf numFmtId="176" fontId="11" fillId="4" borderId="3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B2EDA5AE-141F-44D3-A0CC-D385D7A9A43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6355-7610-4B65-9451-4701903609DC}">
  <sheetPr>
    <tabColor theme="0"/>
    <pageSetUpPr fitToPage="1"/>
  </sheetPr>
  <dimension ref="A1:O73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26" sqref="O26"/>
    </sheetView>
  </sheetViews>
  <sheetFormatPr defaultRowHeight="13" x14ac:dyDescent="0.2"/>
  <cols>
    <col min="1" max="1" width="23.6328125" customWidth="1"/>
    <col min="2" max="6" width="18.6328125" customWidth="1"/>
    <col min="9" max="13" width="13.08984375" hidden="1" customWidth="1"/>
    <col min="14" max="14" width="14.90625" bestFit="1" customWidth="1"/>
    <col min="15" max="15" width="4.6328125" bestFit="1" customWidth="1"/>
  </cols>
  <sheetData>
    <row r="1" spans="1:13" ht="16.5" x14ac:dyDescent="0.25">
      <c r="A1" s="10"/>
      <c r="B1" s="18" t="s">
        <v>49</v>
      </c>
      <c r="C1" s="19"/>
      <c r="D1" s="10"/>
      <c r="E1" s="10"/>
      <c r="F1" s="10"/>
    </row>
    <row r="2" spans="1:13" ht="13.5" thickBot="1" x14ac:dyDescent="0.25">
      <c r="A2" s="10" t="s">
        <v>0</v>
      </c>
      <c r="B2" s="10"/>
      <c r="C2" s="10"/>
      <c r="D2" s="10"/>
      <c r="E2" s="10"/>
      <c r="F2" s="11" t="s">
        <v>1</v>
      </c>
    </row>
    <row r="3" spans="1:13" ht="13.5" thickTop="1" x14ac:dyDescent="0.2">
      <c r="A3" s="12"/>
      <c r="B3" s="45" t="s">
        <v>55</v>
      </c>
      <c r="C3" s="40" t="s">
        <v>56</v>
      </c>
      <c r="D3" s="40"/>
      <c r="E3" s="40"/>
      <c r="F3" s="32"/>
    </row>
    <row r="4" spans="1:13" x14ac:dyDescent="0.2">
      <c r="A4" s="13" t="s">
        <v>2</v>
      </c>
      <c r="B4" s="20"/>
      <c r="C4" s="46" t="s">
        <v>6</v>
      </c>
      <c r="D4" s="33" t="s">
        <v>3</v>
      </c>
      <c r="E4" s="34"/>
      <c r="F4" s="35" t="s">
        <v>4</v>
      </c>
    </row>
    <row r="5" spans="1:13" x14ac:dyDescent="0.2">
      <c r="A5" s="15"/>
      <c r="B5" s="36" t="s">
        <v>48</v>
      </c>
      <c r="C5" s="47"/>
      <c r="D5" s="37" t="s">
        <v>7</v>
      </c>
      <c r="E5" s="37" t="s">
        <v>8</v>
      </c>
      <c r="F5" s="38" t="s">
        <v>5</v>
      </c>
    </row>
    <row r="6" spans="1:13" x14ac:dyDescent="0.2">
      <c r="A6" s="1"/>
      <c r="B6" s="27"/>
      <c r="C6" s="27"/>
      <c r="D6" s="27"/>
      <c r="E6" s="27"/>
      <c r="F6" s="27"/>
    </row>
    <row r="7" spans="1:13" x14ac:dyDescent="0.2">
      <c r="A7" s="2" t="s">
        <v>9</v>
      </c>
      <c r="B7" s="39">
        <f>ROUND(B56,-3)/1000</f>
        <v>1231542672</v>
      </c>
      <c r="C7" s="39">
        <f>ROUND(C56,-3)/1000</f>
        <v>55023957</v>
      </c>
      <c r="D7" s="39">
        <f>ROUND(D56,-3)/1000</f>
        <v>88255239</v>
      </c>
      <c r="E7" s="39">
        <f>ROUND(E56,-3)/1000</f>
        <v>2809828</v>
      </c>
      <c r="F7" s="39">
        <f>ROUND(F56,-3)/1000</f>
        <v>1198311390</v>
      </c>
      <c r="I7" s="3">
        <f>B9+B21+B26+B33+B34+B35+B36+B38+B41+B42+B43+B44+B45+B47-B7</f>
        <v>0</v>
      </c>
      <c r="J7" s="3" t="e">
        <f>C9+C21+C26+C33+C34+C35+C36+C38+C41+C42+C43+C44+C45+C47-C7</f>
        <v>#VALUE!</v>
      </c>
      <c r="K7" s="3">
        <f>D9+D21+D26+D33+D34+D35+D36+D38+D41+D42+D43+D44+D45+D47-D7</f>
        <v>0</v>
      </c>
      <c r="L7" s="3">
        <f>E9+E21+E26+E33+E34+E35+E36+E38+E41+E42+E43+E44+E45+E47-E7</f>
        <v>1</v>
      </c>
      <c r="M7" s="3">
        <f>F9+F21+F26+F33+F34+F35+F36+F38+F41+F42+F43+F44+F45+F47-F7</f>
        <v>0</v>
      </c>
    </row>
    <row r="8" spans="1:13" x14ac:dyDescent="0.2">
      <c r="A8" s="1"/>
      <c r="B8" s="24"/>
      <c r="C8" s="24"/>
      <c r="D8" s="24"/>
      <c r="E8" s="24"/>
      <c r="F8" s="24"/>
    </row>
    <row r="9" spans="1:13" x14ac:dyDescent="0.2">
      <c r="A9" s="14" t="s">
        <v>10</v>
      </c>
      <c r="B9" s="24">
        <v>632136323</v>
      </c>
      <c r="C9" s="24">
        <v>42122300</v>
      </c>
      <c r="D9" s="24">
        <v>45420331</v>
      </c>
      <c r="E9" s="24">
        <v>1317545</v>
      </c>
      <c r="F9" s="24">
        <v>628838292</v>
      </c>
    </row>
    <row r="10" spans="1:13" x14ac:dyDescent="0.2">
      <c r="A10" s="14" t="s">
        <v>11</v>
      </c>
      <c r="B10" s="24">
        <v>11988464</v>
      </c>
      <c r="C10" s="24">
        <v>333200</v>
      </c>
      <c r="D10" s="24">
        <v>1002690</v>
      </c>
      <c r="E10" s="24">
        <v>20973</v>
      </c>
      <c r="F10" s="24">
        <v>11318974</v>
      </c>
      <c r="I10" s="3">
        <f>SUM(B10:B19)-B9</f>
        <v>1</v>
      </c>
      <c r="J10" s="3">
        <f>SUM(C10:C19)-C9</f>
        <v>0</v>
      </c>
      <c r="K10" s="3">
        <f>SUM(D10:D19)-D9</f>
        <v>1</v>
      </c>
      <c r="L10" s="3">
        <f>SUM(E10:E19)-E9</f>
        <v>1</v>
      </c>
      <c r="M10" s="3">
        <f>SUM(F10:F19)-F9</f>
        <v>0</v>
      </c>
    </row>
    <row r="11" spans="1:13" x14ac:dyDescent="0.2">
      <c r="A11" s="14" t="s">
        <v>12</v>
      </c>
      <c r="B11" s="24">
        <v>5982833</v>
      </c>
      <c r="C11" s="24">
        <v>27800</v>
      </c>
      <c r="D11" s="24">
        <v>278399</v>
      </c>
      <c r="E11" s="24">
        <v>12738</v>
      </c>
      <c r="F11" s="24">
        <v>5732234</v>
      </c>
    </row>
    <row r="12" spans="1:13" x14ac:dyDescent="0.2">
      <c r="A12" s="14" t="s">
        <v>13</v>
      </c>
      <c r="B12" s="24">
        <v>608028</v>
      </c>
      <c r="C12" s="24">
        <v>2900</v>
      </c>
      <c r="D12" s="24">
        <v>31983</v>
      </c>
      <c r="E12" s="24">
        <v>1375</v>
      </c>
      <c r="F12" s="24">
        <v>578946</v>
      </c>
    </row>
    <row r="13" spans="1:13" x14ac:dyDescent="0.2">
      <c r="A13" s="14" t="s">
        <v>14</v>
      </c>
      <c r="B13" s="24">
        <v>112092</v>
      </c>
      <c r="C13" s="24">
        <v>0</v>
      </c>
      <c r="D13" s="24">
        <v>7017</v>
      </c>
      <c r="E13" s="24">
        <v>197</v>
      </c>
      <c r="F13" s="24">
        <v>105075</v>
      </c>
    </row>
    <row r="14" spans="1:13" x14ac:dyDescent="0.2">
      <c r="A14" s="14"/>
      <c r="B14" s="24"/>
      <c r="C14" s="24"/>
      <c r="D14" s="24"/>
      <c r="E14" s="24"/>
      <c r="F14" s="24"/>
    </row>
    <row r="15" spans="1:13" x14ac:dyDescent="0.2">
      <c r="A15" s="14" t="s">
        <v>15</v>
      </c>
      <c r="B15" s="24">
        <v>69743884</v>
      </c>
      <c r="C15" s="24">
        <v>7558100</v>
      </c>
      <c r="D15" s="24">
        <v>5156866</v>
      </c>
      <c r="E15" s="24">
        <v>115871</v>
      </c>
      <c r="F15" s="24">
        <v>72145119</v>
      </c>
    </row>
    <row r="16" spans="1:13" x14ac:dyDescent="0.2">
      <c r="A16" s="14" t="s">
        <v>16</v>
      </c>
      <c r="B16" s="24">
        <v>852831</v>
      </c>
      <c r="C16" s="24">
        <v>0</v>
      </c>
      <c r="D16" s="24">
        <v>437284</v>
      </c>
      <c r="E16" s="24">
        <v>17176</v>
      </c>
      <c r="F16" s="24">
        <v>415546</v>
      </c>
    </row>
    <row r="17" spans="1:13" x14ac:dyDescent="0.2">
      <c r="A17" s="14" t="s">
        <v>17</v>
      </c>
      <c r="B17" s="24">
        <v>492336118</v>
      </c>
      <c r="C17" s="24">
        <v>32292100</v>
      </c>
      <c r="D17" s="24">
        <v>35761085</v>
      </c>
      <c r="E17" s="24">
        <v>1040622</v>
      </c>
      <c r="F17" s="24">
        <v>488867132</v>
      </c>
    </row>
    <row r="18" spans="1:13" x14ac:dyDescent="0.2">
      <c r="A18" s="14" t="s">
        <v>18</v>
      </c>
      <c r="B18" s="24">
        <v>11430016</v>
      </c>
      <c r="C18" s="24">
        <v>552000</v>
      </c>
      <c r="D18" s="24">
        <v>574626</v>
      </c>
      <c r="E18" s="24">
        <v>24060</v>
      </c>
      <c r="F18" s="24">
        <v>11407390</v>
      </c>
    </row>
    <row r="19" spans="1:13" x14ac:dyDescent="0.2">
      <c r="A19" s="14" t="s">
        <v>19</v>
      </c>
      <c r="B19" s="24">
        <v>39082058</v>
      </c>
      <c r="C19" s="24">
        <v>1356200</v>
      </c>
      <c r="D19" s="24">
        <v>2170382</v>
      </c>
      <c r="E19" s="24">
        <v>84534</v>
      </c>
      <c r="F19" s="24">
        <v>38267876</v>
      </c>
    </row>
    <row r="20" spans="1:13" x14ac:dyDescent="0.2">
      <c r="A20" s="14"/>
      <c r="B20" s="24"/>
      <c r="C20" s="24"/>
      <c r="D20" s="24"/>
      <c r="E20" s="24"/>
      <c r="F20" s="24"/>
    </row>
    <row r="21" spans="1:13" x14ac:dyDescent="0.2">
      <c r="A21" s="14" t="s">
        <v>20</v>
      </c>
      <c r="B21" s="24">
        <v>10397428</v>
      </c>
      <c r="C21" s="24">
        <v>1492700</v>
      </c>
      <c r="D21" s="24">
        <v>1386275</v>
      </c>
      <c r="E21" s="24">
        <v>1702</v>
      </c>
      <c r="F21" s="24">
        <v>10503854</v>
      </c>
      <c r="I21" s="3">
        <f>SUM(B22:B24)-B21</f>
        <v>0</v>
      </c>
      <c r="J21" s="3">
        <f>SUM(C22:C24)-C21</f>
        <v>0</v>
      </c>
      <c r="K21" s="3">
        <f>SUM(D22:D24)-D21</f>
        <v>-1</v>
      </c>
      <c r="L21" s="3">
        <f>SUM(E22:E24)-E21</f>
        <v>0</v>
      </c>
      <c r="M21" s="3">
        <f>SUM(F22:F24)-F21</f>
        <v>0</v>
      </c>
    </row>
    <row r="22" spans="1:13" x14ac:dyDescent="0.2">
      <c r="A22" s="14" t="s">
        <v>21</v>
      </c>
      <c r="B22" s="24">
        <v>1130148</v>
      </c>
      <c r="C22" s="24">
        <v>373200</v>
      </c>
      <c r="D22" s="24">
        <v>106521</v>
      </c>
      <c r="E22" s="24">
        <v>198</v>
      </c>
      <c r="F22" s="24">
        <v>1396827</v>
      </c>
    </row>
    <row r="23" spans="1:13" x14ac:dyDescent="0.2">
      <c r="A23" s="14" t="s">
        <v>22</v>
      </c>
      <c r="B23" s="24">
        <v>8904084</v>
      </c>
      <c r="C23" s="24">
        <v>1119500</v>
      </c>
      <c r="D23" s="24">
        <v>1230959</v>
      </c>
      <c r="E23" s="24">
        <v>1499</v>
      </c>
      <c r="F23" s="24">
        <v>8792625</v>
      </c>
    </row>
    <row r="24" spans="1:13" x14ac:dyDescent="0.2">
      <c r="A24" s="14" t="s">
        <v>23</v>
      </c>
      <c r="B24" s="24">
        <v>363196</v>
      </c>
      <c r="C24" s="24" t="s">
        <v>51</v>
      </c>
      <c r="D24" s="24">
        <v>48794</v>
      </c>
      <c r="E24" s="24">
        <v>5</v>
      </c>
      <c r="F24" s="24">
        <v>314402</v>
      </c>
    </row>
    <row r="25" spans="1:13" x14ac:dyDescent="0.2">
      <c r="A25" s="14"/>
      <c r="B25" s="24"/>
      <c r="C25" s="24"/>
      <c r="D25" s="24"/>
      <c r="E25" s="24"/>
      <c r="F25" s="24"/>
    </row>
    <row r="26" spans="1:13" x14ac:dyDescent="0.2">
      <c r="A26" s="14" t="s">
        <v>24</v>
      </c>
      <c r="B26" s="24">
        <v>21033383</v>
      </c>
      <c r="C26" s="24">
        <v>3296900</v>
      </c>
      <c r="D26" s="24">
        <v>1660004</v>
      </c>
      <c r="E26" s="24">
        <v>47928</v>
      </c>
      <c r="F26" s="24">
        <v>22670279</v>
      </c>
      <c r="I26" s="3">
        <f>SUM(B27:B30)-B26</f>
        <v>1</v>
      </c>
      <c r="J26" s="3">
        <f>SUM(C27:C30)-C26</f>
        <v>-17100</v>
      </c>
      <c r="K26" s="3">
        <f>SUM(D27:D30)-D26</f>
        <v>-1</v>
      </c>
      <c r="L26" s="3">
        <f>SUM(E27:E30)-E26</f>
        <v>0</v>
      </c>
      <c r="M26" s="3">
        <f>SUM(F27:F31)-F26</f>
        <v>1</v>
      </c>
    </row>
    <row r="27" spans="1:13" x14ac:dyDescent="0.2">
      <c r="A27" s="14" t="s">
        <v>25</v>
      </c>
      <c r="B27" s="24">
        <v>16179893</v>
      </c>
      <c r="C27" s="24">
        <v>3055000</v>
      </c>
      <c r="D27" s="24">
        <v>1226848</v>
      </c>
      <c r="E27" s="24">
        <v>22858</v>
      </c>
      <c r="F27" s="24">
        <v>18008045</v>
      </c>
    </row>
    <row r="28" spans="1:13" x14ac:dyDescent="0.2">
      <c r="A28" s="16" t="s">
        <v>43</v>
      </c>
      <c r="B28" s="24">
        <v>1791584</v>
      </c>
      <c r="C28" s="24">
        <v>112000</v>
      </c>
      <c r="D28" s="24">
        <v>70979</v>
      </c>
      <c r="E28" s="24">
        <v>6639</v>
      </c>
      <c r="F28" s="24">
        <v>1832604</v>
      </c>
    </row>
    <row r="29" spans="1:13" x14ac:dyDescent="0.2">
      <c r="A29" s="14" t="s">
        <v>26</v>
      </c>
      <c r="B29" s="24">
        <v>2480890</v>
      </c>
      <c r="C29" s="24">
        <v>112800</v>
      </c>
      <c r="D29" s="24">
        <v>232961</v>
      </c>
      <c r="E29" s="24">
        <v>15898</v>
      </c>
      <c r="F29" s="24">
        <v>2360729</v>
      </c>
    </row>
    <row r="30" spans="1:13" x14ac:dyDescent="0.2">
      <c r="A30" s="14" t="s">
        <v>27</v>
      </c>
      <c r="B30" s="24">
        <v>581017</v>
      </c>
      <c r="C30" s="24">
        <v>0</v>
      </c>
      <c r="D30" s="24">
        <v>129215</v>
      </c>
      <c r="E30" s="24">
        <v>2533</v>
      </c>
      <c r="F30" s="24">
        <v>451802</v>
      </c>
    </row>
    <row r="31" spans="1:13" x14ac:dyDescent="0.2">
      <c r="A31" s="14" t="s">
        <v>57</v>
      </c>
      <c r="B31" s="24">
        <v>0</v>
      </c>
      <c r="C31" s="24">
        <v>17100</v>
      </c>
      <c r="D31" s="24">
        <v>0</v>
      </c>
      <c r="E31" s="24">
        <v>0</v>
      </c>
      <c r="F31" s="24">
        <v>17100</v>
      </c>
    </row>
    <row r="32" spans="1:13" x14ac:dyDescent="0.2">
      <c r="A32" s="14"/>
      <c r="B32" s="24"/>
      <c r="C32" s="24"/>
      <c r="D32" s="24"/>
      <c r="E32" s="24"/>
      <c r="F32" s="24"/>
    </row>
    <row r="33" spans="1:15" x14ac:dyDescent="0.2">
      <c r="A33" s="23" t="s">
        <v>47</v>
      </c>
      <c r="B33" s="24">
        <v>273144</v>
      </c>
      <c r="C33" s="24">
        <v>0</v>
      </c>
      <c r="D33" s="24">
        <v>36813</v>
      </c>
      <c r="E33" s="24">
        <v>0</v>
      </c>
      <c r="F33" s="24">
        <v>236331</v>
      </c>
    </row>
    <row r="34" spans="1:15" x14ac:dyDescent="0.2">
      <c r="A34" s="14" t="s">
        <v>28</v>
      </c>
      <c r="B34" s="24">
        <v>4367973</v>
      </c>
      <c r="C34" s="24">
        <v>56706</v>
      </c>
      <c r="D34" s="24">
        <v>791331</v>
      </c>
      <c r="E34" s="24">
        <v>349</v>
      </c>
      <c r="F34" s="24">
        <v>3633348</v>
      </c>
    </row>
    <row r="35" spans="1:15" x14ac:dyDescent="0.2">
      <c r="A35" s="14" t="s">
        <v>29</v>
      </c>
      <c r="B35" s="24">
        <v>4113</v>
      </c>
      <c r="C35" s="24">
        <v>0</v>
      </c>
      <c r="D35" s="24">
        <v>1695</v>
      </c>
      <c r="E35" s="24">
        <v>0</v>
      </c>
      <c r="F35" s="24">
        <v>2418</v>
      </c>
    </row>
    <row r="36" spans="1:15" x14ac:dyDescent="0.2">
      <c r="A36" s="14" t="s">
        <v>30</v>
      </c>
      <c r="B36" s="24">
        <v>63592</v>
      </c>
      <c r="C36" s="24">
        <v>0</v>
      </c>
      <c r="D36" s="24">
        <v>10952</v>
      </c>
      <c r="E36" s="24">
        <v>0</v>
      </c>
      <c r="F36" s="24">
        <v>52640</v>
      </c>
    </row>
    <row r="37" spans="1:15" x14ac:dyDescent="0.2">
      <c r="A37" s="14"/>
      <c r="B37" s="24"/>
      <c r="C37" s="24"/>
      <c r="D37" s="24"/>
      <c r="E37" s="24"/>
      <c r="F37" s="24"/>
    </row>
    <row r="38" spans="1:15" x14ac:dyDescent="0.2">
      <c r="A38" s="14" t="s">
        <v>44</v>
      </c>
      <c r="B38" s="24">
        <v>3806749</v>
      </c>
      <c r="C38" s="24">
        <v>813300</v>
      </c>
      <c r="D38" s="24">
        <v>846498</v>
      </c>
      <c r="E38" s="24">
        <v>1491</v>
      </c>
      <c r="F38" s="24">
        <v>3773551</v>
      </c>
      <c r="I38" s="3">
        <f>SUM(B39:B40)-B38</f>
        <v>0</v>
      </c>
      <c r="J38" s="3">
        <f>SUM(C39:C40)-C38</f>
        <v>0</v>
      </c>
      <c r="K38" s="3">
        <f>SUM(D39:D40)-D38</f>
        <v>0</v>
      </c>
      <c r="L38" s="3">
        <f>SUM(E39:E40)-E38</f>
        <v>0</v>
      </c>
      <c r="M38" s="3">
        <f>SUM(F39:F40)-F38</f>
        <v>0</v>
      </c>
    </row>
    <row r="39" spans="1:15" x14ac:dyDescent="0.2">
      <c r="A39" s="14" t="s">
        <v>46</v>
      </c>
      <c r="B39" s="24">
        <v>3682499</v>
      </c>
      <c r="C39" s="24">
        <v>797300</v>
      </c>
      <c r="D39" s="24">
        <v>820198</v>
      </c>
      <c r="E39" s="24">
        <v>1437</v>
      </c>
      <c r="F39" s="24">
        <v>3659601</v>
      </c>
    </row>
    <row r="40" spans="1:15" x14ac:dyDescent="0.2">
      <c r="A40" s="14" t="s">
        <v>45</v>
      </c>
      <c r="B40" s="24">
        <v>124250</v>
      </c>
      <c r="C40" s="24">
        <v>16000</v>
      </c>
      <c r="D40" s="24">
        <v>26300</v>
      </c>
      <c r="E40" s="24">
        <v>54</v>
      </c>
      <c r="F40" s="24">
        <v>113950</v>
      </c>
    </row>
    <row r="41" spans="1:15" ht="13.5" x14ac:dyDescent="0.2">
      <c r="A41" s="14" t="s">
        <v>31</v>
      </c>
      <c r="B41" s="24">
        <v>4011235</v>
      </c>
      <c r="C41" s="24">
        <v>0</v>
      </c>
      <c r="D41" s="24">
        <v>404368</v>
      </c>
      <c r="E41" s="24">
        <v>16524</v>
      </c>
      <c r="F41" s="24">
        <v>3606868</v>
      </c>
      <c r="I41" s="25"/>
      <c r="J41" s="25"/>
      <c r="K41" s="25"/>
      <c r="L41" s="25"/>
      <c r="M41" s="25"/>
    </row>
    <row r="42" spans="1:15" ht="13.5" x14ac:dyDescent="0.2">
      <c r="A42" s="14" t="s">
        <v>32</v>
      </c>
      <c r="B42" s="24">
        <v>0</v>
      </c>
      <c r="C42" s="24">
        <v>0</v>
      </c>
      <c r="D42" s="24">
        <v>0</v>
      </c>
      <c r="E42" s="24">
        <v>0</v>
      </c>
      <c r="F42" s="24">
        <v>0</v>
      </c>
      <c r="I42" s="25"/>
      <c r="J42" s="25"/>
      <c r="K42" s="25"/>
      <c r="L42" s="25"/>
      <c r="M42" s="25"/>
    </row>
    <row r="43" spans="1:15" ht="13.5" x14ac:dyDescent="0.2">
      <c r="A43" s="14" t="s">
        <v>33</v>
      </c>
      <c r="B43" s="24">
        <v>447233057</v>
      </c>
      <c r="C43" s="24">
        <v>6982551</v>
      </c>
      <c r="D43" s="24">
        <v>32103699</v>
      </c>
      <c r="E43" s="24">
        <v>1078252</v>
      </c>
      <c r="F43" s="24">
        <v>422111908</v>
      </c>
      <c r="I43" s="25"/>
      <c r="J43" s="25"/>
      <c r="K43" s="25"/>
      <c r="L43" s="25"/>
      <c r="M43" s="25"/>
    </row>
    <row r="44" spans="1:15" ht="13.5" x14ac:dyDescent="0.2">
      <c r="A44" s="14" t="s">
        <v>40</v>
      </c>
      <c r="B44" s="24">
        <v>24672449</v>
      </c>
      <c r="C44" s="24" t="s">
        <v>51</v>
      </c>
      <c r="D44" s="24">
        <v>1007998</v>
      </c>
      <c r="E44" s="24">
        <v>40418</v>
      </c>
      <c r="F44" s="24">
        <v>23664451</v>
      </c>
      <c r="I44" s="25"/>
      <c r="J44" s="25"/>
      <c r="K44" s="25"/>
      <c r="L44" s="25"/>
      <c r="M44" s="25"/>
    </row>
    <row r="45" spans="1:15" ht="13.5" x14ac:dyDescent="0.2">
      <c r="A45" s="14" t="s">
        <v>37</v>
      </c>
      <c r="B45" s="24">
        <v>63669347</v>
      </c>
      <c r="C45" s="24" t="s">
        <v>54</v>
      </c>
      <c r="D45" s="24">
        <v>3092036</v>
      </c>
      <c r="E45" s="24">
        <v>198927</v>
      </c>
      <c r="F45" s="24">
        <v>60577311</v>
      </c>
      <c r="I45" s="25"/>
      <c r="J45" s="25"/>
      <c r="K45" s="25"/>
      <c r="L45" s="25"/>
      <c r="M45" s="25"/>
    </row>
    <row r="46" spans="1:15" ht="13.5" x14ac:dyDescent="0.2">
      <c r="A46" s="14"/>
      <c r="B46" s="24"/>
      <c r="C46" s="24"/>
      <c r="D46" s="24"/>
      <c r="E46" s="24"/>
      <c r="F46" s="24"/>
      <c r="I46" s="25"/>
      <c r="J46" s="25"/>
      <c r="K46" s="25"/>
      <c r="L46" s="25"/>
      <c r="M46" s="25"/>
    </row>
    <row r="47" spans="1:15" x14ac:dyDescent="0.2">
      <c r="A47" s="14" t="s">
        <v>34</v>
      </c>
      <c r="B47" s="24">
        <f>ROUND(B61,-3)/1000</f>
        <v>19873879</v>
      </c>
      <c r="C47" s="24">
        <f>ROUND(C61,-3)/1000</f>
        <v>259500</v>
      </c>
      <c r="D47" s="24">
        <f>ROUND(D61,-3)/1000</f>
        <v>1493239</v>
      </c>
      <c r="E47" s="24">
        <f>ROUND(E61,-3)/1000</f>
        <v>106693</v>
      </c>
      <c r="F47" s="24">
        <f>ROUND(F61,-3)/1000</f>
        <v>18640139</v>
      </c>
      <c r="I47" s="3">
        <f>SUM(B48:B51)-B47</f>
        <v>-1</v>
      </c>
      <c r="J47" s="3">
        <f>SUM(C48:C51)-C47</f>
        <v>0</v>
      </c>
      <c r="K47" s="3">
        <f>SUM(D48:D51)-D47</f>
        <v>1</v>
      </c>
      <c r="L47" s="3">
        <f>SUM(E48:E51)-E47</f>
        <v>0</v>
      </c>
      <c r="M47" s="3">
        <f>SUM(F48:F51)-F47</f>
        <v>0</v>
      </c>
      <c r="N47" s="3"/>
      <c r="O47" s="3"/>
    </row>
    <row r="48" spans="1:15" x14ac:dyDescent="0.2">
      <c r="A48" s="14" t="s">
        <v>38</v>
      </c>
      <c r="B48" s="24">
        <f t="shared" ref="B48:F51" si="0">ROUND(B62,-3)/1000</f>
        <v>730780</v>
      </c>
      <c r="C48" s="24">
        <f t="shared" si="0"/>
        <v>0</v>
      </c>
      <c r="D48" s="24">
        <f t="shared" si="0"/>
        <v>99229</v>
      </c>
      <c r="E48" s="24">
        <f t="shared" si="0"/>
        <v>6329</v>
      </c>
      <c r="F48" s="24">
        <f t="shared" si="0"/>
        <v>631551</v>
      </c>
    </row>
    <row r="49" spans="1:7" x14ac:dyDescent="0.2">
      <c r="A49" s="14" t="s">
        <v>39</v>
      </c>
      <c r="B49" s="24">
        <f t="shared" si="0"/>
        <v>2659337</v>
      </c>
      <c r="C49" s="24">
        <f t="shared" si="0"/>
        <v>0</v>
      </c>
      <c r="D49" s="24">
        <f t="shared" si="0"/>
        <v>176581</v>
      </c>
      <c r="E49" s="24">
        <f t="shared" si="0"/>
        <v>16064</v>
      </c>
      <c r="F49" s="24">
        <f t="shared" si="0"/>
        <v>2482756</v>
      </c>
    </row>
    <row r="50" spans="1:7" x14ac:dyDescent="0.2">
      <c r="A50" s="14" t="s">
        <v>35</v>
      </c>
      <c r="B50" s="24">
        <f t="shared" si="0"/>
        <v>77879</v>
      </c>
      <c r="C50" s="24">
        <f t="shared" si="0"/>
        <v>0</v>
      </c>
      <c r="D50" s="24">
        <f t="shared" si="0"/>
        <v>28398</v>
      </c>
      <c r="E50" s="24">
        <f t="shared" si="0"/>
        <v>1103</v>
      </c>
      <c r="F50" s="24">
        <f t="shared" si="0"/>
        <v>49482</v>
      </c>
    </row>
    <row r="51" spans="1:7" x14ac:dyDescent="0.2">
      <c r="A51" s="15" t="s">
        <v>36</v>
      </c>
      <c r="B51" s="24">
        <f t="shared" si="0"/>
        <v>16405882</v>
      </c>
      <c r="C51" s="24">
        <f t="shared" si="0"/>
        <v>259500</v>
      </c>
      <c r="D51" s="24">
        <f t="shared" si="0"/>
        <v>1189032</v>
      </c>
      <c r="E51" s="24">
        <f t="shared" si="0"/>
        <v>83197</v>
      </c>
      <c r="F51" s="24">
        <f t="shared" si="0"/>
        <v>15476350</v>
      </c>
    </row>
    <row r="52" spans="1:7" x14ac:dyDescent="0.2">
      <c r="B52" s="29"/>
      <c r="C52" s="29"/>
      <c r="D52" s="29"/>
      <c r="E52" s="29"/>
      <c r="F52" s="29"/>
    </row>
    <row r="54" spans="1:7" x14ac:dyDescent="0.2">
      <c r="B54" s="3"/>
      <c r="C54" s="3"/>
      <c r="D54" s="3"/>
      <c r="E54" s="3"/>
      <c r="F54" s="3"/>
    </row>
    <row r="55" spans="1:7" x14ac:dyDescent="0.2">
      <c r="B55" s="3"/>
    </row>
    <row r="56" spans="1:7" hidden="1" x14ac:dyDescent="0.2">
      <c r="A56" s="4" t="s">
        <v>41</v>
      </c>
      <c r="B56" s="28">
        <f>SUM(B57,B58,B61)</f>
        <v>1231542672071</v>
      </c>
      <c r="C56" s="28">
        <f>SUM(C57,C58,C61)</f>
        <v>55023957000</v>
      </c>
      <c r="D56" s="28">
        <f>SUM(D57,D58,D61)</f>
        <v>88255238944</v>
      </c>
      <c r="E56" s="28">
        <f>SUM(E57,E58,E61)</f>
        <v>2809828152</v>
      </c>
      <c r="F56" s="28">
        <f>SUM(F57,F58,F61)</f>
        <v>1198311390127</v>
      </c>
    </row>
    <row r="57" spans="1:7" hidden="1" x14ac:dyDescent="0.2">
      <c r="A57" s="5" t="s">
        <v>42</v>
      </c>
      <c r="B57" s="30">
        <f>1215058910402-7196865838</f>
        <v>1207862044564</v>
      </c>
      <c r="C57" s="30">
        <f>54764457000-813300000</f>
        <v>53951157000</v>
      </c>
      <c r="D57" s="30">
        <f>87037809973-1122308412</f>
        <v>85915501561</v>
      </c>
      <c r="E57" s="30">
        <f>2725528886-23884279</f>
        <v>2701644607</v>
      </c>
      <c r="F57" s="30">
        <f>1182785557429-6887857426</f>
        <v>1175897700003</v>
      </c>
      <c r="G57" t="s">
        <v>50</v>
      </c>
    </row>
    <row r="58" spans="1:7" hidden="1" x14ac:dyDescent="0.2">
      <c r="A58" s="22" t="s">
        <v>44</v>
      </c>
      <c r="B58" s="44">
        <f>SUM(B59:B60)</f>
        <v>3806749000</v>
      </c>
      <c r="C58" s="44">
        <f>SUM(C59:C60)</f>
        <v>813300000</v>
      </c>
      <c r="D58" s="44">
        <f>SUM(D59:D60)</f>
        <v>846498000</v>
      </c>
      <c r="E58" s="44">
        <f>SUM(E59:E60)</f>
        <v>1491000</v>
      </c>
      <c r="F58" s="44">
        <f>SUM(F59:F60)</f>
        <v>3773551000</v>
      </c>
    </row>
    <row r="59" spans="1:7" hidden="1" x14ac:dyDescent="0.2">
      <c r="A59" s="20" t="s">
        <v>46</v>
      </c>
      <c r="B59" s="43">
        <v>3682499000</v>
      </c>
      <c r="C59" s="43">
        <v>797300000</v>
      </c>
      <c r="D59" s="43">
        <v>820198000</v>
      </c>
      <c r="E59" s="43">
        <v>1437000</v>
      </c>
      <c r="F59" s="43">
        <v>3659601000</v>
      </c>
    </row>
    <row r="60" spans="1:7" hidden="1" x14ac:dyDescent="0.2">
      <c r="A60" s="20" t="s">
        <v>45</v>
      </c>
      <c r="B60" s="43">
        <v>124250000</v>
      </c>
      <c r="C60" s="43">
        <v>16000000</v>
      </c>
      <c r="D60" s="43">
        <v>26300000</v>
      </c>
      <c r="E60" s="43">
        <v>54000</v>
      </c>
      <c r="F60" s="43">
        <v>113950000</v>
      </c>
    </row>
    <row r="61" spans="1:7" hidden="1" x14ac:dyDescent="0.2">
      <c r="A61" s="6" t="s">
        <v>34</v>
      </c>
      <c r="B61" s="26">
        <f>SUM(B62:B65)</f>
        <v>19873878507</v>
      </c>
      <c r="C61" s="26">
        <f>SUM(C62:C65)</f>
        <v>259500000</v>
      </c>
      <c r="D61" s="26">
        <f>SUM(D62:D65)</f>
        <v>1493239383</v>
      </c>
      <c r="E61" s="26">
        <f>SUM(E62:E65)</f>
        <v>106692545</v>
      </c>
      <c r="F61" s="26">
        <f>SUM(F62:F65)</f>
        <v>18640139124</v>
      </c>
    </row>
    <row r="62" spans="1:7" hidden="1" x14ac:dyDescent="0.2">
      <c r="A62" s="7" t="s">
        <v>38</v>
      </c>
      <c r="B62" s="43">
        <v>730780000</v>
      </c>
      <c r="C62" s="31"/>
      <c r="D62" s="43">
        <v>99229000</v>
      </c>
      <c r="E62" s="43">
        <v>6329000</v>
      </c>
      <c r="F62" s="43">
        <v>631551000</v>
      </c>
    </row>
    <row r="63" spans="1:7" hidden="1" x14ac:dyDescent="0.2">
      <c r="A63" s="8" t="s">
        <v>39</v>
      </c>
      <c r="B63" s="43">
        <v>2659337000</v>
      </c>
      <c r="C63" s="31"/>
      <c r="D63" s="43">
        <v>176581000</v>
      </c>
      <c r="E63" s="43">
        <v>16064000</v>
      </c>
      <c r="F63" s="43">
        <v>2482756000</v>
      </c>
    </row>
    <row r="64" spans="1:7" hidden="1" x14ac:dyDescent="0.2">
      <c r="A64" s="9" t="s">
        <v>35</v>
      </c>
      <c r="B64" s="41">
        <v>77879375</v>
      </c>
      <c r="C64" s="41">
        <v>0</v>
      </c>
      <c r="D64" s="41">
        <v>28397545</v>
      </c>
      <c r="E64" s="41">
        <v>1102617</v>
      </c>
      <c r="F64" s="41">
        <v>49481830</v>
      </c>
      <c r="G64" t="s">
        <v>52</v>
      </c>
    </row>
    <row r="65" spans="1:7" hidden="1" x14ac:dyDescent="0.2">
      <c r="A65" s="21" t="s">
        <v>36</v>
      </c>
      <c r="B65" s="42">
        <v>16405882132</v>
      </c>
      <c r="C65" s="42">
        <v>259500000</v>
      </c>
      <c r="D65" s="42">
        <v>1189031838</v>
      </c>
      <c r="E65" s="42">
        <v>83196928</v>
      </c>
      <c r="F65" s="42">
        <v>15476350294</v>
      </c>
      <c r="G65" t="s">
        <v>53</v>
      </c>
    </row>
    <row r="66" spans="1:7" x14ac:dyDescent="0.2">
      <c r="A66" s="17"/>
      <c r="B66" s="3"/>
      <c r="C66" s="3"/>
      <c r="D66" s="3"/>
      <c r="E66" s="3"/>
      <c r="F66" s="3"/>
    </row>
    <row r="67" spans="1:7" x14ac:dyDescent="0.2">
      <c r="B67" s="3"/>
      <c r="C67" s="3"/>
      <c r="D67" s="3"/>
      <c r="E67" s="3"/>
      <c r="F67" s="3"/>
    </row>
    <row r="68" spans="1:7" x14ac:dyDescent="0.2">
      <c r="C68" s="3"/>
      <c r="D68" s="3"/>
      <c r="E68" s="3"/>
    </row>
    <row r="69" spans="1:7" x14ac:dyDescent="0.2">
      <c r="C69" s="3"/>
      <c r="D69" s="3"/>
      <c r="E69" s="3"/>
    </row>
    <row r="70" spans="1:7" x14ac:dyDescent="0.2">
      <c r="C70" s="3"/>
      <c r="D70" s="3"/>
      <c r="E70" s="3"/>
    </row>
    <row r="71" spans="1:7" x14ac:dyDescent="0.2">
      <c r="C71" s="3"/>
      <c r="D71" s="3"/>
      <c r="E71" s="3"/>
    </row>
    <row r="73" spans="1:7" x14ac:dyDescent="0.2">
      <c r="C73" s="3"/>
      <c r="D73" s="3"/>
      <c r="E73" s="3"/>
    </row>
  </sheetData>
  <mergeCells count="1">
    <mergeCell ref="C4:C5"/>
  </mergeCells>
  <phoneticPr fontId="2"/>
  <printOptions horizontalCentered="1"/>
  <pageMargins left="0.59055118110236227" right="0.3937007874015748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156</vt:lpstr>
      <vt:lpstr>'156'!Print_Area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2024-10-30T07:47:47Z</cp:lastPrinted>
  <dcterms:created xsi:type="dcterms:W3CDTF">2007-10-23T00:28:39Z</dcterms:created>
  <dcterms:modified xsi:type="dcterms:W3CDTF">2024-11-26T07:16:05Z</dcterms:modified>
</cp:coreProperties>
</file>