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S520DCE2\Public\下水道課\21 - メール\50 - その他\令和06年度\受信\翌1月\20250128_【県市町課】公営企業に係る経営比較分析表（令和５年度決算）の分析等について（水道事業・下水道事業の様式修正について）\"/>
    </mc:Choice>
  </mc:AlternateContent>
  <xr:revisionPtr revIDLastSave="0" documentId="13_ncr:1_{ECEC106C-EA66-4890-8E2F-95226684248A}" xr6:coauthVersionLast="47" xr6:coauthVersionMax="47" xr10:uidLastSave="{00000000-0000-0000-0000-000000000000}"/>
  <workbookProtection workbookAlgorithmName="SHA-512" workbookHashValue="KJZUiKuXnkLgdTNBmgUegs1nGVVjztVvduMaSCkRsUwhRGq7yx1GJ9jZBM0YL5J4b5I7sdml8PBAGkKkqfux/g==" workbookSaltValue="vYORMm0S6V2ATm/po+k3h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F85" i="4"/>
  <c r="E85"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<sst xmlns="http://schemas.openxmlformats.org/spreadsheetml/2006/main" count="253" uniqueCount="115">
  <si>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</si>
  <si>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</si>
  <si>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</si>
  <si>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</si>
  <si>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</si>
  <si>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</si>
  <si>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</si>
  <si>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</si>
  <si>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</si>
  <si>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</si>
  <si>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</si>
  <si>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</si>
  <si>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</si>
  <si>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</si>
  <si>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</si>
  <si>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</si>
  <si>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</si>
  <si>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</si>
  <si>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</si>
  <si>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</si>
  <si>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</si>
  <si>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</si>
  <si>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</si>
  <si>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</si>
  <si>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</si>
  <si>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</si>
  <si>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</si>
  <si>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</si>
  <si>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</si>
  <si>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</si>
  <si>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</si>
  <si>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</si>
  <si>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</si>
  <si>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</si>
  <si>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</si>
  <si>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</si>
  <si>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</si>
  <si>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</si>
  <si>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</si>
  <si>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</si>
  <si>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</si>
  <si>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</si>
  <si>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</si>
  <si>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</si>
  <si>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</si>
  <si>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</si>
  <si>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</si>
  <si>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</si>
  <si>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</si>
  <si>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</si>
  <si>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</si>
  <si>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</si>
  <si>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</si>
  <si>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</si>
  <si>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</si>
  <si>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</si>
  <si>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</si>
  <si>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</si>
  <si>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</si>
  <si>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</si>
  <si>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</si>
  <si>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</si>
  <si>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</si>
  <si>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</si>
  <si>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</si>
  <si>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</si>
  <si>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</si>
  <si>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</si>
  <si>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</si>
  <si>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</si>
  <si>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</si>
  <si>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</si>
  <si>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</si>
  <si>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</si>
  <si>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</si>
  <si>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</si>
  <si>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</si>
  <si>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</si>
  <si>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</si>
  <si>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</si>
  <si>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</si>
  <si>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</si>
  <si>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</si>
  <si>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</si>
  <si>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</si>
  <si>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</si>
  <si>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</si>
  <si>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</si>
  <si>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</si>
  <si>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</si>
  <si>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</si>
  <si>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</si>
  <si>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</si>
  <si>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</si>
  <si>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</si>
  <si>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</si>
  <si>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</si>
  <si>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</si>
  <si>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</si>
  <si>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</si>
  <si>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</si>
  <si>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</si>
  <si>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</si>
  <si>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</si>
  <si>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</si>
  <si>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</si>
  <si>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</si>
  <si>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</si>
  <si>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</si>
  <si>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</si>
  <si>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</si>
  <si>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</si>
  <si>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全国平均をやや下回り、また経費回収率も100%を大きく下回っていたが、繰入金の比率を見直すことでやや改善した。一般会計からの繰入金に頼っている状況であり、水洗化率はこれ以上増加しないため適正な使用料の確保が必要である。
②流動比率は老朽化による修繕が多く、公営企業会計としては3会計を合わせた状態で考えるためプラスになるものの、修繕箇所発生数により単独で見た場合は下回りしやすい状態である。突発的な故障に備え、機能診断・長寿命化計画の各計画等を参考に施設機器や管渠の点検、更新を計画的に行っているが、今後も延命化を図るために投資し続けていく必要がある。
③汚水処理費原価は、地続きではない離島という地理的条件とも相まって全国平均を上回っている。これについては、計画的に機器の修繕を行うことにより、突発的な大規模修繕を減らすことで維持管理費の削減を行い、かつ水洗化率はこれ以上増加しないため適正な使用料収入の確保が必要である。
④累積欠損金比率については、漁業集落排水が始まってから20年を超えている。そのため、設備の修繕が続けて発生することが多く、更新のための修繕費が重くのしかかっている現状である。これを解決するために令和4年度からストックマネジメントによる修繕計画、また公営企業会計3セグメントの費用負担割合を見直すことで改善を続けていく。</t>
    <phoneticPr fontId="4"/>
  </si>
  <si>
    <t>　供用開始から20年以上経過しており、機器の老朽化が進み、修繕用の各部品の供給がなくなりつつある。突発的な故障に備え、機能診断・長寿命化計画の各計画等を参考に施設機器や管渠の点検、更新を計画的に行っているが、今後も延命化を図るために投資し続けていく必要がある。</t>
    <phoneticPr fontId="4"/>
  </si>
  <si>
    <t>　水洗化率は99%を超え、人口や産業の増加も見込めないため、収入の増加はほぼないと考える。また、人口減により年々の収入は減少していく。収納対策による下水道使用料の収納率の向上を図る一方で、ストックマネジメントでの施設維持や今後の投資等のあり方を見直し、維持管理費の削減及び適正な下水道使用料の検討を行い、一般会計からの繰入金の削減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</si>
</sst>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BE2-4B37-BEBC-F00D3FDE36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0BE2-4B37-BEBC-F00D3FDE36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36.520000000000003</c:v>
                </c:pt>
                <c:pt idx="2">
                  <c:v>38.26</c:v>
                </c:pt>
                <c:pt idx="3">
                  <c:v>33.909999999999997</c:v>
                </c:pt>
                <c:pt idx="4">
                  <c:v>38.26</c:v>
                </c:pt>
              </c:numCache>
            </c:numRef>
          </c:val>
          <c:extLst>
            <c:ext xmlns:c16="http://schemas.microsoft.com/office/drawing/2014/chart" uri="{C3380CC4-5D6E-409C-BE32-E72D297353CC}">
              <c16:uniqueId val="{00000000-ADD6-42AD-A898-34ACC371AD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26.12</c:v>
                </c:pt>
              </c:numCache>
            </c:numRef>
          </c:val>
          <c:smooth val="0"/>
          <c:extLst>
            <c:ext xmlns:c16="http://schemas.microsoft.com/office/drawing/2014/chart" uri="{C3380CC4-5D6E-409C-BE32-E72D297353CC}">
              <c16:uniqueId val="{00000001-ADD6-42AD-A898-34ACC371AD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99.49</c:v>
                </c:pt>
                <c:pt idx="2">
                  <c:v>99.46</c:v>
                </c:pt>
                <c:pt idx="3">
                  <c:v>99.43</c:v>
                </c:pt>
                <c:pt idx="4">
                  <c:v>99.42</c:v>
                </c:pt>
              </c:numCache>
            </c:numRef>
          </c:val>
          <c:extLst>
            <c:ext xmlns:c16="http://schemas.microsoft.com/office/drawing/2014/chart" uri="{C3380CC4-5D6E-409C-BE32-E72D297353CC}">
              <c16:uniqueId val="{00000000-9830-4019-AC72-B6E5B7299E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78.55</c:v>
                </c:pt>
              </c:numCache>
            </c:numRef>
          </c:val>
          <c:smooth val="0"/>
          <c:extLst>
            <c:ext xmlns:c16="http://schemas.microsoft.com/office/drawing/2014/chart" uri="{C3380CC4-5D6E-409C-BE32-E72D297353CC}">
              <c16:uniqueId val="{00000001-9830-4019-AC72-B6E5B7299E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98.83</c:v>
                </c:pt>
                <c:pt idx="2">
                  <c:v>83.03</c:v>
                </c:pt>
                <c:pt idx="3">
                  <c:v>86.52</c:v>
                </c:pt>
                <c:pt idx="4">
                  <c:v>118.09</c:v>
                </c:pt>
              </c:numCache>
            </c:numRef>
          </c:val>
          <c:extLst>
            <c:ext xmlns:c16="http://schemas.microsoft.com/office/drawing/2014/chart" uri="{C3380CC4-5D6E-409C-BE32-E72D297353CC}">
              <c16:uniqueId val="{00000000-3EEB-4550-9197-02F0F6048D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105.98</c:v>
                </c:pt>
              </c:numCache>
            </c:numRef>
          </c:val>
          <c:smooth val="0"/>
          <c:extLst>
            <c:ext xmlns:c16="http://schemas.microsoft.com/office/drawing/2014/chart" uri="{C3380CC4-5D6E-409C-BE32-E72D297353CC}">
              <c16:uniqueId val="{00000001-3EEB-4550-9197-02F0F6048D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3.71</c:v>
                </c:pt>
                <c:pt idx="2">
                  <c:v>6.69</c:v>
                </c:pt>
                <c:pt idx="3">
                  <c:v>9.8000000000000007</c:v>
                </c:pt>
                <c:pt idx="4">
                  <c:v>13.35</c:v>
                </c:pt>
              </c:numCache>
            </c:numRef>
          </c:val>
          <c:extLst>
            <c:ext xmlns:c16="http://schemas.microsoft.com/office/drawing/2014/chart" uri="{C3380CC4-5D6E-409C-BE32-E72D297353CC}">
              <c16:uniqueId val="{00000000-BEA8-49EE-9898-B43A0A7579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28.31</c:v>
                </c:pt>
              </c:numCache>
            </c:numRef>
          </c:val>
          <c:smooth val="0"/>
          <c:extLst>
            <c:ext xmlns:c16="http://schemas.microsoft.com/office/drawing/2014/chart" uri="{C3380CC4-5D6E-409C-BE32-E72D297353CC}">
              <c16:uniqueId val="{00000001-BEA8-49EE-9898-B43A0A7579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89D-42BB-89E7-1C8C21EDD8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89D-42BB-89E7-1C8C21EDD8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14.27</c:v>
                </c:pt>
                <c:pt idx="2">
                  <c:v>397.37</c:v>
                </c:pt>
                <c:pt idx="3">
                  <c:v>637.66999999999996</c:v>
                </c:pt>
                <c:pt idx="4">
                  <c:v>378.28</c:v>
                </c:pt>
              </c:numCache>
            </c:numRef>
          </c:val>
          <c:extLst>
            <c:ext xmlns:c16="http://schemas.microsoft.com/office/drawing/2014/chart" uri="{C3380CC4-5D6E-409C-BE32-E72D297353CC}">
              <c16:uniqueId val="{00000000-CCFF-412B-8DA7-ACF8F9CA3E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181.51</c:v>
                </c:pt>
              </c:numCache>
            </c:numRef>
          </c:val>
          <c:smooth val="0"/>
          <c:extLst>
            <c:ext xmlns:c16="http://schemas.microsoft.com/office/drawing/2014/chart" uri="{C3380CC4-5D6E-409C-BE32-E72D297353CC}">
              <c16:uniqueId val="{00000001-CCFF-412B-8DA7-ACF8F9CA3E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8.56</c:v>
                </c:pt>
                <c:pt idx="2">
                  <c:v>-48.59</c:v>
                </c:pt>
                <c:pt idx="3">
                  <c:v>38.58</c:v>
                </c:pt>
                <c:pt idx="4">
                  <c:v>39.44</c:v>
                </c:pt>
              </c:numCache>
            </c:numRef>
          </c:val>
          <c:extLst>
            <c:ext xmlns:c16="http://schemas.microsoft.com/office/drawing/2014/chart" uri="{C3380CC4-5D6E-409C-BE32-E72D297353CC}">
              <c16:uniqueId val="{00000000-7E43-42A0-B814-6D4E6A01CD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69.819999999999993</c:v>
                </c:pt>
              </c:numCache>
            </c:numRef>
          </c:val>
          <c:smooth val="0"/>
          <c:extLst>
            <c:ext xmlns:c16="http://schemas.microsoft.com/office/drawing/2014/chart" uri="{C3380CC4-5D6E-409C-BE32-E72D297353CC}">
              <c16:uniqueId val="{00000001-7E43-42A0-B814-6D4E6A01CD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2C6-450C-9620-B8A54D54AE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1149.7</c:v>
                </c:pt>
              </c:numCache>
            </c:numRef>
          </c:val>
          <c:smooth val="0"/>
          <c:extLst>
            <c:ext xmlns:c16="http://schemas.microsoft.com/office/drawing/2014/chart" uri="{C3380CC4-5D6E-409C-BE32-E72D297353CC}">
              <c16:uniqueId val="{00000001-F2C6-450C-9620-B8A54D54AE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16</c:v>
                </c:pt>
                <c:pt idx="2">
                  <c:v>12.04</c:v>
                </c:pt>
                <c:pt idx="3">
                  <c:v>13.4</c:v>
                </c:pt>
                <c:pt idx="4">
                  <c:v>16.920000000000002</c:v>
                </c:pt>
              </c:numCache>
            </c:numRef>
          </c:val>
          <c:extLst>
            <c:ext xmlns:c16="http://schemas.microsoft.com/office/drawing/2014/chart" uri="{C3380CC4-5D6E-409C-BE32-E72D297353CC}">
              <c16:uniqueId val="{00000000-5D3A-4AC4-91BE-7F6C349BDD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35.96</c:v>
                </c:pt>
              </c:numCache>
            </c:numRef>
          </c:val>
          <c:smooth val="0"/>
          <c:extLst>
            <c:ext xmlns:c16="http://schemas.microsoft.com/office/drawing/2014/chart" uri="{C3380CC4-5D6E-409C-BE32-E72D297353CC}">
              <c16:uniqueId val="{00000001-5D3A-4AC4-91BE-7F6C349BDD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1355.99</c:v>
                </c:pt>
                <c:pt idx="2">
                  <c:v>1778.23</c:v>
                </c:pt>
                <c:pt idx="3">
                  <c:v>1647.24</c:v>
                </c:pt>
                <c:pt idx="4">
                  <c:v>1308.45</c:v>
                </c:pt>
              </c:numCache>
            </c:numRef>
          </c:val>
          <c:extLst>
            <c:ext xmlns:c16="http://schemas.microsoft.com/office/drawing/2014/chart" uri="{C3380CC4-5D6E-409C-BE32-E72D297353CC}">
              <c16:uniqueId val="{00000000-673B-467D-AB2E-5BDBC9260F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481.96</c:v>
                </c:pt>
              </c:numCache>
            </c:numRef>
          </c:val>
          <c:smooth val="0"/>
          <c:extLst>
            <c:ext xmlns:c16="http://schemas.microsoft.com/office/drawing/2014/chart" uri="{C3380CC4-5D6E-409C-BE32-E72D297353CC}">
              <c16:uniqueId val="{00000001-673B-467D-AB2E-5BDBC9260F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周防大島町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自治体職員</v>
      </c>
      <c r="AE8" s="66"/>
      <c r="AF8" s="66"/>
      <c r="AG8" s="66"/>
      <c r="AH8" s="66"/>
      <c r="AI8" s="66"/>
      <c r="AJ8" s="66"/>
      <c r="AK8" s="3"/>
      <c r="AL8" s="54">
        <f>データ!S6</f>
        <v>13897</v>
      </c>
      <c r="AM8" s="54"/>
      <c r="AN8" s="54"/>
      <c r="AO8" s="54"/>
      <c r="AP8" s="54"/>
      <c r="AQ8" s="54"/>
      <c r="AR8" s="54"/>
      <c r="AS8" s="54"/>
      <c r="AT8" s="53">
        <f>データ!T6</f>
        <v>138.1</v>
      </c>
      <c r="AU8" s="53"/>
      <c r="AV8" s="53"/>
      <c r="AW8" s="53"/>
      <c r="AX8" s="53"/>
      <c r="AY8" s="53"/>
      <c r="AZ8" s="53"/>
      <c r="BA8" s="53"/>
      <c r="BB8" s="53">
        <f>データ!U6</f>
        <v>100.63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68.92</v>
      </c>
      <c r="J10" s="53"/>
      <c r="K10" s="53"/>
      <c r="L10" s="53"/>
      <c r="M10" s="53"/>
      <c r="N10" s="53"/>
      <c r="O10" s="53"/>
      <c r="P10" s="53">
        <f>データ!P6</f>
        <v>1.25</v>
      </c>
      <c r="Q10" s="53"/>
      <c r="R10" s="53"/>
      <c r="S10" s="53"/>
      <c r="T10" s="53"/>
      <c r="U10" s="53"/>
      <c r="V10" s="53"/>
      <c r="W10" s="53">
        <f>データ!Q6</f>
        <v>72.72</v>
      </c>
      <c r="X10" s="53"/>
      <c r="Y10" s="53"/>
      <c r="Z10" s="53"/>
      <c r="AA10" s="53"/>
      <c r="AB10" s="53"/>
      <c r="AC10" s="53"/>
      <c r="AD10" s="54">
        <f>データ!R6</f>
        <v>4444</v>
      </c>
      <c r="AE10" s="54"/>
      <c r="AF10" s="54"/>
      <c r="AG10" s="54"/>
      <c r="AH10" s="54"/>
      <c r="AI10" s="54"/>
      <c r="AJ10" s="54"/>
      <c r="AK10" s="2"/>
      <c r="AL10" s="54">
        <f>データ!V6</f>
        <v>172</v>
      </c>
      <c r="AM10" s="54"/>
      <c r="AN10" s="54"/>
      <c r="AO10" s="54"/>
      <c r="AP10" s="54"/>
      <c r="AQ10" s="54"/>
      <c r="AR10" s="54"/>
      <c r="AS10" s="54"/>
      <c r="AT10" s="53">
        <f>データ!W6</f>
        <v>0.1</v>
      </c>
      <c r="AU10" s="53"/>
      <c r="AV10" s="53"/>
      <c r="AW10" s="53"/>
      <c r="AX10" s="53"/>
      <c r="AY10" s="53"/>
      <c r="AZ10" s="53"/>
      <c r="BA10" s="53"/>
      <c r="BB10" s="53">
        <f>データ!X6</f>
        <v>1720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cE46U6JuUhMTitl+pmATGczU8bcY49tyf6j+ZO7ATwye9P4G7/HNOSWwsrz11nyp0SxNjWD+HQh6Wxm42/uOmA==" saltValue="pVMWad1o6Ghqci0WNvSv1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353051</v>
      </c>
      <c r="D6" s="19">
        <f t="shared" si="3"/>
        <v>46</v>
      </c>
      <c r="E6" s="19">
        <f t="shared" si="3"/>
        <v>17</v>
      </c>
      <c r="F6" s="19">
        <f t="shared" si="3"/>
        <v>6</v>
      </c>
      <c r="G6" s="19">
        <f t="shared" si="3"/>
        <v>0</v>
      </c>
      <c r="H6" s="19" t="str">
        <f t="shared" si="3"/>
        <v>山口県　周防大島町</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68.92</v>
      </c>
      <c r="P6" s="20">
        <f t="shared" si="3"/>
        <v>1.25</v>
      </c>
      <c r="Q6" s="20">
        <f t="shared" si="3"/>
        <v>72.72</v>
      </c>
      <c r="R6" s="20">
        <f t="shared" si="3"/>
        <v>4444</v>
      </c>
      <c r="S6" s="20">
        <f t="shared" si="3"/>
        <v>13897</v>
      </c>
      <c r="T6" s="20">
        <f t="shared" si="3"/>
        <v>138.1</v>
      </c>
      <c r="U6" s="20">
        <f t="shared" si="3"/>
        <v>100.63</v>
      </c>
      <c r="V6" s="20">
        <f t="shared" si="3"/>
        <v>172</v>
      </c>
      <c r="W6" s="20">
        <f t="shared" si="3"/>
        <v>0.1</v>
      </c>
      <c r="X6" s="20">
        <f t="shared" si="3"/>
        <v>1720</v>
      </c>
      <c r="Y6" s="21" t="str">
        <f>IF(Y7="",NA(),Y7)</f>
        <v>-</v>
      </c>
      <c r="Z6" s="21">
        <f t="shared" ref="Z6:AH6" si="4">IF(Z7="",NA(),Z7)</f>
        <v>98.83</v>
      </c>
      <c r="AA6" s="21">
        <f t="shared" si="4"/>
        <v>83.03</v>
      </c>
      <c r="AB6" s="21">
        <f t="shared" si="4"/>
        <v>86.52</v>
      </c>
      <c r="AC6" s="21">
        <f t="shared" si="4"/>
        <v>118.09</v>
      </c>
      <c r="AD6" s="21" t="str">
        <f t="shared" si="4"/>
        <v>-</v>
      </c>
      <c r="AE6" s="21">
        <f t="shared" si="4"/>
        <v>101.18</v>
      </c>
      <c r="AF6" s="21">
        <f t="shared" si="4"/>
        <v>99.89</v>
      </c>
      <c r="AG6" s="21">
        <f t="shared" si="4"/>
        <v>104.12</v>
      </c>
      <c r="AH6" s="21">
        <f t="shared" si="4"/>
        <v>105.98</v>
      </c>
      <c r="AI6" s="20" t="str">
        <f>IF(AI7="","",IF(AI7="-","【-】","【"&amp;SUBSTITUTE(TEXT(AI7,"#,##0.00"),"-","△")&amp;"】"))</f>
        <v>【102.33】</v>
      </c>
      <c r="AJ6" s="21" t="str">
        <f>IF(AJ7="",NA(),AJ7)</f>
        <v>-</v>
      </c>
      <c r="AK6" s="21">
        <f t="shared" ref="AK6:AS6" si="5">IF(AK7="",NA(),AK7)</f>
        <v>14.27</v>
      </c>
      <c r="AL6" s="21">
        <f t="shared" si="5"/>
        <v>397.37</v>
      </c>
      <c r="AM6" s="21">
        <f t="shared" si="5"/>
        <v>637.66999999999996</v>
      </c>
      <c r="AN6" s="21">
        <f t="shared" si="5"/>
        <v>378.28</v>
      </c>
      <c r="AO6" s="21" t="str">
        <f t="shared" si="5"/>
        <v>-</v>
      </c>
      <c r="AP6" s="21">
        <f t="shared" si="5"/>
        <v>140.63</v>
      </c>
      <c r="AQ6" s="21">
        <f t="shared" si="5"/>
        <v>163.84</v>
      </c>
      <c r="AR6" s="21">
        <f t="shared" si="5"/>
        <v>176.46</v>
      </c>
      <c r="AS6" s="21">
        <f t="shared" si="5"/>
        <v>181.51</v>
      </c>
      <c r="AT6" s="20" t="str">
        <f>IF(AT7="","",IF(AT7="-","【-】","【"&amp;SUBSTITUTE(TEXT(AT7,"#,##0.00"),"-","△")&amp;"】"))</f>
        <v>【114.08】</v>
      </c>
      <c r="AU6" s="21" t="str">
        <f>IF(AU7="",NA(),AU7)</f>
        <v>-</v>
      </c>
      <c r="AV6" s="21">
        <f t="shared" ref="AV6:BD6" si="6">IF(AV7="",NA(),AV7)</f>
        <v>8.56</v>
      </c>
      <c r="AW6" s="21">
        <f t="shared" si="6"/>
        <v>-48.59</v>
      </c>
      <c r="AX6" s="21">
        <f t="shared" si="6"/>
        <v>38.58</v>
      </c>
      <c r="AY6" s="21">
        <f t="shared" si="6"/>
        <v>39.44</v>
      </c>
      <c r="AZ6" s="21" t="str">
        <f t="shared" si="6"/>
        <v>-</v>
      </c>
      <c r="BA6" s="21">
        <f t="shared" si="6"/>
        <v>56.53</v>
      </c>
      <c r="BB6" s="21">
        <f t="shared" si="6"/>
        <v>59.66</v>
      </c>
      <c r="BC6" s="21">
        <f t="shared" si="6"/>
        <v>61.64</v>
      </c>
      <c r="BD6" s="21">
        <f t="shared" si="6"/>
        <v>69.819999999999993</v>
      </c>
      <c r="BE6" s="20" t="str">
        <f>IF(BE7="","",IF(BE7="-","【-】","【"&amp;SUBSTITUTE(TEXT(BE7,"#,##0.00"),"-","△")&amp;"】"))</f>
        <v>【68.63】</v>
      </c>
      <c r="BF6" s="21" t="str">
        <f>IF(BF7="",NA(),BF7)</f>
        <v>-</v>
      </c>
      <c r="BG6" s="20">
        <f t="shared" ref="BG6:BO6" si="7">IF(BG7="",NA(),BG7)</f>
        <v>0</v>
      </c>
      <c r="BH6" s="20">
        <f t="shared" si="7"/>
        <v>0</v>
      </c>
      <c r="BI6" s="20">
        <f t="shared" si="7"/>
        <v>0</v>
      </c>
      <c r="BJ6" s="20">
        <f t="shared" si="7"/>
        <v>0</v>
      </c>
      <c r="BK6" s="21" t="str">
        <f t="shared" si="7"/>
        <v>-</v>
      </c>
      <c r="BL6" s="21">
        <f t="shared" si="7"/>
        <v>1095.52</v>
      </c>
      <c r="BM6" s="21">
        <f t="shared" si="7"/>
        <v>1056.55</v>
      </c>
      <c r="BN6" s="21">
        <f t="shared" si="7"/>
        <v>1278.54</v>
      </c>
      <c r="BO6" s="21">
        <f t="shared" si="7"/>
        <v>1149.7</v>
      </c>
      <c r="BP6" s="20" t="str">
        <f>IF(BP7="","",IF(BP7="-","【-】","【"&amp;SUBSTITUTE(TEXT(BP7,"#,##0.00"),"-","△")&amp;"】"))</f>
        <v>【1,069.89】</v>
      </c>
      <c r="BQ6" s="21" t="str">
        <f>IF(BQ7="",NA(),BQ7)</f>
        <v>-</v>
      </c>
      <c r="BR6" s="21">
        <f t="shared" ref="BR6:BZ6" si="8">IF(BR7="",NA(),BR7)</f>
        <v>16</v>
      </c>
      <c r="BS6" s="21">
        <f t="shared" si="8"/>
        <v>12.04</v>
      </c>
      <c r="BT6" s="21">
        <f t="shared" si="8"/>
        <v>13.4</v>
      </c>
      <c r="BU6" s="21">
        <f t="shared" si="8"/>
        <v>16.920000000000002</v>
      </c>
      <c r="BV6" s="21" t="str">
        <f t="shared" si="8"/>
        <v>-</v>
      </c>
      <c r="BW6" s="21">
        <f t="shared" si="8"/>
        <v>39.64</v>
      </c>
      <c r="BX6" s="21">
        <f t="shared" si="8"/>
        <v>40</v>
      </c>
      <c r="BY6" s="21">
        <f t="shared" si="8"/>
        <v>38.74</v>
      </c>
      <c r="BZ6" s="21">
        <f t="shared" si="8"/>
        <v>35.96</v>
      </c>
      <c r="CA6" s="20" t="str">
        <f>IF(CA7="","",IF(CA7="-","【-】","【"&amp;SUBSTITUTE(TEXT(CA7,"#,##0.00"),"-","△")&amp;"】"))</f>
        <v>【39.89】</v>
      </c>
      <c r="CB6" s="21" t="str">
        <f>IF(CB7="",NA(),CB7)</f>
        <v>-</v>
      </c>
      <c r="CC6" s="21">
        <f t="shared" ref="CC6:CK6" si="9">IF(CC7="",NA(),CC7)</f>
        <v>1355.99</v>
      </c>
      <c r="CD6" s="21">
        <f t="shared" si="9"/>
        <v>1778.23</v>
      </c>
      <c r="CE6" s="21">
        <f t="shared" si="9"/>
        <v>1647.24</v>
      </c>
      <c r="CF6" s="21">
        <f t="shared" si="9"/>
        <v>1308.45</v>
      </c>
      <c r="CG6" s="21" t="str">
        <f t="shared" si="9"/>
        <v>-</v>
      </c>
      <c r="CH6" s="21">
        <f t="shared" si="9"/>
        <v>449.72</v>
      </c>
      <c r="CI6" s="21">
        <f t="shared" si="9"/>
        <v>437.27</v>
      </c>
      <c r="CJ6" s="21">
        <f t="shared" si="9"/>
        <v>456.72</v>
      </c>
      <c r="CK6" s="21">
        <f t="shared" si="9"/>
        <v>481.96</v>
      </c>
      <c r="CL6" s="20" t="str">
        <f>IF(CL7="","",IF(CL7="-","【-】","【"&amp;SUBSTITUTE(TEXT(CL7,"#,##0.00"),"-","△")&amp;"】"))</f>
        <v>【426.52】</v>
      </c>
      <c r="CM6" s="21" t="str">
        <f>IF(CM7="",NA(),CM7)</f>
        <v>-</v>
      </c>
      <c r="CN6" s="21">
        <f t="shared" ref="CN6:CV6" si="10">IF(CN7="",NA(),CN7)</f>
        <v>36.520000000000003</v>
      </c>
      <c r="CO6" s="21">
        <f t="shared" si="10"/>
        <v>38.26</v>
      </c>
      <c r="CP6" s="21">
        <f t="shared" si="10"/>
        <v>33.909999999999997</v>
      </c>
      <c r="CQ6" s="21">
        <f t="shared" si="10"/>
        <v>38.26</v>
      </c>
      <c r="CR6" s="21" t="str">
        <f t="shared" si="10"/>
        <v>-</v>
      </c>
      <c r="CS6" s="21">
        <f t="shared" si="10"/>
        <v>30.19</v>
      </c>
      <c r="CT6" s="21">
        <f t="shared" si="10"/>
        <v>28.77</v>
      </c>
      <c r="CU6" s="21">
        <f t="shared" si="10"/>
        <v>26.22</v>
      </c>
      <c r="CV6" s="21">
        <f t="shared" si="10"/>
        <v>26.12</v>
      </c>
      <c r="CW6" s="20" t="str">
        <f>IF(CW7="","",IF(CW7="-","【-】","【"&amp;SUBSTITUTE(TEXT(CW7,"#,##0.00"),"-","△")&amp;"】"))</f>
        <v>【28.16】</v>
      </c>
      <c r="CX6" s="21" t="str">
        <f>IF(CX7="",NA(),CX7)</f>
        <v>-</v>
      </c>
      <c r="CY6" s="21">
        <f t="shared" ref="CY6:DG6" si="11">IF(CY7="",NA(),CY7)</f>
        <v>99.49</v>
      </c>
      <c r="CZ6" s="21">
        <f t="shared" si="11"/>
        <v>99.46</v>
      </c>
      <c r="DA6" s="21">
        <f t="shared" si="11"/>
        <v>99.43</v>
      </c>
      <c r="DB6" s="21">
        <f t="shared" si="11"/>
        <v>99.42</v>
      </c>
      <c r="DC6" s="21" t="str">
        <f t="shared" si="11"/>
        <v>-</v>
      </c>
      <c r="DD6" s="21">
        <f t="shared" si="11"/>
        <v>79.09</v>
      </c>
      <c r="DE6" s="21">
        <f t="shared" si="11"/>
        <v>78.900000000000006</v>
      </c>
      <c r="DF6" s="21">
        <f t="shared" si="11"/>
        <v>78.03</v>
      </c>
      <c r="DG6" s="21">
        <f t="shared" si="11"/>
        <v>78.55</v>
      </c>
      <c r="DH6" s="20" t="str">
        <f>IF(DH7="","",IF(DH7="-","【-】","【"&amp;SUBSTITUTE(TEXT(DH7,"#,##0.00"),"-","△")&amp;"】"))</f>
        <v>【80.73】</v>
      </c>
      <c r="DI6" s="21" t="str">
        <f>IF(DI7="",NA(),DI7)</f>
        <v>-</v>
      </c>
      <c r="DJ6" s="21">
        <f t="shared" ref="DJ6:DR6" si="12">IF(DJ7="",NA(),DJ7)</f>
        <v>3.71</v>
      </c>
      <c r="DK6" s="21">
        <f t="shared" si="12"/>
        <v>6.69</v>
      </c>
      <c r="DL6" s="21">
        <f t="shared" si="12"/>
        <v>9.8000000000000007</v>
      </c>
      <c r="DM6" s="21">
        <f t="shared" si="12"/>
        <v>13.35</v>
      </c>
      <c r="DN6" s="21" t="str">
        <f t="shared" si="12"/>
        <v>-</v>
      </c>
      <c r="DO6" s="21">
        <f t="shared" si="12"/>
        <v>20.14</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353051</v>
      </c>
      <c r="D7" s="23">
        <v>46</v>
      </c>
      <c r="E7" s="23">
        <v>17</v>
      </c>
      <c r="F7" s="23">
        <v>6</v>
      </c>
      <c r="G7" s="23">
        <v>0</v>
      </c>
      <c r="H7" s="23" t="s">
        <v>96</v>
      </c>
      <c r="I7" s="23" t="s">
        <v>97</v>
      </c>
      <c r="J7" s="23" t="s">
        <v>98</v>
      </c>
      <c r="K7" s="23" t="s">
        <v>99</v>
      </c>
      <c r="L7" s="23" t="s">
        <v>100</v>
      </c>
      <c r="M7" s="23" t="s">
        <v>101</v>
      </c>
      <c r="N7" s="24" t="s">
        <v>102</v>
      </c>
      <c r="O7" s="24">
        <v>68.92</v>
      </c>
      <c r="P7" s="24">
        <v>1.25</v>
      </c>
      <c r="Q7" s="24">
        <v>72.72</v>
      </c>
      <c r="R7" s="24">
        <v>4444</v>
      </c>
      <c r="S7" s="24">
        <v>13897</v>
      </c>
      <c r="T7" s="24">
        <v>138.1</v>
      </c>
      <c r="U7" s="24">
        <v>100.63</v>
      </c>
      <c r="V7" s="24">
        <v>172</v>
      </c>
      <c r="W7" s="24">
        <v>0.1</v>
      </c>
      <c r="X7" s="24">
        <v>1720</v>
      </c>
      <c r="Y7" s="24" t="s">
        <v>102</v>
      </c>
      <c r="Z7" s="24">
        <v>98.83</v>
      </c>
      <c r="AA7" s="24">
        <v>83.03</v>
      </c>
      <c r="AB7" s="24">
        <v>86.52</v>
      </c>
      <c r="AC7" s="24">
        <v>118.09</v>
      </c>
      <c r="AD7" s="24" t="s">
        <v>102</v>
      </c>
      <c r="AE7" s="24">
        <v>101.18</v>
      </c>
      <c r="AF7" s="24">
        <v>99.89</v>
      </c>
      <c r="AG7" s="24">
        <v>104.12</v>
      </c>
      <c r="AH7" s="24">
        <v>105.98</v>
      </c>
      <c r="AI7" s="24">
        <v>102.33</v>
      </c>
      <c r="AJ7" s="24" t="s">
        <v>102</v>
      </c>
      <c r="AK7" s="24">
        <v>14.27</v>
      </c>
      <c r="AL7" s="24">
        <v>397.37</v>
      </c>
      <c r="AM7" s="24">
        <v>637.66999999999996</v>
      </c>
      <c r="AN7" s="24">
        <v>378.28</v>
      </c>
      <c r="AO7" s="24" t="s">
        <v>102</v>
      </c>
      <c r="AP7" s="24">
        <v>140.63</v>
      </c>
      <c r="AQ7" s="24">
        <v>163.84</v>
      </c>
      <c r="AR7" s="24">
        <v>176.46</v>
      </c>
      <c r="AS7" s="24">
        <v>181.51</v>
      </c>
      <c r="AT7" s="24">
        <v>114.08</v>
      </c>
      <c r="AU7" s="24" t="s">
        <v>102</v>
      </c>
      <c r="AV7" s="24">
        <v>8.56</v>
      </c>
      <c r="AW7" s="24">
        <v>-48.59</v>
      </c>
      <c r="AX7" s="24">
        <v>38.58</v>
      </c>
      <c r="AY7" s="24">
        <v>39.44</v>
      </c>
      <c r="AZ7" s="24" t="s">
        <v>102</v>
      </c>
      <c r="BA7" s="24">
        <v>56.53</v>
      </c>
      <c r="BB7" s="24">
        <v>59.66</v>
      </c>
      <c r="BC7" s="24">
        <v>61.64</v>
      </c>
      <c r="BD7" s="24">
        <v>69.819999999999993</v>
      </c>
      <c r="BE7" s="24">
        <v>68.63</v>
      </c>
      <c r="BF7" s="24" t="s">
        <v>102</v>
      </c>
      <c r="BG7" s="24">
        <v>0</v>
      </c>
      <c r="BH7" s="24">
        <v>0</v>
      </c>
      <c r="BI7" s="24">
        <v>0</v>
      </c>
      <c r="BJ7" s="24">
        <v>0</v>
      </c>
      <c r="BK7" s="24" t="s">
        <v>102</v>
      </c>
      <c r="BL7" s="24">
        <v>1095.52</v>
      </c>
      <c r="BM7" s="24">
        <v>1056.55</v>
      </c>
      <c r="BN7" s="24">
        <v>1278.54</v>
      </c>
      <c r="BO7" s="24">
        <v>1149.7</v>
      </c>
      <c r="BP7" s="24">
        <v>1069.8900000000001</v>
      </c>
      <c r="BQ7" s="24" t="s">
        <v>102</v>
      </c>
      <c r="BR7" s="24">
        <v>16</v>
      </c>
      <c r="BS7" s="24">
        <v>12.04</v>
      </c>
      <c r="BT7" s="24">
        <v>13.4</v>
      </c>
      <c r="BU7" s="24">
        <v>16.920000000000002</v>
      </c>
      <c r="BV7" s="24" t="s">
        <v>102</v>
      </c>
      <c r="BW7" s="24">
        <v>39.64</v>
      </c>
      <c r="BX7" s="24">
        <v>40</v>
      </c>
      <c r="BY7" s="24">
        <v>38.74</v>
      </c>
      <c r="BZ7" s="24">
        <v>35.96</v>
      </c>
      <c r="CA7" s="24">
        <v>39.89</v>
      </c>
      <c r="CB7" s="24" t="s">
        <v>102</v>
      </c>
      <c r="CC7" s="24">
        <v>1355.99</v>
      </c>
      <c r="CD7" s="24">
        <v>1778.23</v>
      </c>
      <c r="CE7" s="24">
        <v>1647.24</v>
      </c>
      <c r="CF7" s="24">
        <v>1308.45</v>
      </c>
      <c r="CG7" s="24" t="s">
        <v>102</v>
      </c>
      <c r="CH7" s="24">
        <v>449.72</v>
      </c>
      <c r="CI7" s="24">
        <v>437.27</v>
      </c>
      <c r="CJ7" s="24">
        <v>456.72</v>
      </c>
      <c r="CK7" s="24">
        <v>481.96</v>
      </c>
      <c r="CL7" s="24">
        <v>426.52</v>
      </c>
      <c r="CM7" s="24" t="s">
        <v>102</v>
      </c>
      <c r="CN7" s="24">
        <v>36.520000000000003</v>
      </c>
      <c r="CO7" s="24">
        <v>38.26</v>
      </c>
      <c r="CP7" s="24">
        <v>33.909999999999997</v>
      </c>
      <c r="CQ7" s="24">
        <v>38.26</v>
      </c>
      <c r="CR7" s="24" t="s">
        <v>102</v>
      </c>
      <c r="CS7" s="24">
        <v>30.19</v>
      </c>
      <c r="CT7" s="24">
        <v>28.77</v>
      </c>
      <c r="CU7" s="24">
        <v>26.22</v>
      </c>
      <c r="CV7" s="24">
        <v>26.12</v>
      </c>
      <c r="CW7" s="24">
        <v>28.16</v>
      </c>
      <c r="CX7" s="24" t="s">
        <v>102</v>
      </c>
      <c r="CY7" s="24">
        <v>99.49</v>
      </c>
      <c r="CZ7" s="24">
        <v>99.46</v>
      </c>
      <c r="DA7" s="24">
        <v>99.43</v>
      </c>
      <c r="DB7" s="24">
        <v>99.42</v>
      </c>
      <c r="DC7" s="24" t="s">
        <v>102</v>
      </c>
      <c r="DD7" s="24">
        <v>79.09</v>
      </c>
      <c r="DE7" s="24">
        <v>78.900000000000006</v>
      </c>
      <c r="DF7" s="24">
        <v>78.03</v>
      </c>
      <c r="DG7" s="24">
        <v>78.55</v>
      </c>
      <c r="DH7" s="24">
        <v>80.73</v>
      </c>
      <c r="DI7" s="24" t="s">
        <v>102</v>
      </c>
      <c r="DJ7" s="24">
        <v>3.71</v>
      </c>
      <c r="DK7" s="24">
        <v>6.69</v>
      </c>
      <c r="DL7" s="24">
        <v>9.8000000000000007</v>
      </c>
      <c r="DM7" s="24">
        <v>13.35</v>
      </c>
      <c r="DN7" s="24" t="s">
        <v>102</v>
      </c>
      <c r="DO7" s="24">
        <v>20.14</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SAC2164</cp:lastModifiedBy>
  <dcterms:created xsi:type="dcterms:W3CDTF">2025-01-24T07:22:10Z</dcterms:created>
  <dcterms:modified xsi:type="dcterms:W3CDTF">2025-01-28T02:34:02Z</dcterms:modified>
  <cp:category/>
</cp:coreProperties>
</file>