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総合政策部\財政課\73_公営企業\令和06年度\20250122_公営企業に係る経営比較分析表（令和５年度決算）の分析等について\04_県回答\"/>
    </mc:Choice>
  </mc:AlternateContent>
  <xr:revisionPtr revIDLastSave="0" documentId="13_ncr:1_{56A1D134-D86E-4E1E-9F65-BD600EDBFB6A}" xr6:coauthVersionLast="36" xr6:coauthVersionMax="36" xr10:uidLastSave="{00000000-0000-0000-0000-000000000000}"/>
  <workbookProtection workbookAlgorithmName="SHA-512" workbookHashValue="58VG9HBl4TQ/V1wlkTSSwQEdRNabnkmBh57LjjnEb3QLfRsCQDF5dVcm1wKwrfvtWD/hemvkEzoZ30rs/+4a/A==" workbookSaltValue="iQaOBsu5++aZWJ9wxF2KuQ=="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T10" i="4"/>
  <c r="AL10" i="4"/>
  <c r="I10"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<sst xmlns="http://schemas.openxmlformats.org/spreadsheetml/2006/main" count="236" uniqueCount="121">
  <si>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</si>
  <si>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</si>
  <si>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</si>
  <si>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</si>
  <si>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</si>
  <si>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</si>
  <si>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</si>
  <si>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</si>
  <si>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</si>
  <si>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</si>
  <si>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</si>
  <si>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</si>
  <si>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</si>
  <si>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</si>
  <si>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</si>
  <si>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</si>
  <si>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</si>
  <si>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</si>
  <si>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</si>
  <si>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</si>
  <si>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</si>
  <si>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</si>
  <si>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</si>
  <si>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</si>
  <si>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</si>
  <si>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</si>
  <si>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</si>
  <si>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</si>
  <si>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</si>
  <si>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</si>
  <si>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</si>
  <si>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</si>
  <si>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</si>
  <si>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</si>
  <si>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</si>
  <si>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</si>
  <si>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</si>
  <si>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</si>
  <si>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</si>
  <si>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</si>
  <si>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</si>
  <si>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</si>
  <si>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</si>
  <si>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</si>
  <si>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</si>
  <si>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</si>
  <si>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</si>
  <si>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</si>
  <si>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</si>
  <si>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</si>
  <si>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</si>
  <si>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</si>
  <si>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</si>
  <si>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</si>
  <si>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</si>
  <si>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</si>
  <si>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</si>
  <si>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</si>
  <si>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</si>
  <si>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</si>
  <si>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</si>
  <si>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</si>
  <si>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</si>
  <si>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</si>
  <si>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</si>
  <si>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</si>
  <si>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</si>
  <si>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</si>
  <si>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</si>
  <si>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</si>
  <si>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</si>
  <si>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</si>
  <si>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</si>
  <si>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</si>
  <si>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</si>
  <si>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</si>
  <si>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</si>
  <si>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</si>
  <si>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</si>
  <si>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</si>
  <si>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</si>
  <si>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</si>
  <si>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</si>
  <si>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</si>
  <si>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</si>
  <si>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</si>
  <si>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</si>
  <si>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</si>
  <si>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</si>
  <si>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</si>
  <si>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</si>
  <si>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</si>
  <si>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</si>
  <si>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</si>
  <si>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</si>
  <si>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</si>
  <si>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</si>
  <si>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</si>
  <si>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</si>
  <si>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</si>
  <si>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</si>
  <si>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</si>
  <si>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</si>
  <si>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</si>
  <si>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</si>
  <si>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</si>
  <si>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</si>
  <si>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</si>
  <si>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</si>
  <si>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</si>
  <si>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</si>
  <si>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</si>
  <si>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</si>
  <si>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</si>
  <si>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</si>
  <si>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</si>
  <si>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</si>
  <si>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</si>
  <si>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xml:space="preserve">①収益が微増した一方で総費用と元金償還金等はさらに増加したことにより、収益的収支比率は若干低下した。
④企業債残高は毎年減少しているが、営業収益も微減していることから、企業債残高対事業規模比率は小幅な低下にとどまっている。
⑤使用料収入が減少した一方で、令和４年度は職員の中途退職により減少していた職員給与費が例年並みの水準に戻ったことに伴い汚水処理費は増加したため、経費回収率は若干低下した。
⑥上記のとおり汚水処理費は増加する一方で有収水量が減少したことから、汚水処理原価は増加した。
⑦晴天時平均処理水量は横ばいであったことから、施設利用率も同様の推移となった。
⑧水洗化率は、類似団体平均値を上回る高い数値を保っている。１００％を目標にさらなる水洗化率の上昇に努める。
</t>
    <rPh sb="1" eb="3">
      <t>シュウエキ</t>
    </rPh>
    <rPh sb="4" eb="6">
      <t>ビゾウ</t>
    </rPh>
    <rPh sb="8" eb="10">
      <t>イッポウ</t>
    </rPh>
    <rPh sb="11" eb="14">
      <t>ソウヒヨウ</t>
    </rPh>
    <rPh sb="15" eb="17">
      <t>ガンキン</t>
    </rPh>
    <rPh sb="17" eb="20">
      <t>ショウカンキン</t>
    </rPh>
    <rPh sb="20" eb="21">
      <t>トウ</t>
    </rPh>
    <rPh sb="25" eb="27">
      <t>ゾウカ</t>
    </rPh>
    <rPh sb="35" eb="38">
      <t>シュウエキテキ</t>
    </rPh>
    <rPh sb="38" eb="40">
      <t>シュウシ</t>
    </rPh>
    <rPh sb="40" eb="42">
      <t>ヒリツ</t>
    </rPh>
    <rPh sb="43" eb="45">
      <t>ジャッカン</t>
    </rPh>
    <rPh sb="45" eb="47">
      <t>テイカ</t>
    </rPh>
    <rPh sb="52" eb="55">
      <t>キギョウサイ</t>
    </rPh>
    <rPh sb="55" eb="57">
      <t>ザンダカ</t>
    </rPh>
    <rPh sb="58" eb="60">
      <t>マイネン</t>
    </rPh>
    <rPh sb="60" eb="62">
      <t>ゲンショウ</t>
    </rPh>
    <rPh sb="68" eb="70">
      <t>エイギョウ</t>
    </rPh>
    <rPh sb="70" eb="72">
      <t>シュウエキ</t>
    </rPh>
    <rPh sb="73" eb="75">
      <t>ビゲン</t>
    </rPh>
    <rPh sb="97" eb="99">
      <t>コハバ</t>
    </rPh>
    <rPh sb="100" eb="102">
      <t>テイカ</t>
    </rPh>
    <rPh sb="113" eb="116">
      <t>シヨウリョウ</t>
    </rPh>
    <rPh sb="116" eb="118">
      <t>シュウニュウ</t>
    </rPh>
    <rPh sb="119" eb="121">
      <t>ゲンショウ</t>
    </rPh>
    <rPh sb="123" eb="125">
      <t>イッポウ</t>
    </rPh>
    <rPh sb="127" eb="129">
      <t>レイワ</t>
    </rPh>
    <rPh sb="130" eb="132">
      <t>ネンド</t>
    </rPh>
    <rPh sb="133" eb="135">
      <t>ショクイン</t>
    </rPh>
    <rPh sb="136" eb="138">
      <t>チュウト</t>
    </rPh>
    <rPh sb="138" eb="140">
      <t>タイショク</t>
    </rPh>
    <rPh sb="143" eb="145">
      <t>ゲンショウ</t>
    </rPh>
    <rPh sb="149" eb="151">
      <t>ショクイン</t>
    </rPh>
    <rPh sb="151" eb="154">
      <t>キュウヨヒ</t>
    </rPh>
    <rPh sb="155" eb="157">
      <t>レイネン</t>
    </rPh>
    <rPh sb="157" eb="158">
      <t>ナ</t>
    </rPh>
    <rPh sb="160" eb="162">
      <t>スイジュン</t>
    </rPh>
    <rPh sb="163" eb="164">
      <t>モド</t>
    </rPh>
    <rPh sb="169" eb="170">
      <t>トモナ</t>
    </rPh>
    <rPh sb="171" eb="175">
      <t>オスイショリ</t>
    </rPh>
    <rPh sb="175" eb="176">
      <t>ヒ</t>
    </rPh>
    <rPh sb="177" eb="179">
      <t>ゾウカ</t>
    </rPh>
    <rPh sb="184" eb="186">
      <t>ケイヒ</t>
    </rPh>
    <rPh sb="186" eb="188">
      <t>カイシュウ</t>
    </rPh>
    <rPh sb="188" eb="189">
      <t>リツ</t>
    </rPh>
    <rPh sb="190" eb="192">
      <t>ジャッカン</t>
    </rPh>
    <rPh sb="192" eb="194">
      <t>テイカ</t>
    </rPh>
    <rPh sb="199" eb="201">
      <t>ジョウキ</t>
    </rPh>
    <rPh sb="211" eb="213">
      <t>ゾウカ</t>
    </rPh>
    <rPh sb="215" eb="217">
      <t>イッポウ</t>
    </rPh>
    <rPh sb="218" eb="222">
      <t>ユウシュウスイリョウ</t>
    </rPh>
    <rPh sb="223" eb="225">
      <t>ゲンショウ</t>
    </rPh>
    <rPh sb="232" eb="234">
      <t>オスイ</t>
    </rPh>
    <rPh sb="234" eb="236">
      <t>ショリ</t>
    </rPh>
    <rPh sb="236" eb="238">
      <t>ゲンカ</t>
    </rPh>
    <rPh sb="239" eb="241">
      <t>ゾウカ</t>
    </rPh>
    <rPh sb="246" eb="249">
      <t>セイテンジ</t>
    </rPh>
    <rPh sb="249" eb="251">
      <t>ヘイキン</t>
    </rPh>
    <rPh sb="251" eb="255">
      <t>ショリスイリョウ</t>
    </rPh>
    <rPh sb="256" eb="257">
      <t>ヨコ</t>
    </rPh>
    <rPh sb="268" eb="270">
      <t>シセツ</t>
    </rPh>
    <rPh sb="270" eb="273">
      <t>リヨウリツ</t>
    </rPh>
    <rPh sb="274" eb="276">
      <t>ドウヨウ</t>
    </rPh>
    <rPh sb="277" eb="279">
      <t>スイイ</t>
    </rPh>
    <phoneticPr fontId="4"/>
  </si>
  <si>
    <t>　本市の農業集落排水施設は、平成８年度から平成１６年度にかけ供用開始し、事業は完了している。
　処理施設は適正に維持管理を行ってきたが、老朽化等に伴い躯体及び機器等の機能低下がみられたため、平成２６年度より機能強化事業に着手し平成２９年度で完了した。
　令和２年度から、地方創生汚水処理施設整備推進交付金を活用して、処理場の一部統合及び機器更新等を行っている。</t>
    <rPh sb="127" eb="128">
      <t>レイ</t>
    </rPh>
    <rPh sb="128" eb="129">
      <t>ワ</t>
    </rPh>
    <rPh sb="130" eb="132">
      <t>ネンド</t>
    </rPh>
    <rPh sb="135" eb="137">
      <t>チホウ</t>
    </rPh>
    <rPh sb="137" eb="139">
      <t>ソウセイ</t>
    </rPh>
    <rPh sb="139" eb="141">
      <t>オスイ</t>
    </rPh>
    <rPh sb="141" eb="143">
      <t>ショリ</t>
    </rPh>
    <rPh sb="143" eb="145">
      <t>シセツ</t>
    </rPh>
    <rPh sb="145" eb="147">
      <t>セイビ</t>
    </rPh>
    <rPh sb="147" eb="149">
      <t>スイシン</t>
    </rPh>
    <rPh sb="149" eb="152">
      <t>コウフキン</t>
    </rPh>
    <rPh sb="153" eb="155">
      <t>カツヨウ</t>
    </rPh>
    <rPh sb="158" eb="160">
      <t>ショリ</t>
    </rPh>
    <rPh sb="160" eb="161">
      <t>ジョウ</t>
    </rPh>
    <rPh sb="162" eb="164">
      <t>イチブ</t>
    </rPh>
    <rPh sb="164" eb="166">
      <t>トウゴウ</t>
    </rPh>
    <rPh sb="166" eb="167">
      <t>オヨ</t>
    </rPh>
    <rPh sb="168" eb="170">
      <t>キキ</t>
    </rPh>
    <rPh sb="170" eb="172">
      <t>コウシン</t>
    </rPh>
    <rPh sb="172" eb="173">
      <t>ヒトシ</t>
    </rPh>
    <rPh sb="174" eb="175">
      <t>オコナ</t>
    </rPh>
    <phoneticPr fontId="4"/>
  </si>
  <si>
    <t>　本市と山陽小野田市の水道水源である小野湖の水質保全も目的とした事業であるため、収益でまかなえない費用は一般会計で賄っている。
　老朽化に伴う施設の改築は、機能強化事業として国庫補助を活用しているが、改築による企業債の増加や人口減少による使用料収入の減収が見込まれるため、汚水処理費（維持管理費）の縮減や水洗化の促進、収納率向上による料金収入の増になお一層努力していく。</t>
    <rPh sb="69" eb="70">
      <t>トモナ</t>
    </rPh>
    <rPh sb="100" eb="102">
      <t>カイチク</t>
    </rPh>
    <rPh sb="176" eb="178">
      <t>イッソウ</t>
    </rPh>
    <rPh sb="178" eb="180">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</si>
</sst>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FD-45C5-A627-A5E72D3397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4FD-45C5-A627-A5E72D3397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30.09</c:v>
                </c:pt>
                <c:pt idx="1">
                  <c:v>30.53</c:v>
                </c:pt>
                <c:pt idx="2">
                  <c:v>30.53</c:v>
                </c:pt>
                <c:pt idx="3">
                  <c:v>27.06</c:v>
                </c:pt>
                <c:pt idx="4">
                  <c:v>27.65</c:v>
                </c:pt>
              </c:numCache>
            </c:numRef>
          </c:val>
          <c:extLst>
            <c:ext xmlns:c16="http://schemas.microsoft.com/office/drawing/2014/chart" uri="{C3380CC4-5D6E-409C-BE32-E72D297353CC}">
              <c16:uniqueId val="{00000000-905F-41AF-BD71-93CC1CC58E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05F-41AF-BD71-93CC1CC58E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94.81</c:v>
                </c:pt>
                <c:pt idx="1">
                  <c:v>94.6</c:v>
                </c:pt>
                <c:pt idx="2">
                  <c:v>94.66</c:v>
                </c:pt>
                <c:pt idx="3">
                  <c:v>94.64</c:v>
                </c:pt>
                <c:pt idx="4">
                  <c:v>94.8</c:v>
                </c:pt>
              </c:numCache>
            </c:numRef>
          </c:val>
          <c:extLst>
            <c:ext xmlns:c16="http://schemas.microsoft.com/office/drawing/2014/chart" uri="{C3380CC4-5D6E-409C-BE32-E72D297353CC}">
              <c16:uniqueId val="{00000000-017B-46C9-9218-E8D7525164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17B-46C9-9218-E8D7525164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77.03</c:v>
                </c:pt>
                <c:pt idx="1">
                  <c:v>77.3</c:v>
                </c:pt>
                <c:pt idx="2">
                  <c:v>76.069999999999993</c:v>
                </c:pt>
                <c:pt idx="3">
                  <c:v>75.78</c:v>
                </c:pt>
                <c:pt idx="4">
                  <c:v>74.239999999999995</c:v>
                </c:pt>
              </c:numCache>
            </c:numRef>
          </c:val>
          <c:extLst>
            <c:ext xmlns:c16="http://schemas.microsoft.com/office/drawing/2014/chart" uri="{C3380CC4-5D6E-409C-BE32-E72D297353CC}">
              <c16:uniqueId val="{00000000-4351-43E5-87EC-7AEE665B75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51-43E5-87EC-7AEE665B75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7E-4B7E-B577-AEFA03091D9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E-4B7E-B577-AEFA03091D9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2B-46D3-B26B-CA50231B3C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2B-46D3-B26B-CA50231B3C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6B-4B97-A3FB-1496B07E9B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6B-4B97-A3FB-1496B07E9B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A-4C95-BD3C-5BB9994011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A-4C95-BD3C-5BB9994011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74.150000000000006</c:v>
                </c:pt>
                <c:pt idx="1">
                  <c:v>70.25</c:v>
                </c:pt>
                <c:pt idx="2">
                  <c:v>66.849999999999994</c:v>
                </c:pt>
                <c:pt idx="3">
                  <c:v>62.01</c:v>
                </c:pt>
                <c:pt idx="4">
                  <c:v>59.23</c:v>
                </c:pt>
              </c:numCache>
            </c:numRef>
          </c:val>
          <c:extLst>
            <c:ext xmlns:c16="http://schemas.microsoft.com/office/drawing/2014/chart" uri="{C3380CC4-5D6E-409C-BE32-E72D297353CC}">
              <c16:uniqueId val="{00000000-15EE-4179-97FB-2BB425CED4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5EE-4179-97FB-2BB425CED4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26.68</c:v>
                </c:pt>
                <c:pt idx="1">
                  <c:v>25.14</c:v>
                </c:pt>
                <c:pt idx="2">
                  <c:v>23.26</c:v>
                </c:pt>
                <c:pt idx="3">
                  <c:v>24.16</c:v>
                </c:pt>
                <c:pt idx="4">
                  <c:v>21.25</c:v>
                </c:pt>
              </c:numCache>
            </c:numRef>
          </c:val>
          <c:extLst>
            <c:ext xmlns:c16="http://schemas.microsoft.com/office/drawing/2014/chart" uri="{C3380CC4-5D6E-409C-BE32-E72D297353CC}">
              <c16:uniqueId val="{00000000-852D-4797-924A-D5BC8B8B04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852D-4797-924A-D5BC8B8B04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660.56</c:v>
                </c:pt>
                <c:pt idx="1">
                  <c:v>717.78</c:v>
                </c:pt>
                <c:pt idx="2">
                  <c:v>769.29</c:v>
                </c:pt>
                <c:pt idx="3">
                  <c:v>759.9</c:v>
                </c:pt>
                <c:pt idx="4">
                  <c:v>849.87</c:v>
                </c:pt>
              </c:numCache>
            </c:numRef>
          </c:val>
          <c:extLst>
            <c:ext xmlns:c16="http://schemas.microsoft.com/office/drawing/2014/chart" uri="{C3380CC4-5D6E-409C-BE32-E72D297353CC}">
              <c16:uniqueId val="{00000000-30B1-4D75-804F-3E918E8B686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0B1-4D75-804F-3E918E8B686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宇部市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158497</v>
      </c>
      <c r="AM8" s="54"/>
      <c r="AN8" s="54"/>
      <c r="AO8" s="54"/>
      <c r="AP8" s="54"/>
      <c r="AQ8" s="54"/>
      <c r="AR8" s="54"/>
      <c r="AS8" s="54"/>
      <c r="AT8" s="53">
        <f>データ!T6</f>
        <v>286.64999999999998</v>
      </c>
      <c r="AU8" s="53"/>
      <c r="AV8" s="53"/>
      <c r="AW8" s="53"/>
      <c r="AX8" s="53"/>
      <c r="AY8" s="53"/>
      <c r="AZ8" s="53"/>
      <c r="BA8" s="53"/>
      <c r="BB8" s="53">
        <f>データ!U6</f>
        <v>552.92999999999995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0.76</v>
      </c>
      <c r="Q10" s="53"/>
      <c r="R10" s="53"/>
      <c r="S10" s="53"/>
      <c r="T10" s="53"/>
      <c r="U10" s="53"/>
      <c r="V10" s="53"/>
      <c r="W10" s="53">
        <f>データ!Q6</f>
        <v>69.63</v>
      </c>
      <c r="X10" s="53"/>
      <c r="Y10" s="53"/>
      <c r="Z10" s="53"/>
      <c r="AA10" s="53"/>
      <c r="AB10" s="53"/>
      <c r="AC10" s="53"/>
      <c r="AD10" s="54">
        <f>データ!R6</f>
        <v>3135</v>
      </c>
      <c r="AE10" s="54"/>
      <c r="AF10" s="54"/>
      <c r="AG10" s="54"/>
      <c r="AH10" s="54"/>
      <c r="AI10" s="54"/>
      <c r="AJ10" s="54"/>
      <c r="AK10" s="2"/>
      <c r="AL10" s="54">
        <f>データ!V6</f>
        <v>1193</v>
      </c>
      <c r="AM10" s="54"/>
      <c r="AN10" s="54"/>
      <c r="AO10" s="54"/>
      <c r="AP10" s="54"/>
      <c r="AQ10" s="54"/>
      <c r="AR10" s="54"/>
      <c r="AS10" s="54"/>
      <c r="AT10" s="53">
        <f>データ!W6</f>
        <v>2.72</v>
      </c>
      <c r="AU10" s="53"/>
      <c r="AV10" s="53"/>
      <c r="AW10" s="53"/>
      <c r="AX10" s="53"/>
      <c r="AY10" s="53"/>
      <c r="AZ10" s="53"/>
      <c r="BA10" s="53"/>
      <c r="BB10" s="53">
        <f>データ!X6</f>
        <v>438.6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5lCKPhUwVYJoWGmok2umAZVhBP6GEHCb6giFjEJIhFGb5JowQPR7FJx/L6L6PNjBydzT1oFew+jF/gvoNlFx9w==" saltValue="UJSd5kyg5xlM9lcZiUT6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352021</v>
      </c>
      <c r="D6" s="19">
        <f t="shared" si="3"/>
        <v>47</v>
      </c>
      <c r="E6" s="19">
        <f t="shared" si="3"/>
        <v>17</v>
      </c>
      <c r="F6" s="19">
        <f t="shared" si="3"/>
        <v>5</v>
      </c>
      <c r="G6" s="19">
        <f t="shared" si="3"/>
        <v>0</v>
      </c>
      <c r="H6" s="19" t="str">
        <f t="shared" si="3"/>
        <v>山口県　宇部市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0.76</v>
      </c>
      <c r="Q6" s="20">
        <f t="shared" si="3"/>
        <v>69.63</v>
      </c>
      <c r="R6" s="20">
        <f t="shared" si="3"/>
        <v>3135</v>
      </c>
      <c r="S6" s="20">
        <f t="shared" si="3"/>
        <v>158497</v>
      </c>
      <c r="T6" s="20">
        <f t="shared" si="3"/>
        <v>286.64999999999998</v>
      </c>
      <c r="U6" s="20">
        <f t="shared" si="3"/>
        <v>552.92999999999995</v>
      </c>
      <c r="V6" s="20">
        <f t="shared" si="3"/>
        <v>1193</v>
      </c>
      <c r="W6" s="20">
        <f t="shared" si="3"/>
        <v>2.72</v>
      </c>
      <c r="X6" s="20">
        <f t="shared" si="3"/>
        <v>438.6</v>
      </c>
      <c r="Y6" s="21">
        <f>IF(Y7="",NA(),Y7)</f>
        <v>77.03</v>
      </c>
      <c r="Z6" s="21">
        <f t="shared" ref="Z6:AH6" si="4">IF(Z7="",NA(),Z7)</f>
        <v>77.3</v>
      </c>
      <c r="AA6" s="21">
        <f t="shared" si="4"/>
        <v>76.069999999999993</v>
      </c>
      <c r="AB6" s="21">
        <f t="shared" si="4"/>
        <v>75.78</v>
      </c>
      <c r="AC6" s="21">
        <f t="shared" si="4"/>
        <v>74.239999999999995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74.150000000000006</v>
      </c>
      <c r="BG6" s="21">
        <f t="shared" ref="BG6:BO6" si="7">IF(BG7="",NA(),BG7)</f>
        <v>70.25</v>
      </c>
      <c r="BH6" s="21">
        <f t="shared" si="7"/>
        <v>66.849999999999994</v>
      </c>
      <c r="BI6" s="21">
        <f t="shared" si="7"/>
        <v>62.01</v>
      </c>
      <c r="BJ6" s="21">
        <f t="shared" si="7"/>
        <v>59.23</v>
      </c>
      <c r="BK6" s="21">
        <f t="shared" si="7"/>
        <v>826.83</v>
      </c>
      <c r="BL6" s="21">
        <f t="shared" si="7"/>
        <v>867.83</v>
      </c>
      <c r="BM6" s="21">
        <f t="shared" si="7"/>
        <v>791.76</v>
      </c>
      <c r="BN6" s="21">
        <f t="shared" si="7"/>
        <v>900.82</v>
      </c>
      <c r="BO6" s="21">
        <f t="shared" si="7"/>
        <v>839.21</v>
      </c>
      <c r="BP6" s="20" t="str">
        <f>IF(BP7="","",IF(BP7="-","【-】","【"&amp;SUBSTITUTE(TEXT(BP7,"#,##0.00"),"-","△")&amp;"】"))</f>
        <v>【785.10】</v>
      </c>
      <c r="BQ6" s="21">
        <f>IF(BQ7="",NA(),BQ7)</f>
        <v>26.68</v>
      </c>
      <c r="BR6" s="21">
        <f t="shared" ref="BR6:BZ6" si="8">IF(BR7="",NA(),BR7)</f>
        <v>25.14</v>
      </c>
      <c r="BS6" s="21">
        <f t="shared" si="8"/>
        <v>23.26</v>
      </c>
      <c r="BT6" s="21">
        <f t="shared" si="8"/>
        <v>24.16</v>
      </c>
      <c r="BU6" s="21">
        <f t="shared" si="8"/>
        <v>21.25</v>
      </c>
      <c r="BV6" s="21">
        <f t="shared" si="8"/>
        <v>57.31</v>
      </c>
      <c r="BW6" s="21">
        <f t="shared" si="8"/>
        <v>57.08</v>
      </c>
      <c r="BX6" s="21">
        <f t="shared" si="8"/>
        <v>56.26</v>
      </c>
      <c r="BY6" s="21">
        <f t="shared" si="8"/>
        <v>52.94</v>
      </c>
      <c r="BZ6" s="21">
        <f t="shared" si="8"/>
        <v>52.05</v>
      </c>
      <c r="CA6" s="20" t="str">
        <f>IF(CA7="","",IF(CA7="-","【-】","【"&amp;SUBSTITUTE(TEXT(CA7,"#,##0.00"),"-","△")&amp;"】"))</f>
        <v>【56.93】</v>
      </c>
      <c r="CB6" s="21">
        <f>IF(CB7="",NA(),CB7)</f>
        <v>660.56</v>
      </c>
      <c r="CC6" s="21">
        <f t="shared" ref="CC6:CK6" si="9">IF(CC7="",NA(),CC7)</f>
        <v>717.78</v>
      </c>
      <c r="CD6" s="21">
        <f t="shared" si="9"/>
        <v>769.29</v>
      </c>
      <c r="CE6" s="21">
        <f t="shared" si="9"/>
        <v>759.9</v>
      </c>
      <c r="CF6" s="21">
        <f t="shared" si="9"/>
        <v>849.87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30.09</v>
      </c>
      <c r="CN6" s="21">
        <f t="shared" ref="CN6:CV6" si="10">IF(CN7="",NA(),CN7)</f>
        <v>30.53</v>
      </c>
      <c r="CO6" s="21">
        <f t="shared" si="10"/>
        <v>30.53</v>
      </c>
      <c r="CP6" s="21">
        <f t="shared" si="10"/>
        <v>27.06</v>
      </c>
      <c r="CQ6" s="21">
        <f t="shared" si="10"/>
        <v>27.65</v>
      </c>
      <c r="CR6" s="21">
        <f t="shared" si="10"/>
        <v>50.14</v>
      </c>
      <c r="CS6" s="21">
        <f t="shared" si="10"/>
        <v>54.83</v>
      </c>
      <c r="CT6" s="21">
        <f t="shared" si="10"/>
        <v>66.53</v>
      </c>
      <c r="CU6" s="21">
        <f t="shared" si="10"/>
        <v>52.35</v>
      </c>
      <c r="CV6" s="21">
        <f t="shared" si="10"/>
        <v>46.25</v>
      </c>
      <c r="CW6" s="20" t="str">
        <f>IF(CW7="","",IF(CW7="-","【-】","【"&amp;SUBSTITUTE(TEXT(CW7,"#,##0.00"),"-","△")&amp;"】"))</f>
        <v>【49.87】</v>
      </c>
      <c r="CX6" s="21">
        <f>IF(CX7="",NA(),CX7)</f>
        <v>94.81</v>
      </c>
      <c r="CY6" s="21">
        <f t="shared" ref="CY6:DG6" si="11">IF(CY7="",NA(),CY7)</f>
        <v>94.6</v>
      </c>
      <c r="CZ6" s="21">
        <f t="shared" si="11"/>
        <v>94.66</v>
      </c>
      <c r="DA6" s="21">
        <f t="shared" si="11"/>
        <v>94.64</v>
      </c>
      <c r="DB6" s="21">
        <f t="shared" si="11"/>
        <v>94.8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352021</v>
      </c>
      <c r="D7" s="23">
        <v>47</v>
      </c>
      <c r="E7" s="23">
        <v>17</v>
      </c>
      <c r="F7" s="23">
        <v>5</v>
      </c>
      <c r="G7" s="23">
        <v>0</v>
      </c>
      <c r="H7" s="23" t="s">
        <v>98</v>
      </c>
      <c r="I7" s="23" t="s">
        <v>99</v>
      </c>
      <c r="J7" s="23" t="s">
        <v>100</v>
      </c>
      <c r="K7" s="23" t="s">
        <v>101</v>
      </c>
      <c r="L7" s="23" t="s">
        <v>102</v>
      </c>
      <c r="M7" s="23" t="s">
        <v>103</v>
      </c>
      <c r="N7" s="24" t="s">
        <v>104</v>
      </c>
      <c r="O7" s="24" t="s">
        <v>105</v>
      </c>
      <c r="P7" s="24">
        <v>0.76</v>
      </c>
      <c r="Q7" s="24">
        <v>69.63</v>
      </c>
      <c r="R7" s="24">
        <v>3135</v>
      </c>
      <c r="S7" s="24">
        <v>158497</v>
      </c>
      <c r="T7" s="24">
        <v>286.64999999999998</v>
      </c>
      <c r="U7" s="24">
        <v>552.92999999999995</v>
      </c>
      <c r="V7" s="24">
        <v>1193</v>
      </c>
      <c r="W7" s="24">
        <v>2.72</v>
      </c>
      <c r="X7" s="24">
        <v>438.6</v>
      </c>
      <c r="Y7" s="24">
        <v>77.03</v>
      </c>
      <c r="Z7" s="24">
        <v>77.3</v>
      </c>
      <c r="AA7" s="24">
        <v>76.069999999999993</v>
      </c>
      <c r="AB7" s="24">
        <v>75.78</v>
      </c>
      <c r="AC7" s="24">
        <v>74.239999999999995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74.150000000000006</v>
      </c>
      <c r="BG7" s="24">
        <v>70.25</v>
      </c>
      <c r="BH7" s="24">
        <v>66.849999999999994</v>
      </c>
      <c r="BI7" s="24">
        <v>62.01</v>
      </c>
      <c r="BJ7" s="24">
        <v>59.23</v>
      </c>
      <c r="BK7" s="24">
        <v>826.83</v>
      </c>
      <c r="BL7" s="24">
        <v>867.83</v>
      </c>
      <c r="BM7" s="24">
        <v>791.76</v>
      </c>
      <c r="BN7" s="24">
        <v>900.82</v>
      </c>
      <c r="BO7" s="24">
        <v>839.21</v>
      </c>
      <c r="BP7" s="24">
        <v>785.1</v>
      </c>
      <c r="BQ7" s="24">
        <v>26.68</v>
      </c>
      <c r="BR7" s="24">
        <v>25.14</v>
      </c>
      <c r="BS7" s="24">
        <v>23.26</v>
      </c>
      <c r="BT7" s="24">
        <v>24.16</v>
      </c>
      <c r="BU7" s="24">
        <v>21.25</v>
      </c>
      <c r="BV7" s="24">
        <v>57.31</v>
      </c>
      <c r="BW7" s="24">
        <v>57.08</v>
      </c>
      <c r="BX7" s="24">
        <v>56.26</v>
      </c>
      <c r="BY7" s="24">
        <v>52.94</v>
      </c>
      <c r="BZ7" s="24">
        <v>52.05</v>
      </c>
      <c r="CA7" s="24">
        <v>56.93</v>
      </c>
      <c r="CB7" s="24">
        <v>660.56</v>
      </c>
      <c r="CC7" s="24">
        <v>717.78</v>
      </c>
      <c r="CD7" s="24">
        <v>769.29</v>
      </c>
      <c r="CE7" s="24">
        <v>759.9</v>
      </c>
      <c r="CF7" s="24">
        <v>849.87</v>
      </c>
      <c r="CG7" s="24">
        <v>273.52</v>
      </c>
      <c r="CH7" s="24">
        <v>274.99</v>
      </c>
      <c r="CI7" s="24">
        <v>282.08999999999997</v>
      </c>
      <c r="CJ7" s="24">
        <v>303.27999999999997</v>
      </c>
      <c r="CK7" s="24">
        <v>301.86</v>
      </c>
      <c r="CL7" s="24">
        <v>271.14999999999998</v>
      </c>
      <c r="CM7" s="24">
        <v>30.09</v>
      </c>
      <c r="CN7" s="24">
        <v>30.53</v>
      </c>
      <c r="CO7" s="24">
        <v>30.53</v>
      </c>
      <c r="CP7" s="24">
        <v>27.06</v>
      </c>
      <c r="CQ7" s="24">
        <v>27.65</v>
      </c>
      <c r="CR7" s="24">
        <v>50.14</v>
      </c>
      <c r="CS7" s="24">
        <v>54.83</v>
      </c>
      <c r="CT7" s="24">
        <v>66.53</v>
      </c>
      <c r="CU7" s="24">
        <v>52.35</v>
      </c>
      <c r="CV7" s="24">
        <v>46.25</v>
      </c>
      <c r="CW7" s="24">
        <v>49.87</v>
      </c>
      <c r="CX7" s="24">
        <v>94.81</v>
      </c>
      <c r="CY7" s="24">
        <v>94.6</v>
      </c>
      <c r="CZ7" s="24">
        <v>94.66</v>
      </c>
      <c r="DA7" s="24">
        <v>94.64</v>
      </c>
      <c r="DB7" s="24">
        <v>94.8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修成</cp:lastModifiedBy>
  <dcterms:created xsi:type="dcterms:W3CDTF">2025-01-24T07:36:01Z</dcterms:created>
  <dcterms:modified xsi:type="dcterms:W3CDTF">2025-02-20T06:50:55Z</dcterms:modified>
  <cp:category/>
</cp:coreProperties>
</file>