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04_火災統計／山口県の火災等\◆「山口県の火災」◆\R06火災統計データ（R5年版発行）\"/>
    </mc:Choice>
  </mc:AlternateContent>
  <xr:revisionPtr revIDLastSave="0" documentId="13_ncr:1_{DB7669A6-7E0C-472B-9A13-3A6F4FAE0A96}" xr6:coauthVersionLast="36" xr6:coauthVersionMax="36" xr10:uidLastSave="{00000000-0000-0000-0000-000000000000}"/>
  <workbookProtection workbookPassword="F087" lockStructure="1"/>
  <bookViews>
    <workbookView xWindow="0" yWindow="0" windowWidth="19200" windowHeight="8090" tabRatio="820" xr2:uid="{00000000-000D-0000-FFFF-FFFF00000000}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externalReferences>
    <externalReference r:id="rId34"/>
  </externalReferences>
  <definedNames>
    <definedName name="_xlnm._FilterDatabase" localSheetId="1" hidden="1">'1'!$AW$2:$AX$2</definedName>
    <definedName name="_xlnm._FilterDatabase" localSheetId="14" hidden="1">'14'!$A$4:$BA$28</definedName>
    <definedName name="_xlnm._FilterDatabase" localSheetId="15" hidden="1">'15'!$A$4:$AB$34</definedName>
    <definedName name="_xlnm._FilterDatabase" localSheetId="2" hidden="1">'2'!$AX$3:$AY$3</definedName>
    <definedName name="_xlnm._FilterDatabase" localSheetId="3" hidden="1">'3'!$AW$3:$AX$3</definedName>
    <definedName name="_xlnm._FilterDatabase" localSheetId="4" hidden="1">'4'!$AV$3:$AW$3</definedName>
    <definedName name="_xlnm._FilterDatabase" localSheetId="6" hidden="1">'6'!$AY$2:$BB$2</definedName>
    <definedName name="_xlnm._FilterDatabase" localSheetId="7" hidden="1">'7'!$BE$2:$BH$2</definedName>
    <definedName name="_xlnm.Print_Area" localSheetId="1">'1'!$A$1:$Y$69</definedName>
    <definedName name="_xlnm.Print_Area" localSheetId="10">'10'!$A$1:$BA$23</definedName>
    <definedName name="_xlnm.Print_Area" localSheetId="11">'11'!$A$1:$P$28</definedName>
    <definedName name="_xlnm.Print_Area" localSheetId="12">'12'!$A$1:$M$28</definedName>
    <definedName name="_xlnm.Print_Area" localSheetId="14">'14'!$A$1:$M$28</definedName>
    <definedName name="_xlnm.Print_Area" localSheetId="15">'15'!$A$1:$U$34</definedName>
    <definedName name="_xlnm.Print_Area" localSheetId="16">'16'!$B$1:$AA$20</definedName>
    <definedName name="_xlnm.Print_Area" localSheetId="17">'17'!$A$1:$AL$26</definedName>
    <definedName name="_xlnm.Print_Area" localSheetId="18">'18'!$A$1:$H$22</definedName>
    <definedName name="_xlnm.Print_Area" localSheetId="19">'19'!$A$1:$M$36</definedName>
    <definedName name="_xlnm.Print_Area" localSheetId="2">'2'!$A$1:$Y$65</definedName>
    <definedName name="_xlnm.Print_Area" localSheetId="20">'20'!$A$1:$L$36</definedName>
    <definedName name="_xlnm.Print_Area" localSheetId="21">'21'!$A$1:$P$46</definedName>
    <definedName name="_xlnm.Print_Area" localSheetId="22">'22'!$A$1:$N$39</definedName>
    <definedName name="_xlnm.Print_Area" localSheetId="23">'23'!$A$1:$N$34</definedName>
    <definedName name="_xlnm.Print_Area" localSheetId="24">'24'!$A$1:$O$38</definedName>
    <definedName name="_xlnm.Print_Area" localSheetId="26">'26'!$A$1:$M$26</definedName>
    <definedName name="_xlnm.Print_Area" localSheetId="27">'27'!$A$1:$P$30</definedName>
    <definedName name="_xlnm.Print_Area" localSheetId="28">'28'!$A$1:$M$18</definedName>
    <definedName name="_xlnm.Print_Area" localSheetId="3">'3'!$A$1:$AG$61</definedName>
    <definedName name="_xlnm.Print_Area" localSheetId="31">'31'!$A$1:$O$38</definedName>
    <definedName name="_xlnm.Print_Area" localSheetId="32">'32'!$A$1:$N$35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'9'!$A$1:$AL$31</definedName>
    <definedName name="_xlnm.Print_Area" localSheetId="0">目次!$A$1:$E$37</definedName>
  </definedNames>
  <calcPr calcId="191029"/>
</workbook>
</file>

<file path=xl/calcChain.xml><?xml version="1.0" encoding="utf-8"?>
<calcChain xmlns="http://schemas.openxmlformats.org/spreadsheetml/2006/main">
  <c r="U17" i="11" l="1"/>
  <c r="AW36" i="11" l="1"/>
  <c r="AW37" i="11"/>
  <c r="AW38" i="11"/>
  <c r="AW39" i="11"/>
  <c r="AW40" i="11"/>
  <c r="AW41" i="11"/>
  <c r="AW42" i="11"/>
  <c r="AW43" i="11"/>
  <c r="AW44" i="11"/>
  <c r="AW35" i="11"/>
  <c r="R22" i="36"/>
  <c r="Q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22" i="36" l="1"/>
  <c r="M36" i="21"/>
  <c r="S12" i="37" l="1"/>
  <c r="T12" i="37"/>
  <c r="U12" i="37"/>
  <c r="V12" i="37"/>
  <c r="W12" i="37"/>
  <c r="X12" i="37"/>
  <c r="Y12" i="37"/>
  <c r="Z12" i="37"/>
  <c r="AA12" i="37"/>
  <c r="AB12" i="37"/>
  <c r="AC12" i="37"/>
  <c r="AD12" i="37"/>
  <c r="R12" i="37"/>
  <c r="Y11" i="40"/>
  <c r="R11" i="40"/>
  <c r="S11" i="40"/>
  <c r="T11" i="40"/>
  <c r="U11" i="40"/>
  <c r="V11" i="40"/>
  <c r="W11" i="40"/>
  <c r="X11" i="40"/>
  <c r="Q11" i="40"/>
  <c r="AA7" i="39"/>
  <c r="AA8" i="39"/>
  <c r="AA9" i="39"/>
  <c r="AA10" i="39"/>
  <c r="R7" i="39"/>
  <c r="S7" i="39"/>
  <c r="T7" i="39"/>
  <c r="U7" i="39"/>
  <c r="V7" i="39"/>
  <c r="W7" i="39"/>
  <c r="X7" i="39"/>
  <c r="Y7" i="39"/>
  <c r="Z7" i="39"/>
  <c r="R8" i="39"/>
  <c r="S8" i="39"/>
  <c r="T8" i="39"/>
  <c r="U8" i="39"/>
  <c r="V8" i="39"/>
  <c r="W8" i="39"/>
  <c r="X8" i="39"/>
  <c r="Y8" i="39"/>
  <c r="Z8" i="39"/>
  <c r="R9" i="39"/>
  <c r="R10" i="39" s="1"/>
  <c r="S9" i="39"/>
  <c r="S10" i="39" s="1"/>
  <c r="T9" i="39"/>
  <c r="T10" i="39" s="1"/>
  <c r="U9" i="39"/>
  <c r="U10" i="39" s="1"/>
  <c r="V9" i="39"/>
  <c r="V10" i="39" s="1"/>
  <c r="W9" i="39"/>
  <c r="W10" i="39" s="1"/>
  <c r="X9" i="39"/>
  <c r="X10" i="39" s="1"/>
  <c r="Y9" i="39"/>
  <c r="Y10" i="39" s="1"/>
  <c r="Z9" i="39"/>
  <c r="Z10" i="39" s="1"/>
  <c r="S11" i="35" l="1"/>
  <c r="S12" i="35"/>
  <c r="S13" i="35"/>
  <c r="S14" i="35"/>
  <c r="S15" i="35"/>
  <c r="S16" i="35"/>
  <c r="S17" i="35"/>
  <c r="S18" i="35"/>
  <c r="S19" i="35"/>
  <c r="S10" i="35"/>
  <c r="R11" i="35"/>
  <c r="R12" i="35"/>
  <c r="R13" i="35"/>
  <c r="R14" i="35"/>
  <c r="R15" i="35"/>
  <c r="R16" i="35"/>
  <c r="R17" i="35"/>
  <c r="R18" i="35"/>
  <c r="R19" i="35"/>
  <c r="R10" i="35"/>
  <c r="Q11" i="35"/>
  <c r="Q12" i="35"/>
  <c r="Q13" i="35"/>
  <c r="Q14" i="35"/>
  <c r="Q15" i="35"/>
  <c r="Q16" i="35"/>
  <c r="Q17" i="35"/>
  <c r="Q18" i="35"/>
  <c r="Q19" i="35"/>
  <c r="Q20" i="35"/>
  <c r="Q10" i="35"/>
  <c r="S17" i="34"/>
  <c r="S18" i="34"/>
  <c r="R17" i="34"/>
  <c r="R18" i="34"/>
  <c r="Q10" i="34"/>
  <c r="Q11" i="34"/>
  <c r="Q12" i="34"/>
  <c r="Q13" i="34"/>
  <c r="Q14" i="34"/>
  <c r="Q15" i="34"/>
  <c r="Q16" i="34"/>
  <c r="Q17" i="34"/>
  <c r="Q18" i="34"/>
  <c r="Q19" i="34"/>
  <c r="Q9" i="34"/>
  <c r="T20" i="32"/>
  <c r="T21" i="32"/>
  <c r="T22" i="32"/>
  <c r="T23" i="32"/>
  <c r="T24" i="32"/>
  <c r="T25" i="32"/>
  <c r="T26" i="32"/>
  <c r="T27" i="32"/>
  <c r="T28" i="32"/>
  <c r="T29" i="32"/>
  <c r="T30" i="32"/>
  <c r="T19" i="32"/>
  <c r="Q14" i="31"/>
  <c r="R14" i="31"/>
  <c r="S14" i="31"/>
  <c r="T14" i="31"/>
  <c r="U14" i="31"/>
  <c r="V14" i="31"/>
  <c r="P14" i="31"/>
  <c r="T19" i="29"/>
  <c r="T20" i="29"/>
  <c r="E29" i="22"/>
  <c r="E23" i="22" s="1"/>
  <c r="E24" i="22" s="1"/>
  <c r="E19" i="22"/>
  <c r="C18" i="21" l="1"/>
  <c r="G16" i="10" l="1"/>
  <c r="G15" i="10"/>
  <c r="G14" i="10"/>
  <c r="G13" i="10"/>
  <c r="G12" i="10"/>
  <c r="G10" i="10"/>
  <c r="G9" i="10"/>
  <c r="G8" i="10"/>
  <c r="G7" i="10"/>
  <c r="G6" i="10"/>
  <c r="G5" i="10"/>
  <c r="G29" i="10"/>
  <c r="G28" i="10"/>
  <c r="G27" i="10"/>
  <c r="G26" i="10"/>
  <c r="G25" i="10"/>
  <c r="G24" i="10"/>
  <c r="G23" i="10"/>
  <c r="G20" i="10"/>
  <c r="G21" i="10"/>
  <c r="G4" i="10" l="1"/>
  <c r="B18" i="19" l="1"/>
  <c r="AX17" i="12" l="1"/>
  <c r="AX18" i="12"/>
  <c r="K19" i="15" l="1"/>
  <c r="BK4" i="9" l="1"/>
  <c r="BK5" i="9"/>
  <c r="BK6" i="9"/>
  <c r="BK7" i="9"/>
  <c r="BK8" i="9"/>
  <c r="BK9" i="9"/>
  <c r="BK11" i="9"/>
  <c r="BK10" i="9"/>
  <c r="BK12" i="9"/>
  <c r="BK13" i="9"/>
  <c r="BK14" i="9"/>
  <c r="BK15" i="9"/>
  <c r="BK16" i="9"/>
  <c r="BK17" i="9"/>
  <c r="BK18" i="9"/>
  <c r="BK19" i="9"/>
  <c r="BK20" i="9"/>
  <c r="BK21" i="9"/>
  <c r="BM26" i="9"/>
  <c r="BL26" i="9"/>
  <c r="BK3" i="9"/>
  <c r="BK24" i="9"/>
  <c r="BK25" i="9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K23" i="8"/>
  <c r="BL23" i="8"/>
  <c r="BJ21" i="8"/>
  <c r="BJ18" i="8"/>
  <c r="BJ15" i="8"/>
  <c r="BJ11" i="8"/>
  <c r="BJ3" i="8"/>
  <c r="BJ19" i="8"/>
  <c r="BJ23" i="8" l="1"/>
  <c r="L6" i="22"/>
  <c r="K14" i="15"/>
  <c r="K15" i="15"/>
  <c r="C14" i="15"/>
  <c r="C15" i="15"/>
  <c r="C11" i="14"/>
  <c r="C12" i="14"/>
  <c r="C13" i="14"/>
  <c r="C5" i="13"/>
  <c r="C6" i="13"/>
  <c r="C7" i="13"/>
  <c r="C8" i="13"/>
  <c r="C9" i="13"/>
  <c r="C10" i="13"/>
  <c r="C11" i="13"/>
  <c r="C12" i="13"/>
  <c r="C13" i="13"/>
  <c r="C4" i="13"/>
  <c r="AE13" i="11" l="1"/>
  <c r="AL13" i="11" s="1"/>
  <c r="Z13" i="11"/>
  <c r="S16" i="34" s="1"/>
  <c r="V13" i="11"/>
  <c r="R16" i="34" s="1"/>
  <c r="Q13" i="11"/>
  <c r="M13" i="11"/>
  <c r="I13" i="11"/>
  <c r="T18" i="29" s="1"/>
  <c r="AE12" i="11"/>
  <c r="AL12" i="11" s="1"/>
  <c r="Z12" i="11"/>
  <c r="S15" i="34" s="1"/>
  <c r="V12" i="11"/>
  <c r="R15" i="34" s="1"/>
  <c r="Q12" i="11"/>
  <c r="M12" i="11"/>
  <c r="I12" i="11"/>
  <c r="T17" i="29" s="1"/>
  <c r="AE11" i="11"/>
  <c r="AL11" i="11" s="1"/>
  <c r="Z11" i="11"/>
  <c r="S14" i="34" s="1"/>
  <c r="V11" i="11"/>
  <c r="R14" i="34" s="1"/>
  <c r="Q11" i="11"/>
  <c r="M11" i="11"/>
  <c r="I11" i="11"/>
  <c r="T16" i="29" s="1"/>
  <c r="AE10" i="11"/>
  <c r="AL10" i="11" s="1"/>
  <c r="Z10" i="11"/>
  <c r="S13" i="34" s="1"/>
  <c r="V10" i="11"/>
  <c r="R13" i="34" s="1"/>
  <c r="Q10" i="11"/>
  <c r="M10" i="11"/>
  <c r="I10" i="11"/>
  <c r="T15" i="29" s="1"/>
  <c r="AE9" i="11"/>
  <c r="AL9" i="11" s="1"/>
  <c r="Z9" i="11"/>
  <c r="S12" i="34" s="1"/>
  <c r="V9" i="11"/>
  <c r="R12" i="34" s="1"/>
  <c r="Q9" i="11"/>
  <c r="M9" i="11"/>
  <c r="I9" i="11"/>
  <c r="T14" i="29" s="1"/>
  <c r="AE8" i="11"/>
  <c r="AL8" i="11" s="1"/>
  <c r="Z8" i="11"/>
  <c r="S11" i="34" s="1"/>
  <c r="V8" i="11"/>
  <c r="R11" i="34" s="1"/>
  <c r="Q8" i="11"/>
  <c r="M8" i="11"/>
  <c r="I8" i="11"/>
  <c r="T13" i="29" s="1"/>
  <c r="AE7" i="11"/>
  <c r="AL7" i="11" s="1"/>
  <c r="Z7" i="11"/>
  <c r="S10" i="34" s="1"/>
  <c r="V7" i="11"/>
  <c r="R10" i="34" s="1"/>
  <c r="Q7" i="11"/>
  <c r="M7" i="11"/>
  <c r="I7" i="11"/>
  <c r="T12" i="29" s="1"/>
  <c r="AE6" i="11"/>
  <c r="AL6" i="11" s="1"/>
  <c r="Z6" i="11"/>
  <c r="S9" i="34" s="1"/>
  <c r="V6" i="11"/>
  <c r="R9" i="34" s="1"/>
  <c r="Q6" i="11"/>
  <c r="M6" i="11"/>
  <c r="I6" i="11"/>
  <c r="O4" i="10"/>
  <c r="BJ14" i="8"/>
  <c r="BJ7" i="8"/>
  <c r="BJ20" i="8"/>
  <c r="BJ10" i="8"/>
  <c r="BJ12" i="8"/>
  <c r="BJ4" i="8"/>
  <c r="BJ13" i="8"/>
  <c r="BJ9" i="8"/>
  <c r="BJ17" i="8"/>
  <c r="BJ8" i="8"/>
  <c r="BJ6" i="8"/>
  <c r="BJ16" i="8"/>
  <c r="BJ5" i="8"/>
  <c r="P19" i="7" l="1"/>
  <c r="L19" i="7" l="1"/>
  <c r="K19" i="7"/>
  <c r="J19" i="7"/>
  <c r="I19" i="7"/>
  <c r="H19" i="7"/>
  <c r="G19" i="7"/>
  <c r="F19" i="7"/>
  <c r="E19" i="7"/>
  <c r="D19" i="7"/>
  <c r="C19" i="7"/>
  <c r="U15" i="7" l="1"/>
  <c r="J6" i="22" l="1"/>
  <c r="I6" i="22"/>
  <c r="H6" i="22"/>
  <c r="G6" i="22"/>
  <c r="F6" i="22"/>
  <c r="E6" i="22"/>
  <c r="D6" i="22"/>
  <c r="C6" i="22"/>
  <c r="B6" i="22"/>
  <c r="M35" i="21" l="1"/>
  <c r="L35" i="21"/>
  <c r="K35" i="21"/>
  <c r="J35" i="21"/>
  <c r="I35" i="21"/>
  <c r="H35" i="21"/>
  <c r="G35" i="21"/>
  <c r="F35" i="21"/>
  <c r="E35" i="21"/>
  <c r="C35" i="21"/>
  <c r="M17" i="21"/>
  <c r="L17" i="21"/>
  <c r="K17" i="21"/>
  <c r="J17" i="21"/>
  <c r="I17" i="21"/>
  <c r="H17" i="21"/>
  <c r="G17" i="21"/>
  <c r="F17" i="21"/>
  <c r="E17" i="21"/>
  <c r="D17" i="21"/>
  <c r="C17" i="21"/>
  <c r="E9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19" i="18"/>
  <c r="E18" i="18"/>
  <c r="E17" i="18"/>
  <c r="E16" i="18"/>
  <c r="E14" i="18"/>
  <c r="E13" i="18"/>
  <c r="E12" i="18"/>
  <c r="E11" i="18"/>
  <c r="E10" i="18"/>
  <c r="C27" i="14"/>
  <c r="C26" i="14"/>
  <c r="C25" i="14"/>
  <c r="C24" i="14"/>
  <c r="C23" i="14"/>
  <c r="C22" i="14"/>
  <c r="C21" i="14"/>
  <c r="C20" i="14"/>
  <c r="C19" i="14"/>
  <c r="C18" i="14"/>
  <c r="C17" i="14"/>
  <c r="C16" i="14"/>
  <c r="M15" i="14"/>
  <c r="L15" i="14"/>
  <c r="K15" i="14"/>
  <c r="J15" i="14"/>
  <c r="I15" i="14"/>
  <c r="H15" i="14"/>
  <c r="G15" i="14"/>
  <c r="F15" i="14"/>
  <c r="E15" i="14"/>
  <c r="D15" i="14"/>
  <c r="M14" i="14"/>
  <c r="L14" i="14"/>
  <c r="K14" i="14"/>
  <c r="J14" i="14"/>
  <c r="I14" i="14"/>
  <c r="H14" i="14"/>
  <c r="G14" i="14"/>
  <c r="E14" i="14"/>
  <c r="D14" i="14"/>
  <c r="C10" i="14"/>
  <c r="C9" i="14"/>
  <c r="C8" i="14"/>
  <c r="C7" i="14"/>
  <c r="C6" i="14"/>
  <c r="C5" i="14"/>
  <c r="C4" i="14"/>
  <c r="C27" i="13"/>
  <c r="C26" i="13"/>
  <c r="C25" i="13"/>
  <c r="C24" i="13"/>
  <c r="C23" i="13"/>
  <c r="C22" i="13"/>
  <c r="C21" i="13"/>
  <c r="C20" i="13"/>
  <c r="C19" i="13"/>
  <c r="C18" i="13"/>
  <c r="C17" i="13"/>
  <c r="C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AX22" i="12"/>
  <c r="AR22" i="12"/>
  <c r="AL22" i="12"/>
  <c r="AG22" i="12"/>
  <c r="AA22" i="12"/>
  <c r="T22" i="12"/>
  <c r="N22" i="12"/>
  <c r="D22" i="12"/>
  <c r="AX21" i="12"/>
  <c r="AR21" i="12"/>
  <c r="AL21" i="12"/>
  <c r="AG21" i="12"/>
  <c r="AA21" i="12"/>
  <c r="T21" i="12"/>
  <c r="N21" i="12"/>
  <c r="D21" i="12"/>
  <c r="AX20" i="12"/>
  <c r="AX16" i="12" s="1"/>
  <c r="AR20" i="12"/>
  <c r="AL20" i="12"/>
  <c r="AG20" i="12"/>
  <c r="AA20" i="12"/>
  <c r="T20" i="12"/>
  <c r="N20" i="12"/>
  <c r="D20" i="12"/>
  <c r="AX19" i="12"/>
  <c r="AR19" i="12"/>
  <c r="AL19" i="12"/>
  <c r="AG19" i="12"/>
  <c r="AA19" i="12"/>
  <c r="T19" i="12"/>
  <c r="N19" i="12"/>
  <c r="D19" i="12"/>
  <c r="AR18" i="12"/>
  <c r="AL18" i="12"/>
  <c r="AG18" i="12"/>
  <c r="AA18" i="12"/>
  <c r="T18" i="12"/>
  <c r="N18" i="12"/>
  <c r="D18" i="12"/>
  <c r="AR17" i="12"/>
  <c r="AL17" i="12"/>
  <c r="AG17" i="12"/>
  <c r="AA17" i="12"/>
  <c r="T17" i="12"/>
  <c r="N17" i="12"/>
  <c r="D17" i="12"/>
  <c r="BA16" i="12"/>
  <c r="AZ16" i="12"/>
  <c r="AY16" i="12"/>
  <c r="AW16" i="12"/>
  <c r="AV16" i="12"/>
  <c r="AU16" i="12"/>
  <c r="AT16" i="12"/>
  <c r="AS16" i="12"/>
  <c r="AR16" i="12"/>
  <c r="AQ16" i="12"/>
  <c r="AP16" i="12"/>
  <c r="AO16" i="12"/>
  <c r="AN16" i="12"/>
  <c r="AM16" i="12"/>
  <c r="AK16" i="12"/>
  <c r="AJ16" i="12"/>
  <c r="AI16" i="12"/>
  <c r="AH16" i="12"/>
  <c r="AF16" i="12"/>
  <c r="AE16" i="12"/>
  <c r="AC16" i="12"/>
  <c r="AB16" i="12"/>
  <c r="Z16" i="12"/>
  <c r="Y16" i="12"/>
  <c r="X16" i="12"/>
  <c r="W16" i="12"/>
  <c r="V16" i="12"/>
  <c r="U16" i="12"/>
  <c r="S16" i="12"/>
  <c r="R16" i="12"/>
  <c r="Q16" i="12"/>
  <c r="P16" i="12"/>
  <c r="O16" i="12"/>
  <c r="M16" i="12"/>
  <c r="L16" i="12"/>
  <c r="K16" i="12"/>
  <c r="J16" i="12"/>
  <c r="I16" i="12"/>
  <c r="H16" i="12"/>
  <c r="G16" i="12"/>
  <c r="F16" i="12"/>
  <c r="E16" i="12"/>
  <c r="BA15" i="12"/>
  <c r="AZ15" i="12"/>
  <c r="AY15" i="12"/>
  <c r="AX15" i="12"/>
  <c r="AW15" i="12"/>
  <c r="AV15" i="12"/>
  <c r="AU15" i="12"/>
  <c r="AT15" i="12"/>
  <c r="AS15" i="12"/>
  <c r="AQ15" i="12"/>
  <c r="AP15" i="12"/>
  <c r="AO15" i="12"/>
  <c r="AN15" i="12"/>
  <c r="AM15" i="12"/>
  <c r="AK15" i="12"/>
  <c r="AJ15" i="12"/>
  <c r="AI15" i="12"/>
  <c r="AH15" i="12"/>
  <c r="AF15" i="12"/>
  <c r="AE15" i="12"/>
  <c r="AD15" i="12"/>
  <c r="AC15" i="12"/>
  <c r="AB15" i="12"/>
  <c r="Z15" i="12"/>
  <c r="Y15" i="12"/>
  <c r="X15" i="12"/>
  <c r="W15" i="12"/>
  <c r="V15" i="12"/>
  <c r="U15" i="12"/>
  <c r="S15" i="12"/>
  <c r="R15" i="12"/>
  <c r="Q15" i="12"/>
  <c r="P15" i="12"/>
  <c r="O15" i="12"/>
  <c r="M15" i="12"/>
  <c r="L15" i="12"/>
  <c r="K15" i="12"/>
  <c r="J15" i="12"/>
  <c r="I15" i="12"/>
  <c r="H15" i="12"/>
  <c r="G15" i="12"/>
  <c r="F15" i="12"/>
  <c r="E15" i="12"/>
  <c r="AL15" i="12"/>
  <c r="AG15" i="12"/>
  <c r="N15" i="12"/>
  <c r="AR15" i="12"/>
  <c r="AA15" i="12"/>
  <c r="T15" i="12"/>
  <c r="D15" i="12"/>
  <c r="AD25" i="19"/>
  <c r="AK25" i="19" s="1"/>
  <c r="Y25" i="19"/>
  <c r="U25" i="19"/>
  <c r="P25" i="19"/>
  <c r="L25" i="19"/>
  <c r="H25" i="19"/>
  <c r="AD24" i="19"/>
  <c r="AK24" i="19" s="1"/>
  <c r="Y24" i="19"/>
  <c r="U24" i="19"/>
  <c r="P24" i="19"/>
  <c r="L24" i="19"/>
  <c r="H24" i="19"/>
  <c r="AD23" i="19"/>
  <c r="AK23" i="19" s="1"/>
  <c r="Y23" i="19"/>
  <c r="U23" i="19"/>
  <c r="P23" i="19"/>
  <c r="L23" i="19"/>
  <c r="H23" i="19"/>
  <c r="AD22" i="19"/>
  <c r="AK22" i="19" s="1"/>
  <c r="Y22" i="19"/>
  <c r="U22" i="19"/>
  <c r="P22" i="19"/>
  <c r="L22" i="19"/>
  <c r="H22" i="19"/>
  <c r="AD21" i="19"/>
  <c r="AK21" i="19" s="1"/>
  <c r="Y21" i="19"/>
  <c r="U21" i="19"/>
  <c r="P21" i="19"/>
  <c r="L21" i="19"/>
  <c r="H21" i="19"/>
  <c r="AD20" i="19"/>
  <c r="AK20" i="19" s="1"/>
  <c r="Y20" i="19"/>
  <c r="U20" i="19"/>
  <c r="P20" i="19"/>
  <c r="L20" i="19"/>
  <c r="H20" i="19"/>
  <c r="AD19" i="19"/>
  <c r="AK19" i="19" s="1"/>
  <c r="Y19" i="19"/>
  <c r="U19" i="19"/>
  <c r="P19" i="19"/>
  <c r="L19" i="19"/>
  <c r="H19" i="19"/>
  <c r="AD18" i="19"/>
  <c r="AK18" i="19" s="1"/>
  <c r="Y18" i="19"/>
  <c r="U18" i="19"/>
  <c r="P18" i="19"/>
  <c r="L18" i="19"/>
  <c r="H18" i="19"/>
  <c r="AD17" i="19"/>
  <c r="AK17" i="19" s="1"/>
  <c r="Y17" i="19"/>
  <c r="U17" i="19"/>
  <c r="P17" i="19"/>
  <c r="L17" i="19"/>
  <c r="H17" i="19"/>
  <c r="AD16" i="19"/>
  <c r="AK16" i="19" s="1"/>
  <c r="Y16" i="19"/>
  <c r="U16" i="19"/>
  <c r="P16" i="19"/>
  <c r="L16" i="19"/>
  <c r="H16" i="19"/>
  <c r="AD15" i="19"/>
  <c r="AK15" i="19" s="1"/>
  <c r="Y15" i="19"/>
  <c r="U15" i="19"/>
  <c r="P15" i="19"/>
  <c r="L15" i="19"/>
  <c r="H15" i="19"/>
  <c r="AD14" i="19"/>
  <c r="AK14" i="19" s="1"/>
  <c r="Y14" i="19"/>
  <c r="U14" i="19"/>
  <c r="P14" i="19"/>
  <c r="L14" i="19"/>
  <c r="H14" i="19"/>
  <c r="AD13" i="19"/>
  <c r="AK13" i="19" s="1"/>
  <c r="Y13" i="19"/>
  <c r="U13" i="19"/>
  <c r="P13" i="19"/>
  <c r="L13" i="19"/>
  <c r="H13" i="19"/>
  <c r="AD12" i="19"/>
  <c r="AK12" i="19" s="1"/>
  <c r="Y12" i="19"/>
  <c r="U12" i="19"/>
  <c r="P12" i="19"/>
  <c r="L12" i="19"/>
  <c r="H12" i="19"/>
  <c r="AD11" i="19"/>
  <c r="AK11" i="19" s="1"/>
  <c r="Y11" i="19"/>
  <c r="U11" i="19"/>
  <c r="P11" i="19"/>
  <c r="L11" i="19"/>
  <c r="H11" i="19"/>
  <c r="AD10" i="19"/>
  <c r="AK10" i="19" s="1"/>
  <c r="Y10" i="19"/>
  <c r="U10" i="19"/>
  <c r="P10" i="19"/>
  <c r="L10" i="19"/>
  <c r="H10" i="19"/>
  <c r="AD9" i="19"/>
  <c r="AK9" i="19" s="1"/>
  <c r="Y9" i="19"/>
  <c r="U9" i="19"/>
  <c r="P9" i="19"/>
  <c r="L9" i="19"/>
  <c r="H9" i="19"/>
  <c r="AK8" i="19"/>
  <c r="AD8" i="19"/>
  <c r="Y8" i="19"/>
  <c r="U8" i="19"/>
  <c r="P8" i="19"/>
  <c r="L8" i="19"/>
  <c r="H8" i="19"/>
  <c r="AD7" i="19"/>
  <c r="AK7" i="19" s="1"/>
  <c r="Y7" i="19"/>
  <c r="U7" i="19"/>
  <c r="P7" i="19"/>
  <c r="L7" i="19"/>
  <c r="H7" i="19"/>
  <c r="AJ6" i="19"/>
  <c r="AI6" i="19"/>
  <c r="AH6" i="19"/>
  <c r="AG6" i="19"/>
  <c r="AF6" i="19"/>
  <c r="AE6" i="19"/>
  <c r="AC6" i="19"/>
  <c r="AB6" i="19"/>
  <c r="AA6" i="19"/>
  <c r="Z6" i="19"/>
  <c r="X6" i="19"/>
  <c r="W6" i="19"/>
  <c r="V6" i="19"/>
  <c r="T6" i="19"/>
  <c r="S6" i="19"/>
  <c r="R6" i="19"/>
  <c r="Q6" i="19"/>
  <c r="O6" i="19"/>
  <c r="N6" i="19"/>
  <c r="M6" i="19"/>
  <c r="K6" i="19"/>
  <c r="J6" i="19"/>
  <c r="I6" i="19"/>
  <c r="G6" i="19"/>
  <c r="F6" i="19"/>
  <c r="E6" i="19"/>
  <c r="D6" i="19"/>
  <c r="C6" i="19"/>
  <c r="B6" i="19"/>
  <c r="AE29" i="11"/>
  <c r="AL29" i="11" s="1"/>
  <c r="Z29" i="11"/>
  <c r="V29" i="11"/>
  <c r="Q29" i="11"/>
  <c r="M29" i="11"/>
  <c r="I29" i="11"/>
  <c r="S30" i="32" s="1"/>
  <c r="AE28" i="11"/>
  <c r="AL28" i="11" s="1"/>
  <c r="Z28" i="11"/>
  <c r="V28" i="11"/>
  <c r="Q28" i="11"/>
  <c r="M28" i="11"/>
  <c r="I28" i="11"/>
  <c r="S29" i="32" s="1"/>
  <c r="AE27" i="11"/>
  <c r="AL27" i="11" s="1"/>
  <c r="Z27" i="11"/>
  <c r="V27" i="11"/>
  <c r="Q27" i="11"/>
  <c r="M27" i="11"/>
  <c r="I27" i="11"/>
  <c r="S28" i="32" s="1"/>
  <c r="AE26" i="11"/>
  <c r="AL26" i="11" s="1"/>
  <c r="Z26" i="11"/>
  <c r="V26" i="11"/>
  <c r="Q26" i="11"/>
  <c r="M26" i="11"/>
  <c r="I26" i="11"/>
  <c r="S27" i="32" s="1"/>
  <c r="AE25" i="11"/>
  <c r="AL25" i="11" s="1"/>
  <c r="Z25" i="11"/>
  <c r="V25" i="11"/>
  <c r="Q25" i="11"/>
  <c r="M25" i="11"/>
  <c r="I25" i="11"/>
  <c r="S26" i="32" s="1"/>
  <c r="AE24" i="11"/>
  <c r="AL24" i="11" s="1"/>
  <c r="Z24" i="11"/>
  <c r="V24" i="11"/>
  <c r="Q24" i="11"/>
  <c r="M24" i="11"/>
  <c r="I24" i="11"/>
  <c r="S25" i="32" s="1"/>
  <c r="AE23" i="11"/>
  <c r="AL23" i="11" s="1"/>
  <c r="Z23" i="11"/>
  <c r="V23" i="11"/>
  <c r="Q23" i="11"/>
  <c r="M23" i="11"/>
  <c r="I23" i="11"/>
  <c r="S24" i="32" s="1"/>
  <c r="AE22" i="11"/>
  <c r="AL22" i="11" s="1"/>
  <c r="V22" i="11"/>
  <c r="Q22" i="11"/>
  <c r="M22" i="11"/>
  <c r="I22" i="11"/>
  <c r="S23" i="32" s="1"/>
  <c r="AE21" i="11"/>
  <c r="AL21" i="11" s="1"/>
  <c r="Z21" i="11"/>
  <c r="V21" i="11"/>
  <c r="Q21" i="11"/>
  <c r="M21" i="11"/>
  <c r="I21" i="11"/>
  <c r="S22" i="32" s="1"/>
  <c r="AE20" i="11"/>
  <c r="AL20" i="11" s="1"/>
  <c r="Z20" i="11"/>
  <c r="V20" i="11"/>
  <c r="Q20" i="11"/>
  <c r="M20" i="11"/>
  <c r="I20" i="11"/>
  <c r="S21" i="32" s="1"/>
  <c r="AE19" i="11"/>
  <c r="AL19" i="11" s="1"/>
  <c r="Z19" i="11"/>
  <c r="V19" i="11"/>
  <c r="Q19" i="11"/>
  <c r="M19" i="11"/>
  <c r="I19" i="11"/>
  <c r="S20" i="32" s="1"/>
  <c r="AE18" i="11"/>
  <c r="Z18" i="11"/>
  <c r="V18" i="11"/>
  <c r="Q18" i="11"/>
  <c r="M18" i="11"/>
  <c r="I18" i="11"/>
  <c r="S19" i="32" s="1"/>
  <c r="AK17" i="11"/>
  <c r="AJ17" i="11"/>
  <c r="AI17" i="11"/>
  <c r="AH17" i="11"/>
  <c r="AG17" i="11"/>
  <c r="AF17" i="11"/>
  <c r="AD17" i="11"/>
  <c r="AC17" i="11"/>
  <c r="AB17" i="11"/>
  <c r="S20" i="35" s="1"/>
  <c r="AA17" i="11"/>
  <c r="Y17" i="11"/>
  <c r="X17" i="11"/>
  <c r="W17" i="11"/>
  <c r="T17" i="11"/>
  <c r="S17" i="11"/>
  <c r="R17" i="11"/>
  <c r="P17" i="11"/>
  <c r="O17" i="11"/>
  <c r="N17" i="11"/>
  <c r="L17" i="11"/>
  <c r="K17" i="11"/>
  <c r="J17" i="11"/>
  <c r="H17" i="11"/>
  <c r="G17" i="11"/>
  <c r="F17" i="11"/>
  <c r="E17" i="11"/>
  <c r="D17" i="11"/>
  <c r="C17" i="11"/>
  <c r="U16" i="11"/>
  <c r="AA29" i="10"/>
  <c r="W29" i="10"/>
  <c r="S29" i="10"/>
  <c r="AA28" i="10"/>
  <c r="W28" i="10"/>
  <c r="S28" i="10"/>
  <c r="S27" i="10"/>
  <c r="AA26" i="10"/>
  <c r="W26" i="10"/>
  <c r="S26" i="10"/>
  <c r="AA25" i="10"/>
  <c r="W25" i="10"/>
  <c r="S25" i="10"/>
  <c r="AA24" i="10"/>
  <c r="W24" i="10"/>
  <c r="S24" i="10"/>
  <c r="AA23" i="10"/>
  <c r="W23" i="10"/>
  <c r="S23" i="10"/>
  <c r="O22" i="10"/>
  <c r="K22" i="10"/>
  <c r="G22" i="10"/>
  <c r="AA21" i="10"/>
  <c r="W21" i="10"/>
  <c r="S21" i="10"/>
  <c r="AA20" i="10"/>
  <c r="W20" i="10"/>
  <c r="S20" i="10"/>
  <c r="O17" i="10"/>
  <c r="K17" i="10"/>
  <c r="AA16" i="10"/>
  <c r="W16" i="10"/>
  <c r="S16" i="10"/>
  <c r="AA15" i="10"/>
  <c r="W15" i="10"/>
  <c r="S15" i="10"/>
  <c r="AA14" i="10"/>
  <c r="W14" i="10"/>
  <c r="S14" i="10"/>
  <c r="AA13" i="10"/>
  <c r="W13" i="10"/>
  <c r="S13" i="10"/>
  <c r="AA12" i="10"/>
  <c r="W12" i="10"/>
  <c r="S12" i="10"/>
  <c r="O11" i="10"/>
  <c r="K11" i="10"/>
  <c r="G11" i="10"/>
  <c r="AA10" i="10"/>
  <c r="W10" i="10"/>
  <c r="S10" i="10"/>
  <c r="S9" i="10"/>
  <c r="AA8" i="10"/>
  <c r="W8" i="10"/>
  <c r="S8" i="10"/>
  <c r="AA7" i="10"/>
  <c r="W7" i="10"/>
  <c r="S7" i="10"/>
  <c r="AA6" i="10"/>
  <c r="W6" i="10"/>
  <c r="S6" i="10"/>
  <c r="AA5" i="10"/>
  <c r="W5" i="10"/>
  <c r="S5" i="10"/>
  <c r="K4" i="10"/>
  <c r="AA4" i="10"/>
  <c r="Q17" i="30" l="1"/>
  <c r="R20" i="35"/>
  <c r="R17" i="30"/>
  <c r="S17" i="30"/>
  <c r="T17" i="30"/>
  <c r="U17" i="30"/>
  <c r="P17" i="30"/>
  <c r="U6" i="19"/>
  <c r="G18" i="10" s="1"/>
  <c r="L6" i="19"/>
  <c r="E20" i="18"/>
  <c r="AL16" i="12"/>
  <c r="C17" i="12"/>
  <c r="D35" i="21"/>
  <c r="Y6" i="19"/>
  <c r="G19" i="10" s="1"/>
  <c r="P6" i="19"/>
  <c r="H6" i="19"/>
  <c r="C15" i="14"/>
  <c r="C14" i="14"/>
  <c r="C15" i="13"/>
  <c r="C19" i="12"/>
  <c r="AA16" i="12"/>
  <c r="C18" i="12"/>
  <c r="T16" i="12"/>
  <c r="C22" i="12"/>
  <c r="N16" i="12"/>
  <c r="C21" i="12"/>
  <c r="AA11" i="10"/>
  <c r="AA22" i="10"/>
  <c r="AE17" i="11"/>
  <c r="AL17" i="11" s="1"/>
  <c r="AL18" i="11"/>
  <c r="Z17" i="11"/>
  <c r="S19" i="34" s="1"/>
  <c r="V17" i="11"/>
  <c r="R19" i="34" s="1"/>
  <c r="Q17" i="11"/>
  <c r="M17" i="11"/>
  <c r="I17" i="11"/>
  <c r="C20" i="12"/>
  <c r="D16" i="12"/>
  <c r="AD16" i="12"/>
  <c r="C15" i="12"/>
  <c r="AK6" i="19"/>
  <c r="AD6" i="19"/>
  <c r="S22" i="10"/>
  <c r="S11" i="10"/>
  <c r="W22" i="10"/>
  <c r="W11" i="10"/>
  <c r="S4" i="10"/>
  <c r="W4" i="10"/>
  <c r="V17" i="30" l="1"/>
  <c r="T21" i="29"/>
  <c r="S19" i="10"/>
  <c r="AA19" i="10"/>
  <c r="W19" i="10"/>
  <c r="AA18" i="10"/>
  <c r="W18" i="10"/>
  <c r="S18" i="10"/>
  <c r="G17" i="10"/>
  <c r="C16" i="12"/>
  <c r="K29" i="15"/>
  <c r="C29" i="15"/>
  <c r="K28" i="15"/>
  <c r="C28" i="15"/>
  <c r="K27" i="15"/>
  <c r="C27" i="15"/>
  <c r="K26" i="15"/>
  <c r="C26" i="15"/>
  <c r="K25" i="15"/>
  <c r="C25" i="15"/>
  <c r="K24" i="15"/>
  <c r="C24" i="15"/>
  <c r="K23" i="15"/>
  <c r="C23" i="15"/>
  <c r="K22" i="15"/>
  <c r="C22" i="15"/>
  <c r="K21" i="15"/>
  <c r="C21" i="15"/>
  <c r="K20" i="15"/>
  <c r="C20" i="15"/>
  <c r="C19" i="15"/>
  <c r="K18" i="15"/>
  <c r="C18" i="15"/>
  <c r="Q17" i="15"/>
  <c r="P17" i="15"/>
  <c r="O17" i="15"/>
  <c r="N17" i="15"/>
  <c r="M17" i="15"/>
  <c r="L17" i="15"/>
  <c r="J17" i="15"/>
  <c r="I17" i="15"/>
  <c r="H17" i="15"/>
  <c r="G17" i="15"/>
  <c r="F17" i="15"/>
  <c r="E17" i="15"/>
  <c r="D17" i="15"/>
  <c r="Q16" i="15"/>
  <c r="P16" i="15"/>
  <c r="O16" i="15"/>
  <c r="N16" i="15"/>
  <c r="M16" i="15"/>
  <c r="L16" i="15"/>
  <c r="J16" i="15"/>
  <c r="I16" i="15"/>
  <c r="H16" i="15"/>
  <c r="G16" i="15"/>
  <c r="F16" i="15"/>
  <c r="E16" i="15"/>
  <c r="D16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C6" i="15"/>
  <c r="W17" i="10" l="1"/>
  <c r="AA17" i="10"/>
  <c r="S17" i="10"/>
  <c r="C17" i="15"/>
  <c r="K16" i="15"/>
  <c r="C16" i="15"/>
  <c r="K17" i="15"/>
  <c r="B3" i="2" l="1"/>
  <c r="K6" i="22" l="1"/>
  <c r="AP31" i="11" l="1"/>
  <c r="AQ31" i="11" l="1"/>
  <c r="AR42" i="11" l="1"/>
  <c r="AS42" i="11"/>
  <c r="AT42" i="11"/>
  <c r="AU42" i="11"/>
  <c r="AV42" i="11"/>
  <c r="AQ42" i="11"/>
  <c r="AX31" i="11" l="1"/>
  <c r="S7" i="7" l="1"/>
  <c r="S8" i="7"/>
  <c r="S9" i="7"/>
  <c r="S10" i="7"/>
  <c r="K13" i="22"/>
  <c r="AR31" i="11" l="1"/>
  <c r="AS31" i="11"/>
  <c r="AT31" i="11"/>
  <c r="AU31" i="11"/>
  <c r="AV31" i="11"/>
  <c r="AW31" i="11"/>
  <c r="R7" i="7" l="1"/>
  <c r="AV41" i="11" l="1"/>
  <c r="AU41" i="11"/>
  <c r="AT41" i="11"/>
  <c r="AS41" i="11"/>
  <c r="AR41" i="11"/>
  <c r="AQ41" i="11"/>
  <c r="G9" i="20" l="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F10" i="20"/>
  <c r="T7" i="7"/>
  <c r="U7" i="7"/>
  <c r="V7" i="7"/>
  <c r="Y7" i="7" s="1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Q19" i="7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Y18" i="7" l="1"/>
  <c r="Y13" i="7"/>
  <c r="Y17" i="7"/>
  <c r="Y15" i="7"/>
  <c r="Y16" i="7"/>
  <c r="Y14" i="7"/>
  <c r="F12" i="20"/>
  <c r="F11" i="20"/>
  <c r="X12" i="7"/>
  <c r="U19" i="7"/>
  <c r="X18" i="7"/>
  <c r="Y12" i="7"/>
  <c r="AS44" i="11"/>
  <c r="AV44" i="11"/>
  <c r="AR44" i="11"/>
  <c r="AT44" i="11"/>
  <c r="AU44" i="11"/>
  <c r="AQ44" i="11"/>
  <c r="W9" i="7"/>
  <c r="Y8" i="7"/>
  <c r="T19" i="7"/>
  <c r="G11" i="20"/>
  <c r="W7" i="7"/>
  <c r="G17" i="20"/>
  <c r="G12" i="20"/>
  <c r="G10" i="20"/>
  <c r="F14" i="20"/>
  <c r="G13" i="20"/>
  <c r="G14" i="20"/>
  <c r="G21" i="20"/>
  <c r="G20" i="20"/>
  <c r="G16" i="20"/>
  <c r="G19" i="20"/>
  <c r="G22" i="20"/>
  <c r="W15" i="7"/>
  <c r="W12" i="7"/>
  <c r="W11" i="7"/>
  <c r="X8" i="7"/>
  <c r="S19" i="7"/>
  <c r="W14" i="7"/>
  <c r="R19" i="7"/>
  <c r="X9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F8" i="20" l="1"/>
  <c r="F9" i="20"/>
  <c r="AL32" i="11"/>
  <c r="F16" i="20"/>
  <c r="F13" i="20"/>
  <c r="F19" i="20"/>
  <c r="F20" i="20"/>
  <c r="F17" i="20"/>
  <c r="F18" i="20"/>
  <c r="F21" i="20"/>
  <c r="F22" i="20"/>
  <c r="G18" i="20"/>
  <c r="Y19" i="7"/>
  <c r="W19" i="7"/>
  <c r="G15" i="20"/>
  <c r="G7" i="20"/>
  <c r="G8" i="20"/>
  <c r="G6" i="20"/>
  <c r="X19" i="7"/>
  <c r="F15" i="20" l="1"/>
  <c r="F6" i="20"/>
  <c r="F7" i="20" l="1"/>
  <c r="AU43" i="11"/>
  <c r="AT43" i="11"/>
  <c r="V16" i="11"/>
  <c r="AQ43" i="11"/>
  <c r="G16" i="11"/>
  <c r="AS43" i="11"/>
  <c r="E16" i="11"/>
  <c r="AR43" i="11"/>
  <c r="AF16" i="11"/>
  <c r="T16" i="11"/>
  <c r="W16" i="11"/>
  <c r="X16" i="11"/>
  <c r="Z16" i="11"/>
  <c r="AV43" i="11"/>
  <c r="C16" i="11"/>
  <c r="D16" i="11"/>
  <c r="H16" i="11"/>
  <c r="AB16" i="11"/>
  <c r="O16" i="11"/>
  <c r="I16" i="11"/>
  <c r="Q16" i="11"/>
  <c r="AE16" i="11"/>
  <c r="AL16" i="11"/>
  <c r="L16" i="11"/>
  <c r="AC16" i="11"/>
  <c r="J16" i="11"/>
  <c r="Y16" i="11"/>
  <c r="K16" i="11"/>
  <c r="N16" i="11"/>
  <c r="R16" i="11"/>
  <c r="AA16" i="11"/>
  <c r="AH16" i="11"/>
  <c r="AK16" i="11"/>
  <c r="S16" i="11"/>
  <c r="AJ16" i="11"/>
  <c r="AG16" i="11"/>
  <c r="M16" i="11"/>
  <c r="AD16" i="11"/>
  <c r="P16" i="11"/>
  <c r="F16" i="11"/>
  <c r="AI16" i="11"/>
</calcChain>
</file>

<file path=xl/sharedStrings.xml><?xml version="1.0" encoding="utf-8"?>
<sst xmlns="http://schemas.openxmlformats.org/spreadsheetml/2006/main" count="1703" uniqueCount="657">
  <si>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3"/>
  </si>
  <si>
    <t>○</t>
    <phoneticPr fontId="3"/>
  </si>
  <si>
    <t>○</t>
    <phoneticPr fontId="3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</si>
  <si>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3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</si>
  <si>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3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</si>
  <si>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3"/>
  </si>
  <si>
    <t>　　全火災</t>
    <rPh sb="2" eb="3">
      <t>ゼン</t>
    </rPh>
    <rPh sb="3" eb="5">
      <t>カサイ</t>
    </rPh>
    <phoneticPr fontId="3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</si>
  <si>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3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</si>
  <si>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3"/>
  </si>
  <si>
    <t>出火件数</t>
    <rPh sb="0" eb="2">
      <t>シュッカ</t>
    </rPh>
    <rPh sb="2" eb="4">
      <t>ケンスウ</t>
    </rPh>
    <phoneticPr fontId="3"/>
  </si>
  <si>
    <t>出火率</t>
    <rPh sb="0" eb="3">
      <t>シュッカリツ</t>
    </rPh>
    <phoneticPr fontId="3"/>
  </si>
  <si>
    <t>死者数</t>
    <rPh sb="0" eb="3">
      <t>シシャスウ</t>
    </rPh>
    <phoneticPr fontId="3"/>
  </si>
  <si>
    <t>不明</t>
    <rPh sb="0" eb="2">
      <t>フメイ</t>
    </rPh>
    <phoneticPr fontId="3"/>
  </si>
  <si>
    <t>下関市</t>
    <rPh sb="0" eb="3">
      <t>シモノセキシ</t>
    </rPh>
    <phoneticPr fontId="3"/>
  </si>
  <si>
    <t>宇部市</t>
    <rPh sb="0" eb="3">
      <t>ウベシ</t>
    </rPh>
    <phoneticPr fontId="3"/>
  </si>
  <si>
    <t>山口市</t>
    <rPh sb="0" eb="3">
      <t>ヤマグチシ</t>
    </rPh>
    <phoneticPr fontId="3"/>
  </si>
  <si>
    <t>萩市</t>
    <rPh sb="0" eb="2">
      <t>ハギシ</t>
    </rPh>
    <phoneticPr fontId="3"/>
  </si>
  <si>
    <t>防府市</t>
    <rPh sb="0" eb="3">
      <t>ホウフシ</t>
    </rPh>
    <phoneticPr fontId="3"/>
  </si>
  <si>
    <t>下松市</t>
    <rPh sb="0" eb="3">
      <t>クダマツシ</t>
    </rPh>
    <phoneticPr fontId="3"/>
  </si>
  <si>
    <t>岩国市</t>
    <rPh sb="0" eb="3">
      <t>イワクニシ</t>
    </rPh>
    <phoneticPr fontId="3"/>
  </si>
  <si>
    <t>光市</t>
    <rPh sb="0" eb="2">
      <t>ヒカリシ</t>
    </rPh>
    <phoneticPr fontId="3"/>
  </si>
  <si>
    <t>長門市</t>
    <rPh sb="0" eb="3">
      <t>ナガトシ</t>
    </rPh>
    <phoneticPr fontId="3"/>
  </si>
  <si>
    <t>柳井市</t>
    <rPh sb="0" eb="3">
      <t>ヤナイシ</t>
    </rPh>
    <phoneticPr fontId="3"/>
  </si>
  <si>
    <t>美祢市</t>
    <rPh sb="0" eb="3">
      <t>ミネシ</t>
    </rPh>
    <phoneticPr fontId="3"/>
  </si>
  <si>
    <t>和木町</t>
    <rPh sb="0" eb="3">
      <t>ワキチョウ</t>
    </rPh>
    <phoneticPr fontId="3"/>
  </si>
  <si>
    <t>上関町</t>
    <rPh sb="0" eb="3">
      <t>カミノセキチョウ</t>
    </rPh>
    <phoneticPr fontId="3"/>
  </si>
  <si>
    <t>田布施町</t>
    <rPh sb="0" eb="4">
      <t>タブセチョウ</t>
    </rPh>
    <phoneticPr fontId="3"/>
  </si>
  <si>
    <t>平生町</t>
    <rPh sb="0" eb="3">
      <t>ヒラオチョウ</t>
    </rPh>
    <phoneticPr fontId="3"/>
  </si>
  <si>
    <t>阿武町</t>
    <rPh sb="0" eb="3">
      <t>アブチョウ</t>
    </rPh>
    <phoneticPr fontId="3"/>
  </si>
  <si>
    <t>区分</t>
    <rPh sb="0" eb="2">
      <t>クブン</t>
    </rPh>
    <phoneticPr fontId="3"/>
  </si>
  <si>
    <t>単位</t>
    <rPh sb="0" eb="2">
      <t>タンイ</t>
    </rPh>
    <phoneticPr fontId="3"/>
  </si>
  <si>
    <t>前年増減
Ａ－Ｂ</t>
    <rPh sb="0" eb="2">
      <t>ゼンネン</t>
    </rPh>
    <rPh sb="2" eb="4">
      <t>ゾウゲン</t>
    </rPh>
    <phoneticPr fontId="3"/>
  </si>
  <si>
    <t>比率
（Ａ－Ｂ）／Ｂ
（％）</t>
    <rPh sb="0" eb="2">
      <t>ヒリツ</t>
    </rPh>
    <phoneticPr fontId="3"/>
  </si>
  <si>
    <t>比率
（Ａ－Ｃ）／Ｃ
（％）</t>
    <rPh sb="0" eb="2">
      <t>ヒリツ</t>
    </rPh>
    <phoneticPr fontId="3"/>
  </si>
  <si>
    <t>総数</t>
    <rPh sb="0" eb="2">
      <t>ソウスウ</t>
    </rPh>
    <phoneticPr fontId="3"/>
  </si>
  <si>
    <t>件</t>
    <rPh sb="0" eb="1">
      <t>ケン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</si>
  <si>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</si>
  <si>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</si>
  <si>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</si>
  <si>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</si>
  <si>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航空機</t>
    <rPh sb="0" eb="3">
      <t>コウクウキ</t>
    </rPh>
    <phoneticPr fontId="3"/>
  </si>
  <si>
    <t>その他</t>
    <rPh sb="2" eb="3">
      <t>タ</t>
    </rPh>
    <phoneticPr fontId="3"/>
  </si>
  <si>
    <t>焼損棟数</t>
    <rPh sb="0" eb="2">
      <t>ショウソン</t>
    </rPh>
    <rPh sb="2" eb="4">
      <t>ムネスウ</t>
    </rPh>
    <phoneticPr fontId="3"/>
  </si>
  <si>
    <t>棟</t>
    <rPh sb="0" eb="1">
      <t>ムネ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</si>
  <si>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</si>
  <si>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</si>
  <si>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部分焼・ぼや</t>
    <rPh sb="0" eb="2">
      <t>ブブン</t>
    </rPh>
    <rPh sb="2" eb="3">
      <t>ヤ</t>
    </rPh>
    <phoneticPr fontId="3"/>
  </si>
  <si>
    <t>り災世帯</t>
    <rPh sb="1" eb="2">
      <t>ワザワ</t>
    </rPh>
    <rPh sb="2" eb="4">
      <t>セタイ</t>
    </rPh>
    <phoneticPr fontId="3"/>
  </si>
  <si>
    <t>世帯</t>
    <rPh sb="0" eb="2">
      <t>セタイ</t>
    </rPh>
    <phoneticPr fontId="3"/>
  </si>
  <si>
    <t>り災人員</t>
    <rPh sb="1" eb="2">
      <t>ワザワ</t>
    </rPh>
    <rPh sb="2" eb="4">
      <t>ジンイン</t>
    </rPh>
    <phoneticPr fontId="3"/>
  </si>
  <si>
    <t>人</t>
    <rPh sb="0" eb="1">
      <t>ジン</t>
    </rPh>
    <phoneticPr fontId="3"/>
  </si>
  <si>
    <t>死傷者</t>
    <rPh sb="0" eb="3">
      <t>シショウシャ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</si>
  <si>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</si>
  <si>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</si>
  <si>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焼損面積</t>
    <rPh sb="0" eb="2">
      <t>ショウソン</t>
    </rPh>
    <rPh sb="2" eb="4">
      <t>メンセキ</t>
    </rPh>
    <phoneticPr fontId="3"/>
  </si>
  <si>
    <t>ａ</t>
    <phoneticPr fontId="3"/>
  </si>
  <si>
    <t>損害額</t>
    <rPh sb="0" eb="3">
      <t>ソンガイガク</t>
    </rPh>
    <phoneticPr fontId="3"/>
  </si>
  <si>
    <t>千円</t>
    <rPh sb="0" eb="2">
      <t>センエン</t>
    </rPh>
    <phoneticPr fontId="3"/>
  </si>
  <si>
    <t>状　況　の　推　移</t>
    <rPh sb="0" eb="3">
      <t>ジョウキョウ</t>
    </rPh>
    <rPh sb="6" eb="9">
      <t>スイイ</t>
    </rPh>
    <phoneticPr fontId="3"/>
  </si>
  <si>
    <t>火　災　件　数</t>
    <rPh sb="0" eb="3">
      <t>カサイ</t>
    </rPh>
    <rPh sb="4" eb="7">
      <t>ケンスウ</t>
    </rPh>
    <phoneticPr fontId="3"/>
  </si>
  <si>
    <t>焼　損　棟　数</t>
    <rPh sb="0" eb="3">
      <t>ショウソン</t>
    </rPh>
    <rPh sb="4" eb="7">
      <t>トウスウ</t>
    </rPh>
    <phoneticPr fontId="3"/>
  </si>
  <si>
    <t>り災世帯数</t>
    <rPh sb="1" eb="2">
      <t>ワザワ</t>
    </rPh>
    <rPh sb="2" eb="4">
      <t>セタイ</t>
    </rPh>
    <rPh sb="4" eb="5">
      <t>スウ</t>
    </rPh>
    <phoneticPr fontId="3"/>
  </si>
  <si>
    <t>死　　者</t>
    <rPh sb="0" eb="4">
      <t>シシャ</t>
    </rPh>
    <phoneticPr fontId="3"/>
  </si>
  <si>
    <t>負　傷　者</t>
    <rPh sb="0" eb="5">
      <t>フショウシャ</t>
    </rPh>
    <phoneticPr fontId="3"/>
  </si>
  <si>
    <t>焼　損　面　積</t>
    <rPh sb="0" eb="3">
      <t>ショウソン</t>
    </rPh>
    <rPh sb="4" eb="7">
      <t>メンセキ</t>
    </rPh>
    <phoneticPr fontId="3"/>
  </si>
  <si>
    <t>計</t>
    <rPh sb="0" eb="1">
      <t>ケイ</t>
    </rPh>
    <phoneticPr fontId="3"/>
  </si>
  <si>
    <t>部分焼・ぼや</t>
    <rPh sb="0" eb="2">
      <t>ブブン</t>
    </rPh>
    <rPh sb="2" eb="3">
      <t>ショウソン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</si>
  <si>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</si>
  <si>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</si>
  <si>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ショウ</t>
    </rPh>
    <rPh sb="1" eb="2">
      <t>ソン</t>
    </rPh>
    <phoneticPr fontId="3"/>
  </si>
  <si>
    <t>消防吏員</t>
    <rPh sb="0" eb="2">
      <t>ショウボウ</t>
    </rPh>
    <rPh sb="2" eb="4">
      <t>リイン</t>
    </rPh>
    <phoneticPr fontId="3"/>
  </si>
  <si>
    <t>消防団員</t>
    <rPh sb="0" eb="4">
      <t>ショウボウダンイン</t>
    </rPh>
    <phoneticPr fontId="3"/>
  </si>
  <si>
    <t>建物（㎡）</t>
    <rPh sb="0" eb="2">
      <t>タテモノ</t>
    </rPh>
    <phoneticPr fontId="3"/>
  </si>
  <si>
    <t>林野（ａ）</t>
    <rPh sb="0" eb="2">
      <t>リンヤ</t>
    </rPh>
    <phoneticPr fontId="3"/>
  </si>
  <si>
    <t>過去10年平均</t>
    <rPh sb="0" eb="2">
      <t>カコ</t>
    </rPh>
    <rPh sb="4" eb="7">
      <t>ネンヘイキン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</si>
  <si>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</si>
  <si>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</si>
  <si>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</si>
  <si>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</si>
  <si>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</si>
  <si>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</si>
  <si>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</si>
  <si>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</si>
  <si>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</si>
  <si>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</si>
  <si>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</si>
  <si>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</si>
  <si>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3"/>
  </si>
  <si>
    <t>火　災　件　数　の　推　移</t>
    <rPh sb="0" eb="3">
      <t>カサイ</t>
    </rPh>
    <rPh sb="4" eb="7">
      <t>ケンスウ</t>
    </rPh>
    <rPh sb="10" eb="13">
      <t>スイイ</t>
    </rPh>
    <phoneticPr fontId="3"/>
  </si>
  <si>
    <t>電気による発熱体</t>
    <rPh sb="0" eb="2">
      <t>デンキ</t>
    </rPh>
    <rPh sb="5" eb="8">
      <t>ハツネツタイ</t>
    </rPh>
    <phoneticPr fontId="3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</si>
  <si>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3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</si>
  <si>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3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</si>
  <si>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3"/>
  </si>
  <si>
    <t>高温の個体</t>
    <rPh sb="0" eb="2">
      <t>コウオン</t>
    </rPh>
    <rPh sb="3" eb="5">
      <t>コタイ</t>
    </rPh>
    <phoneticPr fontId="3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</si>
  <si>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3"/>
  </si>
  <si>
    <t>危険物品</t>
    <rPh sb="0" eb="2">
      <t>キケン</t>
    </rPh>
    <rPh sb="2" eb="4">
      <t>ブッピン</t>
    </rPh>
    <phoneticPr fontId="3"/>
  </si>
  <si>
    <t>天　　災</t>
    <rPh sb="0" eb="4">
      <t>テンサイ</t>
    </rPh>
    <phoneticPr fontId="3"/>
  </si>
  <si>
    <t>移動可能な電熱器</t>
    <rPh sb="0" eb="2">
      <t>イドウ</t>
    </rPh>
    <rPh sb="2" eb="4">
      <t>カノウ</t>
    </rPh>
    <rPh sb="5" eb="8">
      <t>デンネツキ</t>
    </rPh>
    <phoneticPr fontId="3"/>
  </si>
  <si>
    <t>固定の電熱器</t>
    <rPh sb="0" eb="2">
      <t>コテイ</t>
    </rPh>
    <rPh sb="3" eb="6">
      <t>デンネツキ</t>
    </rPh>
    <phoneticPr fontId="3"/>
  </si>
  <si>
    <t>電気機器</t>
    <rPh sb="0" eb="2">
      <t>デンキ</t>
    </rPh>
    <rPh sb="2" eb="4">
      <t>キキ</t>
    </rPh>
    <phoneticPr fontId="3"/>
  </si>
  <si>
    <t>電気装置</t>
    <rPh sb="0" eb="2">
      <t>デンキ</t>
    </rPh>
    <rPh sb="2" eb="4">
      <t>ソウチ</t>
    </rPh>
    <phoneticPr fontId="3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</si>
  <si>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3"/>
  </si>
  <si>
    <t>配線器具</t>
    <rPh sb="0" eb="2">
      <t>ハイセン</t>
    </rPh>
    <rPh sb="2" eb="4">
      <t>キグ</t>
    </rPh>
    <phoneticPr fontId="3"/>
  </si>
  <si>
    <t>漏電により発熱しやすい部分</t>
    <rPh sb="0" eb="2">
      <t>ロウデン</t>
    </rPh>
    <rPh sb="5" eb="7">
      <t>ハツネツ</t>
    </rPh>
    <rPh sb="11" eb="13">
      <t>ブブン</t>
    </rPh>
    <phoneticPr fontId="3"/>
  </si>
  <si>
    <t>静電気スパーク</t>
    <rPh sb="0" eb="3">
      <t>セイデンキ</t>
    </rPh>
    <phoneticPr fontId="3"/>
  </si>
  <si>
    <t>移動可能なガス道具</t>
    <rPh sb="0" eb="2">
      <t>イドウ</t>
    </rPh>
    <rPh sb="2" eb="4">
      <t>カノウ</t>
    </rPh>
    <rPh sb="7" eb="9">
      <t>ドウグ</t>
    </rPh>
    <phoneticPr fontId="3"/>
  </si>
  <si>
    <t>固定したガス道具</t>
    <rPh sb="0" eb="2">
      <t>コテイ</t>
    </rPh>
    <rPh sb="6" eb="8">
      <t>ドウグ</t>
    </rPh>
    <phoneticPr fontId="3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</si>
  <si>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3"/>
  </si>
  <si>
    <t>明かり</t>
    <rPh sb="0" eb="1">
      <t>ア</t>
    </rPh>
    <phoneticPr fontId="3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</si>
  <si>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3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</si>
  <si>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3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</si>
  <si>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3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</si>
  <si>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3"/>
  </si>
  <si>
    <t>火を消すための器</t>
    <rPh sb="0" eb="1">
      <t>ヒ</t>
    </rPh>
    <rPh sb="2" eb="3">
      <t>ケ</t>
    </rPh>
    <rPh sb="7" eb="8">
      <t>ウツワ</t>
    </rPh>
    <phoneticPr fontId="3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</si>
  <si>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3"/>
  </si>
  <si>
    <t>火の粉</t>
    <rPh sb="0" eb="1">
      <t>ヒ</t>
    </rPh>
    <rPh sb="2" eb="3">
      <t>コ</t>
    </rPh>
    <phoneticPr fontId="3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</si>
  <si>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3"/>
  </si>
  <si>
    <t>高温気体で熱せられたもの</t>
    <rPh sb="0" eb="2">
      <t>コウオン</t>
    </rPh>
    <rPh sb="2" eb="4">
      <t>キタイ</t>
    </rPh>
    <rPh sb="5" eb="6">
      <t>ネッ</t>
    </rPh>
    <phoneticPr fontId="3"/>
  </si>
  <si>
    <t>摩擦により熱せられたもの</t>
    <rPh sb="0" eb="2">
      <t>マサツ</t>
    </rPh>
    <rPh sb="5" eb="6">
      <t>ネッ</t>
    </rPh>
    <phoneticPr fontId="3"/>
  </si>
  <si>
    <t>高温個体</t>
    <rPh sb="0" eb="2">
      <t>コウオン</t>
    </rPh>
    <rPh sb="2" eb="4">
      <t>コタイ</t>
    </rPh>
    <phoneticPr fontId="3"/>
  </si>
  <si>
    <t>酸化により自然発火しやすいもの</t>
    <rPh sb="0" eb="2">
      <t>サンカ</t>
    </rPh>
    <rPh sb="5" eb="7">
      <t>シゼン</t>
    </rPh>
    <rPh sb="7" eb="9">
      <t>ハッカ</t>
    </rPh>
    <phoneticPr fontId="3"/>
  </si>
  <si>
    <t>湿気により自然発火しやすいもの</t>
    <rPh sb="0" eb="2">
      <t>シッケ</t>
    </rPh>
    <rPh sb="5" eb="7">
      <t>シゼン</t>
    </rPh>
    <rPh sb="7" eb="9">
      <t>ハッカ</t>
    </rPh>
    <phoneticPr fontId="3"/>
  </si>
  <si>
    <t>自然発火しやすい油類</t>
    <rPh sb="0" eb="2">
      <t>シゼン</t>
    </rPh>
    <rPh sb="2" eb="4">
      <t>ハッカ</t>
    </rPh>
    <rPh sb="8" eb="10">
      <t>アブラルイ</t>
    </rPh>
    <phoneticPr fontId="3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</si>
  <si>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3"/>
  </si>
  <si>
    <t>火薬類</t>
    <rPh sb="0" eb="3">
      <t>カヤクルイ</t>
    </rPh>
    <phoneticPr fontId="3"/>
  </si>
  <si>
    <t>酸化性気体</t>
    <rPh sb="0" eb="2">
      <t>サンカ</t>
    </rPh>
    <rPh sb="2" eb="3">
      <t>セイ</t>
    </rPh>
    <rPh sb="3" eb="5">
      <t>キタイ</t>
    </rPh>
    <phoneticPr fontId="3"/>
  </si>
  <si>
    <t>酸化性液体</t>
    <rPh sb="0" eb="3">
      <t>サンカセイ</t>
    </rPh>
    <rPh sb="3" eb="5">
      <t>エキタイ</t>
    </rPh>
    <phoneticPr fontId="3"/>
  </si>
  <si>
    <t>酸化性固体</t>
    <rPh sb="0" eb="3">
      <t>サンカセイ</t>
    </rPh>
    <rPh sb="3" eb="5">
      <t>コタイ</t>
    </rPh>
    <phoneticPr fontId="3"/>
  </si>
  <si>
    <t>雷</t>
    <rPh sb="0" eb="1">
      <t>カミナリ</t>
    </rPh>
    <phoneticPr fontId="3"/>
  </si>
  <si>
    <t>たばこ</t>
    <phoneticPr fontId="3"/>
  </si>
  <si>
    <t>たき火</t>
    <rPh sb="2" eb="3">
      <t>ビ</t>
    </rPh>
    <phoneticPr fontId="3"/>
  </si>
  <si>
    <t>火遊び</t>
    <rPh sb="0" eb="2">
      <t>ヒアソ</t>
    </rPh>
    <phoneticPr fontId="3"/>
  </si>
  <si>
    <t>放火</t>
    <rPh sb="0" eb="2">
      <t>ホウカ</t>
    </rPh>
    <phoneticPr fontId="3"/>
  </si>
  <si>
    <t>放火の疑い</t>
    <rPh sb="0" eb="2">
      <t>ホウカ</t>
    </rPh>
    <rPh sb="3" eb="4">
      <t>ウタガ</t>
    </rPh>
    <phoneticPr fontId="3"/>
  </si>
  <si>
    <t>風呂かまど</t>
    <rPh sb="0" eb="2">
      <t>フロ</t>
    </rPh>
    <phoneticPr fontId="3"/>
  </si>
  <si>
    <t>ストーブ</t>
    <phoneticPr fontId="3"/>
  </si>
  <si>
    <t>マッチ・
ライター</t>
    <phoneticPr fontId="3"/>
  </si>
  <si>
    <t>煙突・煙道</t>
    <rPh sb="0" eb="2">
      <t>エントツ</t>
    </rPh>
    <rPh sb="3" eb="4">
      <t>エン</t>
    </rPh>
    <rPh sb="4" eb="5">
      <t>ドウ</t>
    </rPh>
    <phoneticPr fontId="3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</si>
  <si>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3"/>
  </si>
  <si>
    <t>調査中・不明</t>
    <rPh sb="0" eb="3">
      <t>チョウサチュウ</t>
    </rPh>
    <rPh sb="4" eb="6">
      <t>フメイ</t>
    </rPh>
    <phoneticPr fontId="3"/>
  </si>
  <si>
    <t>死　　　者　　　数</t>
    <rPh sb="0" eb="9">
      <t>シシャスウ</t>
    </rPh>
    <phoneticPr fontId="3"/>
  </si>
  <si>
    <t>負　　傷　　者　　数</t>
    <rPh sb="0" eb="7">
      <t>フショウシャ</t>
    </rPh>
    <rPh sb="9" eb="10">
      <t>スウ</t>
    </rPh>
    <phoneticPr fontId="3"/>
  </si>
  <si>
    <t>うち住宅</t>
    <rPh sb="2" eb="4">
      <t>ジュウタク</t>
    </rPh>
    <phoneticPr fontId="3"/>
  </si>
  <si>
    <t>火災
種別</t>
    <rPh sb="0" eb="2">
      <t>カサイ</t>
    </rPh>
    <rPh sb="3" eb="5">
      <t>シュベツ</t>
    </rPh>
    <phoneticPr fontId="3"/>
  </si>
  <si>
    <t>出火
時刻</t>
    <rPh sb="0" eb="5">
      <t>シュッカジコク</t>
    </rPh>
    <phoneticPr fontId="3"/>
  </si>
  <si>
    <t>出火場所</t>
    <rPh sb="0" eb="2">
      <t>シュッカ</t>
    </rPh>
    <rPh sb="2" eb="4">
      <t>バショ</t>
    </rPh>
    <phoneticPr fontId="3"/>
  </si>
  <si>
    <t>用　途</t>
    <rPh sb="0" eb="3">
      <t>ヨウト</t>
    </rPh>
    <phoneticPr fontId="3"/>
  </si>
  <si>
    <t>損害額
（千円）</t>
    <rPh sb="0" eb="3">
      <t>ソンガイガク</t>
    </rPh>
    <rPh sb="5" eb="7">
      <t>センエン</t>
    </rPh>
    <phoneticPr fontId="3"/>
  </si>
  <si>
    <t>負傷者</t>
    <rPh sb="0" eb="2">
      <t>フショウシャ</t>
    </rPh>
    <rPh sb="2" eb="3">
      <t>シャ</t>
    </rPh>
    <phoneticPr fontId="3"/>
  </si>
  <si>
    <t>出火原因</t>
    <rPh sb="0" eb="2">
      <t>シュッカ</t>
    </rPh>
    <rPh sb="2" eb="4">
      <t>ゲンイン</t>
    </rPh>
    <phoneticPr fontId="3"/>
  </si>
  <si>
    <t>焼損
棟数</t>
    <rPh sb="0" eb="2">
      <t>ショウソン</t>
    </rPh>
    <rPh sb="3" eb="4">
      <t>トウ</t>
    </rPh>
    <rPh sb="4" eb="5">
      <t>スウ</t>
    </rPh>
    <phoneticPr fontId="3"/>
  </si>
  <si>
    <t>出火
時刻</t>
    <rPh sb="0" eb="2">
      <t>シュッカジコク</t>
    </rPh>
    <rPh sb="3" eb="5">
      <t>ジコク</t>
    </rPh>
    <phoneticPr fontId="3"/>
  </si>
  <si>
    <t>死　者　の　出　た　建　物</t>
    <rPh sb="0" eb="3">
      <t>シシャ</t>
    </rPh>
    <rPh sb="6" eb="7">
      <t>デ</t>
    </rPh>
    <rPh sb="10" eb="13">
      <t>タテモノ</t>
    </rPh>
    <phoneticPr fontId="3"/>
  </si>
  <si>
    <t>死者の年齢</t>
    <rPh sb="0" eb="2">
      <t>シシャ</t>
    </rPh>
    <rPh sb="3" eb="5">
      <t>ネンレイ</t>
    </rPh>
    <phoneticPr fontId="3"/>
  </si>
  <si>
    <t>死者の性別</t>
    <rPh sb="0" eb="2">
      <t>シシャ</t>
    </rPh>
    <rPh sb="3" eb="5">
      <t>セイベツ</t>
    </rPh>
    <phoneticPr fontId="3"/>
  </si>
  <si>
    <t>死因</t>
    <rPh sb="0" eb="2">
      <t>シイン</t>
    </rPh>
    <phoneticPr fontId="3"/>
  </si>
  <si>
    <t>左の経緯
の概要</t>
    <rPh sb="0" eb="1">
      <t>ヒダリ</t>
    </rPh>
    <rPh sb="2" eb="4">
      <t>ケイイ</t>
    </rPh>
    <rPh sb="6" eb="8">
      <t>ガイヨウ</t>
    </rPh>
    <phoneticPr fontId="3"/>
  </si>
  <si>
    <t>用途別</t>
    <rPh sb="0" eb="3">
      <t>ヨウトベツ</t>
    </rPh>
    <phoneticPr fontId="3"/>
  </si>
  <si>
    <t>延べ
面積
（㎡）</t>
    <rPh sb="0" eb="1">
      <t>ノ</t>
    </rPh>
    <rPh sb="3" eb="5">
      <t>メンセキ</t>
    </rPh>
    <phoneticPr fontId="3"/>
  </si>
  <si>
    <t>出火
箇所</t>
    <rPh sb="0" eb="2">
      <t>シュッカ</t>
    </rPh>
    <rPh sb="3" eb="5">
      <t>カショ</t>
    </rPh>
    <phoneticPr fontId="3"/>
  </si>
  <si>
    <t>焼損
程度</t>
    <rPh sb="0" eb="2">
      <t>ショウソン</t>
    </rPh>
    <rPh sb="3" eb="5">
      <t>テイド</t>
    </rPh>
    <phoneticPr fontId="3"/>
  </si>
  <si>
    <t>焼損
延べ
面積
（㎡）</t>
    <rPh sb="0" eb="2">
      <t>ショウソン</t>
    </rPh>
    <rPh sb="3" eb="4">
      <t>ノ</t>
    </rPh>
    <rPh sb="6" eb="8">
      <t>メンセキ</t>
    </rPh>
    <phoneticPr fontId="3"/>
  </si>
  <si>
    <t>火　　災　　種　　別</t>
    <rPh sb="0" eb="4">
      <t>カサイ</t>
    </rPh>
    <rPh sb="6" eb="10">
      <t>シュベツ</t>
    </rPh>
    <phoneticPr fontId="3"/>
  </si>
  <si>
    <t>出　　火　　原　　因　　別</t>
    <rPh sb="0" eb="4">
      <t>シュッカ</t>
    </rPh>
    <rPh sb="6" eb="13">
      <t>ゲンインベツ</t>
    </rPh>
    <phoneticPr fontId="3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</si>
  <si>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3"/>
  </si>
  <si>
    <t>逃げ遅れ</t>
    <rPh sb="0" eb="1">
      <t>ニ</t>
    </rPh>
    <rPh sb="2" eb="3">
      <t>オク</t>
    </rPh>
    <phoneticPr fontId="3"/>
  </si>
  <si>
    <t>出火後再進入</t>
    <rPh sb="0" eb="3">
      <t>シュッカゴ</t>
    </rPh>
    <rPh sb="3" eb="6">
      <t>サイシンニュウ</t>
    </rPh>
    <phoneticPr fontId="3"/>
  </si>
  <si>
    <t>着衣着火</t>
    <rPh sb="0" eb="2">
      <t>チャクイ</t>
    </rPh>
    <rPh sb="2" eb="4">
      <t>チャッカ</t>
    </rPh>
    <phoneticPr fontId="3"/>
  </si>
  <si>
    <t>県計</t>
    <rPh sb="0" eb="2">
      <t>ケンケイ</t>
    </rPh>
    <phoneticPr fontId="3"/>
  </si>
  <si>
    <t>火　災　に　よ　る　死　者</t>
    <rPh sb="0" eb="3">
      <t>カサイ</t>
    </rPh>
    <rPh sb="10" eb="13">
      <t>シシャ</t>
    </rPh>
    <phoneticPr fontId="3"/>
  </si>
  <si>
    <t>６５歳未満</t>
    <rPh sb="2" eb="3">
      <t>サイ</t>
    </rPh>
    <rPh sb="3" eb="5">
      <t>ミマン</t>
    </rPh>
    <phoneticPr fontId="3"/>
  </si>
  <si>
    <t>６５歳以上</t>
    <rPh sb="2" eb="5">
      <t>サイイジョウ</t>
    </rPh>
    <phoneticPr fontId="3"/>
  </si>
  <si>
    <t>うち建物火災</t>
    <rPh sb="2" eb="4">
      <t>タテモノ</t>
    </rPh>
    <rPh sb="4" eb="6">
      <t>カサイ</t>
    </rPh>
    <phoneticPr fontId="3"/>
  </si>
  <si>
    <t>うち
住宅火災</t>
    <rPh sb="3" eb="5">
      <t>ジュウタク</t>
    </rPh>
    <rPh sb="5" eb="7">
      <t>カサイ</t>
    </rPh>
    <phoneticPr fontId="3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</si>
  <si>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3"/>
  </si>
  <si>
    <t>ストーブ</t>
    <phoneticPr fontId="3"/>
  </si>
  <si>
    <t>たばこ</t>
    <phoneticPr fontId="3"/>
  </si>
  <si>
    <t>風呂
かまど</t>
    <rPh sb="0" eb="2">
      <t>フロ</t>
    </rPh>
    <phoneticPr fontId="3"/>
  </si>
  <si>
    <t>煙突
煙道</t>
    <rPh sb="0" eb="2">
      <t>エントツ</t>
    </rPh>
    <rPh sb="3" eb="4">
      <t>エン</t>
    </rPh>
    <rPh sb="4" eb="5">
      <t>ドウ</t>
    </rPh>
    <phoneticPr fontId="3"/>
  </si>
  <si>
    <t>放火
疑い含む</t>
    <rPh sb="0" eb="2">
      <t>ホウカ</t>
    </rPh>
    <rPh sb="3" eb="4">
      <t>ウタガ</t>
    </rPh>
    <rPh sb="5" eb="6">
      <t>フク</t>
    </rPh>
    <phoneticPr fontId="3"/>
  </si>
  <si>
    <t>区　　　　　　　　分</t>
    <rPh sb="0" eb="10">
      <t>クブン</t>
    </rPh>
    <phoneticPr fontId="3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</si>
  <si>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3"/>
  </si>
  <si>
    <t>焼損棟数</t>
    <rPh sb="0" eb="2">
      <t>ショウソン</t>
    </rPh>
    <rPh sb="2" eb="4">
      <t>トウスウ</t>
    </rPh>
    <phoneticPr fontId="3"/>
  </si>
  <si>
    <t>棟</t>
    <rPh sb="0" eb="1">
      <t>トウ</t>
    </rPh>
    <phoneticPr fontId="3"/>
  </si>
  <si>
    <t>建物焼損面積</t>
    <rPh sb="0" eb="2">
      <t>タテモノ</t>
    </rPh>
    <rPh sb="2" eb="4">
      <t>ショウソン</t>
    </rPh>
    <rPh sb="4" eb="6">
      <t>メンセキ</t>
    </rPh>
    <phoneticPr fontId="3"/>
  </si>
  <si>
    <t>㎡</t>
    <phoneticPr fontId="3"/>
  </si>
  <si>
    <t>林野焼損面積</t>
    <rPh sb="0" eb="2">
      <t>リンヤ</t>
    </rPh>
    <rPh sb="2" eb="4">
      <t>ショウソン</t>
    </rPh>
    <rPh sb="4" eb="6">
      <t>メンセキ</t>
    </rPh>
    <phoneticPr fontId="3"/>
  </si>
  <si>
    <t>ａ</t>
    <phoneticPr fontId="3"/>
  </si>
  <si>
    <t>り災世帯数</t>
    <rPh sb="1" eb="2">
      <t>リサイ</t>
    </rPh>
    <rPh sb="2" eb="5">
      <t>セタイスウ</t>
    </rPh>
    <phoneticPr fontId="3"/>
  </si>
  <si>
    <t>り災人員</t>
    <rPh sb="1" eb="2">
      <t>リサイ</t>
    </rPh>
    <rPh sb="2" eb="4">
      <t>ジンイン</t>
    </rPh>
    <phoneticPr fontId="3"/>
  </si>
  <si>
    <t>人</t>
    <rPh sb="0" eb="1">
      <t>ヒト</t>
    </rPh>
    <phoneticPr fontId="3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</si>
  <si>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3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</si>
  <si>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3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</si>
  <si>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3"/>
  </si>
  <si>
    <t>２月</t>
  </si>
  <si>
    <t>３月</t>
  </si>
  <si>
    <t>件数</t>
    <rPh sb="0" eb="2">
      <t>ケンスウ</t>
    </rPh>
    <phoneticPr fontId="3"/>
  </si>
  <si>
    <t>シートNo.</t>
    <phoneticPr fontId="3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</si>
  <si>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3"/>
  </si>
  <si>
    <t>表</t>
    <rPh sb="0" eb="1">
      <t>ヒョウ</t>
    </rPh>
    <phoneticPr fontId="3"/>
  </si>
  <si>
    <t>図</t>
    <rPh sb="0" eb="1">
      <t>ズ</t>
    </rPh>
    <phoneticPr fontId="3"/>
  </si>
  <si>
    <t>項　　目</t>
    <rPh sb="0" eb="1">
      <t>コウ</t>
    </rPh>
    <rPh sb="3" eb="4">
      <t>メ</t>
    </rPh>
    <phoneticPr fontId="3"/>
  </si>
  <si>
    <t>○</t>
    <phoneticPr fontId="3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</si>
  <si>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3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</si>
  <si>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3"/>
  </si>
  <si>
    <t>火　災　発　生</t>
    <rPh sb="0" eb="3">
      <t>カサイ</t>
    </rPh>
    <rPh sb="4" eb="7">
      <t>ハッセイ</t>
    </rPh>
    <phoneticPr fontId="3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</si>
  <si>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3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</si>
  <si>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3"/>
  </si>
  <si>
    <t>うち
65歳以上</t>
    <rPh sb="6" eb="8">
      <t>イジョウ</t>
    </rPh>
    <phoneticPr fontId="3"/>
  </si>
  <si>
    <t>80歳以上</t>
    <rPh sb="2" eb="3">
      <t>サイ</t>
    </rPh>
    <rPh sb="3" eb="5">
      <t>イジョウ</t>
    </rPh>
    <phoneticPr fontId="3"/>
  </si>
  <si>
    <t>爆発</t>
    <rPh sb="0" eb="2">
      <t>バクハツ</t>
    </rPh>
    <phoneticPr fontId="3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</si>
  <si>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3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</si>
  <si>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3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</si>
  <si>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3"/>
  </si>
  <si>
    <t>10歳未満</t>
    <rPh sb="3" eb="5">
      <t>ミマン</t>
    </rPh>
    <phoneticPr fontId="3"/>
  </si>
  <si>
    <t>放火火災件数の推移</t>
    <rPh sb="0" eb="4">
      <t>ホウカカサイ</t>
    </rPh>
    <rPh sb="4" eb="6">
      <t>ケンスウ</t>
    </rPh>
    <rPh sb="7" eb="9">
      <t>スイイ</t>
    </rPh>
    <phoneticPr fontId="3"/>
  </si>
  <si>
    <t>年</t>
    <rPh sb="0" eb="1">
      <t>トシ</t>
    </rPh>
    <phoneticPr fontId="3"/>
  </si>
  <si>
    <t>全火災件数</t>
    <rPh sb="0" eb="3">
      <t>ゼンカサイ</t>
    </rPh>
    <rPh sb="3" eb="5">
      <t>ケンスウ</t>
    </rPh>
    <phoneticPr fontId="3"/>
  </si>
  <si>
    <t>放火火災割合(%)</t>
    <rPh sb="0" eb="4">
      <t>ホウカカサイ</t>
    </rPh>
    <rPh sb="4" eb="6">
      <t>ワリアイ</t>
    </rPh>
    <phoneticPr fontId="3"/>
  </si>
  <si>
    <t>0～3</t>
    <phoneticPr fontId="3"/>
  </si>
  <si>
    <t>3～6</t>
    <phoneticPr fontId="3"/>
  </si>
  <si>
    <t>6～9</t>
    <phoneticPr fontId="3"/>
  </si>
  <si>
    <t>9～12</t>
    <phoneticPr fontId="3"/>
  </si>
  <si>
    <t>12～15</t>
    <phoneticPr fontId="3"/>
  </si>
  <si>
    <t>15～18</t>
    <phoneticPr fontId="3"/>
  </si>
  <si>
    <t>18～21</t>
    <phoneticPr fontId="3"/>
  </si>
  <si>
    <t>21～24</t>
    <phoneticPr fontId="3"/>
  </si>
  <si>
    <t>飲酒</t>
    <rPh sb="0" eb="2">
      <t>インシュ</t>
    </rPh>
    <phoneticPr fontId="3"/>
  </si>
  <si>
    <t>死者の発生した階</t>
    <rPh sb="0" eb="2">
      <t>シシャ</t>
    </rPh>
    <rPh sb="3" eb="5">
      <t>ハッセイ</t>
    </rPh>
    <rPh sb="7" eb="8">
      <t>カイ</t>
    </rPh>
    <phoneticPr fontId="3"/>
  </si>
  <si>
    <t>計</t>
    <rPh sb="0" eb="1">
      <t>ケイ</t>
    </rPh>
    <phoneticPr fontId="3"/>
  </si>
  <si>
    <t>１月</t>
    <rPh sb="1" eb="2">
      <t>ガツ</t>
    </rPh>
    <phoneticPr fontId="3"/>
  </si>
  <si>
    <t>計</t>
    <rPh sb="0" eb="1">
      <t>ケイ</t>
    </rPh>
    <phoneticPr fontId="3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</si>
  <si>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3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</si>
  <si>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3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</si>
  <si>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3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</si>
  <si>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3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</si>
  <si>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3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</si>
  <si>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3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</si>
  <si>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</si>
  <si>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</si>
  <si>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</si>
  <si>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</si>
  <si>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</si>
  <si>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</si>
  <si>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</si>
  <si>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</si>
  <si>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</si>
  <si>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</si>
  <si>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</si>
  <si>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</si>
  <si>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</si>
  <si>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</si>
  <si>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</si>
  <si>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</si>
  <si>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</si>
  <si>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</si>
  <si>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</si>
  <si>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</si>
  <si>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</si>
  <si>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</si>
  <si>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</si>
  <si>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</si>
  <si>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</si>
  <si>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</si>
  <si>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</si>
  <si>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</si>
  <si>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</si>
  <si>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</si>
  <si>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</si>
  <si>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</si>
  <si>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</si>
  <si>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</si>
  <si>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</si>
  <si>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</si>
  <si>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</si>
  <si>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</si>
  <si>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</si>
  <si>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</si>
  <si>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</si>
  <si>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</si>
  <si>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</si>
  <si>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</si>
  <si>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</si>
  <si>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</si>
  <si>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</si>
  <si>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3"/>
  </si>
  <si>
    <t>周南市</t>
    <rPh sb="0" eb="3">
      <t>シュウナンシ</t>
    </rPh>
    <phoneticPr fontId="3"/>
  </si>
  <si>
    <t>階層
（地上/
地下）</t>
    <rPh sb="0" eb="2">
      <t>カイソウ</t>
    </rPh>
    <rPh sb="4" eb="6">
      <t>チジョウ</t>
    </rPh>
    <rPh sb="8" eb="10">
      <t>チカ</t>
    </rPh>
    <phoneticPr fontId="3"/>
  </si>
  <si>
    <t>死 者 の 発 生 状 況</t>
    <rPh sb="0" eb="3">
      <t>シシャ</t>
    </rPh>
    <rPh sb="6" eb="9">
      <t>ハッセイ</t>
    </rPh>
    <rPh sb="10" eb="13">
      <t>ジョウキョウ</t>
    </rPh>
    <phoneticPr fontId="3"/>
  </si>
  <si>
    <t>死者の状況</t>
    <rPh sb="0" eb="2">
      <t>シシャ</t>
    </rPh>
    <rPh sb="3" eb="5">
      <t>ジョウキョウ</t>
    </rPh>
    <phoneticPr fontId="3"/>
  </si>
  <si>
    <t>構造</t>
    <rPh sb="0" eb="2">
      <t>コウゾウ</t>
    </rPh>
    <phoneticPr fontId="3"/>
  </si>
  <si>
    <t xml:space="preserve"> 火災発生件数</t>
    <rPh sb="1" eb="3">
      <t>カサイ</t>
    </rPh>
    <rPh sb="3" eb="5">
      <t>ハッセイ</t>
    </rPh>
    <rPh sb="5" eb="7">
      <t>ケンスウ</t>
    </rPh>
    <phoneticPr fontId="3"/>
  </si>
  <si>
    <t xml:space="preserve"> 死者数</t>
    <rPh sb="1" eb="4">
      <t>シシャスウ</t>
    </rPh>
    <phoneticPr fontId="3"/>
  </si>
  <si>
    <t xml:space="preserve"> 負傷者数</t>
    <rPh sb="1" eb="4">
      <t>フショウシャ</t>
    </rPh>
    <rPh sb="4" eb="5">
      <t>スウ</t>
    </rPh>
    <phoneticPr fontId="3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</si>
  <si>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3"/>
  </si>
  <si>
    <t xml:space="preserve"> 損害額（千円）</t>
    <rPh sb="1" eb="4">
      <t>ソンガイガク</t>
    </rPh>
    <rPh sb="5" eb="7">
      <t>センエン</t>
    </rPh>
    <phoneticPr fontId="3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</si>
  <si>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3"/>
  </si>
  <si>
    <t>こんろ</t>
    <phoneticPr fontId="3"/>
  </si>
  <si>
    <t>こんろ</t>
    <phoneticPr fontId="3"/>
  </si>
  <si>
    <t>周南市</t>
    <rPh sb="0" eb="2">
      <t>シュウナン</t>
    </rPh>
    <rPh sb="2" eb="3">
      <t>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</si>
  <si>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3"/>
  </si>
  <si>
    <t>－</t>
    <phoneticPr fontId="3"/>
  </si>
  <si>
    <t>市町名</t>
    <rPh sb="0" eb="2">
      <t>シチョウ</t>
    </rPh>
    <rPh sb="2" eb="3">
      <t>メイ</t>
    </rPh>
    <phoneticPr fontId="3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</si>
  <si>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3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</si>
  <si>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3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</si>
  <si>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3"/>
  </si>
  <si>
    <t xml:space="preserve"> 都道府県別出火件数</t>
    <phoneticPr fontId="3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</si>
  <si>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3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</si>
  <si>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3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</si>
  <si>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3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</si>
  <si>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3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</si>
  <si>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3"/>
  </si>
  <si>
    <t xml:space="preserve"> 火災概況</t>
    <rPh sb="1" eb="3">
      <t>カサイ</t>
    </rPh>
    <rPh sb="3" eb="5">
      <t>ガイキョウ</t>
    </rPh>
    <phoneticPr fontId="3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</si>
  <si>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3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</si>
  <si>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3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</si>
  <si>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3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</si>
  <si>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3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</si>
  <si>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3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</si>
  <si>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3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</si>
  <si>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3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</si>
  <si>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3"/>
  </si>
  <si>
    <t>不明・その他</t>
    <rPh sb="0" eb="2">
      <t>フメイ</t>
    </rPh>
    <rPh sb="5" eb="6">
      <t>ホカ</t>
    </rPh>
    <phoneticPr fontId="3"/>
  </si>
  <si>
    <t>焼損
面積
（㎡）</t>
    <rPh sb="0" eb="2">
      <t>ショウソン</t>
    </rPh>
    <rPh sb="3" eb="5">
      <t>メンセキ</t>
    </rPh>
    <phoneticPr fontId="3"/>
  </si>
  <si>
    <t>起床</t>
    <phoneticPr fontId="3"/>
  </si>
  <si>
    <t>死者の発生
した経緯</t>
    <rPh sb="0" eb="2">
      <t>シシャ</t>
    </rPh>
    <rPh sb="3" eb="5">
      <t>ハッセイ</t>
    </rPh>
    <rPh sb="8" eb="10">
      <t>ケイイ</t>
    </rPh>
    <phoneticPr fontId="3"/>
  </si>
  <si>
    <t>ストーブ</t>
    <phoneticPr fontId="3"/>
  </si>
  <si>
    <t>たばこ</t>
    <phoneticPr fontId="3"/>
  </si>
  <si>
    <t>こんろ</t>
    <phoneticPr fontId="3"/>
  </si>
  <si>
    <t>マッチ・ライター</t>
    <phoneticPr fontId="3"/>
  </si>
  <si>
    <t>10歳代</t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</si>
  <si>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</si>
  <si>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</si>
  <si>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</si>
  <si>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</si>
  <si>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70歳代</t>
    <phoneticPr fontId="3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</si>
  <si>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3"/>
  </si>
  <si>
    <t>７月</t>
    <rPh sb="1" eb="2">
      <t>ガツ</t>
    </rPh>
    <phoneticPr fontId="3"/>
  </si>
  <si>
    <t>り災人員</t>
    <rPh sb="1" eb="2">
      <t>サイ</t>
    </rPh>
    <rPh sb="2" eb="4">
      <t>ジンイン</t>
    </rPh>
    <phoneticPr fontId="3"/>
  </si>
  <si>
    <t>市町名</t>
  </si>
  <si>
    <t>市町人口</t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</si>
  <si>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</si>
  <si>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</si>
  <si>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</si>
  <si>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</si>
  <si>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</si>
  <si>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</si>
  <si>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</si>
  <si>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</si>
  <si>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</si>
  <si>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</si>
  <si>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</si>
  <si>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</si>
  <si>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</si>
  <si>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山陽小野田市</t>
  </si>
  <si>
    <t>田布施町</t>
  </si>
  <si>
    <t>下松市</t>
  </si>
  <si>
    <t>和木町</t>
  </si>
  <si>
    <t>阿武町</t>
  </si>
  <si>
    <t>上関町</t>
  </si>
  <si>
    <t>20歳代</t>
    <rPh sb="2" eb="3">
      <t>サイ</t>
    </rPh>
    <rPh sb="3" eb="4">
      <t>ダイ</t>
    </rPh>
    <phoneticPr fontId="3"/>
  </si>
  <si>
    <t>出火月</t>
    <rPh sb="0" eb="2">
      <t>シュッカ</t>
    </rPh>
    <rPh sb="2" eb="3">
      <t>ツキ</t>
    </rPh>
    <phoneticPr fontId="3"/>
  </si>
  <si>
    <t>　　</t>
    <phoneticPr fontId="3"/>
  </si>
  <si>
    <t xml:space="preserve"> </t>
    <phoneticPr fontId="3"/>
  </si>
  <si>
    <t xml:space="preserve"> </t>
    <phoneticPr fontId="3"/>
  </si>
  <si>
    <t>　</t>
    <phoneticPr fontId="3"/>
  </si>
  <si>
    <t>　</t>
    <phoneticPr fontId="3"/>
  </si>
  <si>
    <t>平成25年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</si>
  <si>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</si>
  <si>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</si>
  <si>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H25</t>
  </si>
  <si>
    <t>り災世帯数</t>
    <rPh sb="1" eb="2">
      <t>サイ</t>
    </rPh>
    <rPh sb="2" eb="4">
      <t>セタイ</t>
    </rPh>
    <rPh sb="4" eb="5">
      <t>スウ</t>
    </rPh>
    <phoneticPr fontId="3"/>
  </si>
  <si>
    <t>年　  月　別</t>
    <rPh sb="0" eb="1">
      <t>ネン</t>
    </rPh>
    <rPh sb="4" eb="5">
      <t>ツキ</t>
    </rPh>
    <rPh sb="6" eb="7">
      <t>ベツ</t>
    </rPh>
    <phoneticPr fontId="3"/>
  </si>
  <si>
    <t>その他
・不明</t>
    <rPh sb="2" eb="3">
      <t>タ</t>
    </rPh>
    <rPh sb="5" eb="7">
      <t>フメイ</t>
    </rPh>
    <phoneticPr fontId="3"/>
  </si>
  <si>
    <t xml:space="preserve"> り災世帯数</t>
    <rPh sb="2" eb="3">
      <t>サイ</t>
    </rPh>
    <rPh sb="3" eb="6">
      <t>セタイスウ</t>
    </rPh>
    <phoneticPr fontId="3"/>
  </si>
  <si>
    <t xml:space="preserve"> り災人員</t>
    <rPh sb="2" eb="3">
      <t>サイ</t>
    </rPh>
    <rPh sb="3" eb="5">
      <t>ジンイン</t>
    </rPh>
    <phoneticPr fontId="3"/>
  </si>
  <si>
    <t>損害額の内訳</t>
    <rPh sb="0" eb="3">
      <t>ソンガイガク</t>
    </rPh>
    <rPh sb="4" eb="6">
      <t>ウチワケ</t>
    </rPh>
    <phoneticPr fontId="3"/>
  </si>
  <si>
    <t>車両</t>
    <rPh sb="0" eb="2">
      <t>シャリョウ</t>
    </rPh>
    <phoneticPr fontId="3"/>
  </si>
  <si>
    <t>その他</t>
    <rPh sb="2" eb="3">
      <t>タ</t>
    </rPh>
    <phoneticPr fontId="3"/>
  </si>
  <si>
    <t>収容物</t>
    <rPh sb="0" eb="2">
      <t>シュウヨウ</t>
    </rPh>
    <rPh sb="2" eb="3">
      <t>ブツ</t>
    </rPh>
    <phoneticPr fontId="3"/>
  </si>
  <si>
    <t>建物</t>
    <rPh sb="0" eb="2">
      <t>タテモノ</t>
    </rPh>
    <phoneticPr fontId="3"/>
  </si>
  <si>
    <t>り災
世帯</t>
    <rPh sb="1" eb="2">
      <t>サイ</t>
    </rPh>
    <rPh sb="3" eb="5">
      <t>セタイ</t>
    </rPh>
    <phoneticPr fontId="3"/>
  </si>
  <si>
    <t>り災
人員</t>
    <rPh sb="1" eb="2">
      <t>サイ</t>
    </rPh>
    <rPh sb="3" eb="5">
      <t>ジンイン</t>
    </rPh>
    <phoneticPr fontId="3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</si>
  <si>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3"/>
  </si>
  <si>
    <t>総額</t>
    <rPh sb="0" eb="2">
      <t>ソウガク</t>
    </rPh>
    <phoneticPr fontId="3"/>
  </si>
  <si>
    <t>年　　　月　別</t>
    <rPh sb="0" eb="1">
      <t>ネン</t>
    </rPh>
    <rPh sb="4" eb="5">
      <t>ツキ</t>
    </rPh>
    <rPh sb="6" eb="7">
      <t>ベツ</t>
    </rPh>
    <phoneticPr fontId="3"/>
  </si>
  <si>
    <t>平成27年</t>
    <rPh sb="0" eb="2">
      <t>ヘイセイ</t>
    </rPh>
    <rPh sb="4" eb="5">
      <t>ネン</t>
    </rPh>
    <phoneticPr fontId="3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</si>
  <si>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3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</si>
  <si>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3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</si>
  <si>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3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</si>
  <si>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3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</si>
  <si>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3"/>
  </si>
  <si>
    <t>平成２７年</t>
    <rPh sb="0" eb="2">
      <t>ヘイセイ</t>
    </rPh>
    <rPh sb="4" eb="5">
      <t>ネン</t>
    </rPh>
    <phoneticPr fontId="3"/>
  </si>
  <si>
    <t>建物
（㎡）</t>
    <rPh sb="0" eb="2">
      <t>タテモノ</t>
    </rPh>
    <phoneticPr fontId="3"/>
  </si>
  <si>
    <t>建　　　　物</t>
    <rPh sb="0" eb="1">
      <t>ケン</t>
    </rPh>
    <rPh sb="5" eb="6">
      <t>モノ</t>
    </rPh>
    <phoneticPr fontId="3"/>
  </si>
  <si>
    <t>損　害　額　　（千円）</t>
    <rPh sb="0" eb="5">
      <t>ソンガイガク</t>
    </rPh>
    <rPh sb="8" eb="10">
      <t>センエン</t>
    </rPh>
    <phoneticPr fontId="3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</si>
  <si>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3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</si>
  <si>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3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</si>
  <si>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3"/>
  </si>
  <si>
    <t>自殺者等　</t>
    <rPh sb="0" eb="3">
      <t>ジサツシャ</t>
    </rPh>
    <rPh sb="3" eb="4">
      <t>トウ</t>
    </rPh>
    <phoneticPr fontId="3"/>
  </si>
  <si>
    <t>放火自殺等</t>
    <rPh sb="0" eb="2">
      <t>ホウカ</t>
    </rPh>
    <rPh sb="2" eb="4">
      <t>ジサツ</t>
    </rPh>
    <rPh sb="4" eb="5">
      <t>トウ</t>
    </rPh>
    <phoneticPr fontId="3"/>
  </si>
  <si>
    <t>不明・その他</t>
    <rPh sb="0" eb="2">
      <t>フメイ</t>
    </rPh>
    <rPh sb="5" eb="6">
      <t>タ</t>
    </rPh>
    <phoneticPr fontId="3"/>
  </si>
  <si>
    <t>放火火災件数(※)</t>
    <rPh sb="0" eb="4">
      <t>ホウカカサイ</t>
    </rPh>
    <rPh sb="4" eb="6">
      <t>ケンスウ</t>
    </rPh>
    <phoneticPr fontId="3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</si>
  <si>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</si>
  <si>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3"/>
  </si>
  <si>
    <t>出火時間帯(時)</t>
    <rPh sb="0" eb="2">
      <t>シュッカ</t>
    </rPh>
    <rPh sb="2" eb="5">
      <t>ジカンタイ</t>
    </rPh>
    <rPh sb="6" eb="7">
      <t>ジ</t>
    </rPh>
    <phoneticPr fontId="3"/>
  </si>
  <si>
    <t>目　　次　　　（Excelデータ用）</t>
    <rPh sb="0" eb="1">
      <t>メ</t>
    </rPh>
    <rPh sb="3" eb="4">
      <t>ツギ</t>
    </rPh>
    <rPh sb="16" eb="17">
      <t>ヨウ</t>
    </rPh>
    <phoneticPr fontId="3"/>
  </si>
  <si>
    <t>　共同住宅</t>
    <rPh sb="1" eb="3">
      <t>キョウドウ</t>
    </rPh>
    <rPh sb="3" eb="5">
      <t>ジュウタク</t>
    </rPh>
    <phoneticPr fontId="3"/>
  </si>
  <si>
    <t>　劇場・
　映画館等</t>
    <rPh sb="1" eb="3">
      <t>ゲキジョウ</t>
    </rPh>
    <rPh sb="6" eb="9">
      <t>エイガカン</t>
    </rPh>
    <rPh sb="9" eb="10">
      <t>トウ</t>
    </rPh>
    <phoneticPr fontId="3"/>
  </si>
  <si>
    <t>　百貨店・
　小売店等</t>
    <rPh sb="1" eb="4">
      <t>ヒャッカテン</t>
    </rPh>
    <rPh sb="7" eb="10">
      <t>コウリテン</t>
    </rPh>
    <rPh sb="10" eb="11">
      <t>トウ</t>
    </rPh>
    <phoneticPr fontId="3"/>
  </si>
  <si>
    <t>　旅館・
　ホテル等</t>
    <rPh sb="1" eb="3">
      <t>リョカン</t>
    </rPh>
    <rPh sb="9" eb="10">
      <t>トウ</t>
    </rPh>
    <phoneticPr fontId="3"/>
  </si>
  <si>
    <t>　病院・
　診療所等</t>
    <rPh sb="1" eb="3">
      <t>ビョウイン</t>
    </rPh>
    <rPh sb="6" eb="9">
      <t>シンリョウショ</t>
    </rPh>
    <rPh sb="9" eb="10">
      <t>トウ</t>
    </rPh>
    <phoneticPr fontId="3"/>
  </si>
  <si>
    <t>　福祉施設</t>
    <rPh sb="1" eb="3">
      <t>フクシ</t>
    </rPh>
    <rPh sb="3" eb="5">
      <t>シセツ</t>
    </rPh>
    <phoneticPr fontId="3"/>
  </si>
  <si>
    <t>　学校</t>
    <rPh sb="1" eb="3">
      <t>ガッコウ</t>
    </rPh>
    <phoneticPr fontId="3"/>
  </si>
  <si>
    <t>　文化財</t>
    <rPh sb="1" eb="4">
      <t>ブンカザイ</t>
    </rPh>
    <phoneticPr fontId="3"/>
  </si>
  <si>
    <t>　その他</t>
    <rPh sb="3" eb="4">
      <t>タ</t>
    </rPh>
    <phoneticPr fontId="3"/>
  </si>
  <si>
    <t>　住宅（※）</t>
    <rPh sb="1" eb="3">
      <t>ジュウタク</t>
    </rPh>
    <phoneticPr fontId="3"/>
  </si>
  <si>
    <t>H27</t>
  </si>
  <si>
    <t>平成28年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</si>
  <si>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</si>
  <si>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たばこ・マッチ（ライター含む）</t>
    <rPh sb="12" eb="13">
      <t>フク</t>
    </rPh>
    <phoneticPr fontId="3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</si>
  <si>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</si>
  <si>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</si>
  <si>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</si>
  <si>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</si>
  <si>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</si>
  <si>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</si>
  <si>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</si>
  <si>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</si>
  <si>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</si>
  <si>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</si>
  <si>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</si>
  <si>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</si>
  <si>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</si>
  <si>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3"/>
  </si>
  <si>
    <t>平成２９年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</si>
  <si>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</si>
  <si>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H28</t>
  </si>
  <si>
    <t>平成３０年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</si>
  <si>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</si>
  <si>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H29</t>
  </si>
  <si>
    <t>-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</si>
  <si>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</si>
  <si>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</t>
    <rPh sb="0" eb="2">
      <t>レイワ</t>
    </rPh>
    <phoneticPr fontId="3"/>
  </si>
  <si>
    <t>令和元年</t>
    <rPh sb="0" eb="2">
      <t>レイワ</t>
    </rPh>
    <rPh sb="2" eb="4">
      <t>ガンネン</t>
    </rPh>
    <phoneticPr fontId="3"/>
  </si>
  <si>
    <t>不明</t>
  </si>
  <si>
    <t>H30</t>
  </si>
  <si>
    <t>R1</t>
    <phoneticPr fontId="3"/>
  </si>
  <si>
    <t>損害額一件あたり</t>
    <rPh sb="0" eb="2">
      <t>ソンガイ</t>
    </rPh>
    <rPh sb="2" eb="3">
      <t>ガク</t>
    </rPh>
    <rPh sb="3" eb="5">
      <t>イッケン</t>
    </rPh>
    <phoneticPr fontId="3"/>
  </si>
  <si>
    <t>令　和</t>
    <rPh sb="0" eb="1">
      <t>レイ</t>
    </rPh>
    <rPh sb="2" eb="3">
      <t>ワ</t>
    </rPh>
    <phoneticPr fontId="3"/>
  </si>
  <si>
    <t>R2</t>
    <phoneticPr fontId="3"/>
  </si>
  <si>
    <t>都道府県</t>
    <rPh sb="0" eb="4">
      <t>トドウフケン</t>
    </rPh>
    <phoneticPr fontId="3"/>
  </si>
  <si>
    <t>死者発生率</t>
    <rPh sb="0" eb="2">
      <t>シシャ</t>
    </rPh>
    <rPh sb="2" eb="5">
      <t>ハッセイリツ</t>
    </rPh>
    <phoneticPr fontId="3"/>
  </si>
  <si>
    <t>令和２年</t>
    <rPh sb="0" eb="2">
      <t>レイワ</t>
    </rPh>
    <rPh sb="3" eb="4">
      <t>ネン</t>
    </rPh>
    <phoneticPr fontId="3"/>
  </si>
  <si>
    <t>損害額（千円）</t>
    <rPh sb="0" eb="2">
      <t>ソンガイ</t>
    </rPh>
    <rPh sb="2" eb="3">
      <t>ガク</t>
    </rPh>
    <rPh sb="4" eb="6">
      <t>センエン</t>
    </rPh>
    <phoneticPr fontId="3"/>
  </si>
  <si>
    <t>全火災   件数</t>
    <rPh sb="0" eb="1">
      <t>ゼン</t>
    </rPh>
    <rPh sb="1" eb="3">
      <t>カサイ</t>
    </rPh>
    <rPh sb="6" eb="8">
      <t>ケンスウ</t>
    </rPh>
    <phoneticPr fontId="3"/>
  </si>
  <si>
    <t>年齢別</t>
    <rPh sb="0" eb="3">
      <t>ネンレイベツ</t>
    </rPh>
    <phoneticPr fontId="3"/>
  </si>
  <si>
    <t>平成25年</t>
    <rPh sb="0" eb="2">
      <t>ヘイセイ</t>
    </rPh>
    <rPh sb="4" eb="5">
      <t>ネン</t>
    </rPh>
    <phoneticPr fontId="38"/>
  </si>
  <si>
    <t>平成26年</t>
    <rPh sb="0" eb="2">
      <t>ヘイセイ</t>
    </rPh>
    <rPh sb="4" eb="5">
      <t>ネン</t>
    </rPh>
    <phoneticPr fontId="38"/>
  </si>
  <si>
    <t>平成27年</t>
    <rPh sb="0" eb="2">
      <t>ヘイセイ</t>
    </rPh>
    <rPh sb="4" eb="5">
      <t>ネン</t>
    </rPh>
    <phoneticPr fontId="38"/>
  </si>
  <si>
    <t>平成28年</t>
    <rPh sb="0" eb="2">
      <t>ヘイセイ</t>
    </rPh>
    <rPh sb="4" eb="5">
      <t>ネン</t>
    </rPh>
    <phoneticPr fontId="38"/>
  </si>
  <si>
    <t>平成29年</t>
    <rPh sb="0" eb="2">
      <t>ヘイセイ</t>
    </rPh>
    <rPh sb="4" eb="5">
      <t>ネン</t>
    </rPh>
    <phoneticPr fontId="38"/>
  </si>
  <si>
    <t>平成30年</t>
    <rPh sb="0" eb="2">
      <t>ヘイセイ</t>
    </rPh>
    <rPh sb="4" eb="5">
      <t>ネン</t>
    </rPh>
    <phoneticPr fontId="38"/>
  </si>
  <si>
    <t>令和元年</t>
    <rPh sb="0" eb="2">
      <t>レイワ</t>
    </rPh>
    <rPh sb="2" eb="4">
      <t>ガンネン</t>
    </rPh>
    <rPh sb="3" eb="4">
      <t>ネン</t>
    </rPh>
    <phoneticPr fontId="38"/>
  </si>
  <si>
    <t>過去10年平均</t>
    <rPh sb="0" eb="2">
      <t>カコ</t>
    </rPh>
    <rPh sb="4" eb="7">
      <t>ネンヘイキン</t>
    </rPh>
    <phoneticPr fontId="38"/>
  </si>
  <si>
    <t>令和2年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</si>
  <si>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</si>
  <si>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R3</t>
    <phoneticPr fontId="3"/>
  </si>
  <si>
    <t>令和３年</t>
    <rPh sb="0" eb="2">
      <t>レイワ</t>
    </rPh>
    <rPh sb="3" eb="4">
      <t>ネン</t>
    </rPh>
    <phoneticPr fontId="38"/>
  </si>
  <si>
    <t>令和3年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</si>
  <si>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</si>
  <si>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R４</t>
    <phoneticPr fontId="3"/>
  </si>
  <si>
    <t>平成２５年</t>
  </si>
  <si>
    <t>平成２６年</t>
  </si>
  <si>
    <t>平成２７年</t>
  </si>
  <si>
    <t>平成２８年</t>
  </si>
  <si>
    <t>平成２９年</t>
  </si>
  <si>
    <t>平成３０年</t>
  </si>
  <si>
    <t>令和元年</t>
  </si>
  <si>
    <t>令和２年</t>
  </si>
  <si>
    <t>令和１年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</si>
  <si>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</si>
  <si>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3"/>
  </si>
  <si>
    <t>出火
月</t>
    <rPh sb="0" eb="2">
      <t>シュッカ</t>
    </rPh>
    <rPh sb="3" eb="4">
      <t>ツキ</t>
    </rPh>
    <phoneticPr fontId="3"/>
  </si>
  <si>
    <t>平成25年</t>
  </si>
  <si>
    <t>平成26年</t>
  </si>
  <si>
    <t>平成27年</t>
  </si>
  <si>
    <t>平成28年</t>
  </si>
  <si>
    <t>平成29年</t>
  </si>
  <si>
    <t>平成30年</t>
  </si>
  <si>
    <t>令和４年</t>
    <rPh sb="0" eb="2">
      <t>レイワ</t>
    </rPh>
    <rPh sb="3" eb="4">
      <t>ネン</t>
    </rPh>
    <phoneticPr fontId="38"/>
  </si>
  <si>
    <t>令和５年</t>
    <rPh sb="0" eb="2">
      <t>レイワ</t>
    </rPh>
    <phoneticPr fontId="3"/>
  </si>
  <si>
    <t>月別乾燥注意報等発令日数及び火災発生状況（令和３年～令和５年）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レイワ</t>
    </rPh>
    <rPh sb="24" eb="25">
      <t>ネン</t>
    </rPh>
    <rPh sb="26" eb="28">
      <t>レイワ</t>
    </rPh>
    <rPh sb="29" eb="30">
      <t>ネンカン</t>
    </rPh>
    <phoneticPr fontId="3"/>
  </si>
  <si>
    <t>令和５年　　火　災　の　概　況</t>
    <rPh sb="0" eb="2">
      <t>レイワ</t>
    </rPh>
    <rPh sb="3" eb="4">
      <t>ネン</t>
    </rPh>
    <rPh sb="6" eb="7">
      <t>ヒ</t>
    </rPh>
    <rPh sb="8" eb="9">
      <t>ワザワ</t>
    </rPh>
    <rPh sb="12" eb="13">
      <t>オオムネ</t>
    </rPh>
    <rPh sb="14" eb="15">
      <t>キョウ</t>
    </rPh>
    <phoneticPr fontId="5"/>
  </si>
  <si>
    <t>令和５年 　 主 な 火 災 概 況</t>
    <rPh sb="0" eb="2">
      <t>レイワ</t>
    </rPh>
    <rPh sb="3" eb="4">
      <t>ネン</t>
    </rPh>
    <rPh sb="4" eb="5">
      <t>ヘイネン</t>
    </rPh>
    <rPh sb="7" eb="8">
      <t>オモ</t>
    </rPh>
    <rPh sb="11" eb="14">
      <t>カサイ</t>
    </rPh>
    <rPh sb="15" eb="16">
      <t>オオムネ</t>
    </rPh>
    <rPh sb="17" eb="18">
      <t>キョウ</t>
    </rPh>
    <phoneticPr fontId="3"/>
  </si>
  <si>
    <t xml:space="preserve">令和５年 　 火 災 に よ る </t>
    <rPh sb="0" eb="2">
      <t>レイワ</t>
    </rPh>
    <rPh sb="3" eb="4">
      <t>ネン</t>
    </rPh>
    <rPh sb="7" eb="10">
      <t>カサイ</t>
    </rPh>
    <phoneticPr fontId="3"/>
  </si>
  <si>
    <t>令和５年 　 火 災 に よ る 死 者 の 状 況</t>
    <rPh sb="0" eb="2">
      <t>レイワ</t>
    </rPh>
    <rPh sb="3" eb="4">
      <t>ネン</t>
    </rPh>
    <rPh sb="7" eb="10">
      <t>カサイ</t>
    </rPh>
    <rPh sb="17" eb="20">
      <t>シシャ</t>
    </rPh>
    <rPh sb="23" eb="26">
      <t>ジョウキョウ</t>
    </rPh>
    <phoneticPr fontId="3"/>
  </si>
  <si>
    <t xml:space="preserve">令和５年　  市　町　別 </t>
    <rPh sb="0" eb="2">
      <t>レイワ</t>
    </rPh>
    <rPh sb="3" eb="4">
      <t>ネン</t>
    </rPh>
    <rPh sb="7" eb="8">
      <t>シ</t>
    </rPh>
    <rPh sb="9" eb="10">
      <t>マチ</t>
    </rPh>
    <rPh sb="11" eb="12">
      <t>ベツ</t>
    </rPh>
    <phoneticPr fontId="3"/>
  </si>
  <si>
    <t>令和５年　時間帯別放火火災件数</t>
    <rPh sb="4" eb="5">
      <t>ガンネン</t>
    </rPh>
    <rPh sb="5" eb="8">
      <t>ジカンタイ</t>
    </rPh>
    <rPh sb="8" eb="9">
      <t>ベツ</t>
    </rPh>
    <rPh sb="9" eb="13">
      <t>ホウカカサイ</t>
    </rPh>
    <rPh sb="13" eb="15">
      <t>ケンスウ</t>
    </rPh>
    <phoneticPr fontId="3"/>
  </si>
  <si>
    <t>令和５年　放火火災による被害状況</t>
    <rPh sb="5" eb="7">
      <t>ホウカ</t>
    </rPh>
    <rPh sb="7" eb="9">
      <t>カサイ</t>
    </rPh>
    <rPh sb="12" eb="14">
      <t>ヒガイ</t>
    </rPh>
    <rPh sb="14" eb="16">
      <t>ジョウキョウ</t>
    </rPh>
    <phoneticPr fontId="3"/>
  </si>
  <si>
    <t>令和５年</t>
    <rPh sb="0" eb="2">
      <t>レイワ</t>
    </rPh>
    <rPh sb="3" eb="4">
      <t>ネン</t>
    </rPh>
    <phoneticPr fontId="3"/>
  </si>
  <si>
    <t>山陽小野田市</t>
    <rPh sb="0" eb="2">
      <t>サンヨウ</t>
    </rPh>
    <phoneticPr fontId="24"/>
  </si>
  <si>
    <t>周防大島町</t>
    <rPh sb="0" eb="2">
      <t>スオウ</t>
    </rPh>
    <rPh sb="2" eb="5">
      <t>オオシマチョウ</t>
    </rPh>
    <phoneticPr fontId="24"/>
  </si>
  <si>
    <t>令和５年１月１日住民基本台帳</t>
    <rPh sb="0" eb="2">
      <t>レイワ</t>
    </rPh>
    <rPh sb="3" eb="4">
      <t>ネン</t>
    </rPh>
    <rPh sb="5" eb="6">
      <t>ツキ</t>
    </rPh>
    <rPh sb="7" eb="8">
      <t>ニチ</t>
    </rPh>
    <rPh sb="8" eb="10">
      <t>ジュウミン</t>
    </rPh>
    <rPh sb="10" eb="12">
      <t>キホン</t>
    </rPh>
    <rPh sb="12" eb="14">
      <t>ダイチョウ</t>
    </rPh>
    <phoneticPr fontId="3"/>
  </si>
  <si>
    <t>出火率</t>
    <rPh sb="0" eb="3">
      <t>シュッカリツ</t>
    </rPh>
    <phoneticPr fontId="3"/>
  </si>
  <si>
    <t>火災件数</t>
    <rPh sb="0" eb="4">
      <t>カサイケンスウ</t>
    </rPh>
    <phoneticPr fontId="3"/>
  </si>
  <si>
    <t>R5</t>
    <phoneticPr fontId="3"/>
  </si>
  <si>
    <t>令和5年</t>
    <rPh sb="0" eb="2">
      <t>レイワ</t>
    </rPh>
    <rPh sb="3" eb="4">
      <t>ネン</t>
    </rPh>
    <phoneticPr fontId="3"/>
  </si>
  <si>
    <t>令和５年
Ａ</t>
    <rPh sb="0" eb="2">
      <t>レイワ</t>
    </rPh>
    <rPh sb="3" eb="4">
      <t>ネン</t>
    </rPh>
    <phoneticPr fontId="3"/>
  </si>
  <si>
    <t>令和４年
Ｂ</t>
    <rPh sb="0" eb="2">
      <t>レイワ</t>
    </rPh>
    <rPh sb="3" eb="4">
      <t>ネン</t>
    </rPh>
    <rPh sb="4" eb="5">
      <t>ヘイネン</t>
    </rPh>
    <phoneticPr fontId="3"/>
  </si>
  <si>
    <t>５</t>
    <phoneticPr fontId="3"/>
  </si>
  <si>
    <t>令
和
５
年
火
災
種
別</t>
    <rPh sb="0" eb="1">
      <t>レイ</t>
    </rPh>
    <rPh sb="2" eb="3">
      <t>ワ</t>
    </rPh>
    <rPh sb="6" eb="7">
      <t>ネン</t>
    </rPh>
    <rPh sb="8" eb="9">
      <t>カ</t>
    </rPh>
    <rPh sb="10" eb="11">
      <t>サイ</t>
    </rPh>
    <rPh sb="12" eb="13">
      <t>ジュ</t>
    </rPh>
    <rPh sb="14" eb="15">
      <t>ベツ</t>
    </rPh>
    <phoneticPr fontId="3"/>
  </si>
  <si>
    <t>平成25年</t>
    <phoneticPr fontId="3"/>
  </si>
  <si>
    <t>平成26年</t>
    <phoneticPr fontId="3"/>
  </si>
  <si>
    <t>令和３年</t>
  </si>
  <si>
    <t>令和４年</t>
  </si>
  <si>
    <t>５</t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</si>
  <si>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</si>
  <si>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</si>
  <si>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</si>
  <si>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8"/>
  </si>
  <si>
    <t xml:space="preserve"> 主な火災（損害額１０００万以上）</t>
    <rPh sb="1" eb="2">
      <t>オモ</t>
    </rPh>
    <rPh sb="3" eb="5">
      <t>カサイ</t>
    </rPh>
    <rPh sb="6" eb="9">
      <t>ソンガイガク</t>
    </rPh>
    <rPh sb="13" eb="14">
      <t>マン</t>
    </rPh>
    <rPh sb="14" eb="16">
      <t>イジョウ</t>
    </rPh>
    <phoneticPr fontId="3"/>
  </si>
  <si>
    <t>萩  　 市</t>
  </si>
  <si>
    <t>光　   市</t>
  </si>
  <si>
    <t>周 南 市</t>
    <rPh sb="0" eb="3">
      <t>シュウナン</t>
    </rPh>
    <rPh sb="4" eb="5">
      <t>シ</t>
    </rPh>
    <phoneticPr fontId="24"/>
  </si>
  <si>
    <t>合計</t>
    <rPh sb="0" eb="2">
      <t>ゴウケイ</t>
    </rPh>
    <phoneticPr fontId="3"/>
  </si>
  <si>
    <t>周南市熊毛</t>
  </si>
  <si>
    <t>周南市</t>
    <rPh sb="0" eb="3">
      <t>シュウナンシ</t>
    </rPh>
    <phoneticPr fontId="3"/>
  </si>
  <si>
    <t>建物</t>
  </si>
  <si>
    <t>その他</t>
  </si>
  <si>
    <t>車両</t>
  </si>
  <si>
    <t>99:99</t>
  </si>
  <si>
    <t>一般住宅</t>
    <rPh sb="0" eb="2">
      <t>イッパン</t>
    </rPh>
    <rPh sb="2" eb="4">
      <t>ジュウタク</t>
    </rPh>
    <phoneticPr fontId="45"/>
  </si>
  <si>
    <t>不明</t>
    <rPh sb="0" eb="2">
      <t>フメイ</t>
    </rPh>
    <phoneticPr fontId="45"/>
  </si>
  <si>
    <t>共同住宅</t>
    <rPh sb="0" eb="2">
      <t>キョウドウ</t>
    </rPh>
    <rPh sb="2" eb="4">
      <t>ジュウタク</t>
    </rPh>
    <phoneticPr fontId="45"/>
  </si>
  <si>
    <t>たばこ</t>
    <phoneticPr fontId="45"/>
  </si>
  <si>
    <t>ストーブ</t>
    <phoneticPr fontId="45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</si>
  <si>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45"/>
  </si>
  <si>
    <t>下関市</t>
    <rPh sb="0" eb="3">
      <t>シモノセキシ</t>
    </rPh>
    <phoneticPr fontId="11"/>
  </si>
  <si>
    <t>山口市</t>
    <rPh sb="0" eb="3">
      <t>ヤマグチシ</t>
    </rPh>
    <phoneticPr fontId="11"/>
  </si>
  <si>
    <t>萩市</t>
    <rPh sb="0" eb="2">
      <t>ハギシ</t>
    </rPh>
    <phoneticPr fontId="11"/>
  </si>
  <si>
    <t>防府市</t>
    <rPh sb="0" eb="3">
      <t>ホウフシ</t>
    </rPh>
    <phoneticPr fontId="11"/>
  </si>
  <si>
    <t>下松市</t>
    <rPh sb="0" eb="3">
      <t>クダマツシ</t>
    </rPh>
    <phoneticPr fontId="11"/>
  </si>
  <si>
    <t>美祢市</t>
    <rPh sb="0" eb="3">
      <t>ミネシ</t>
    </rPh>
    <phoneticPr fontId="11"/>
  </si>
  <si>
    <t>周南市</t>
    <rPh sb="0" eb="3">
      <t>シュウナンシ</t>
    </rPh>
    <phoneticPr fontId="11"/>
  </si>
  <si>
    <t>平生町</t>
    <rPh sb="0" eb="3">
      <t>ヒラオマチ</t>
    </rPh>
    <phoneticPr fontId="11"/>
  </si>
  <si>
    <t>田布施町</t>
    <rPh sb="0" eb="4">
      <t>タブセマチ</t>
    </rPh>
    <phoneticPr fontId="11"/>
  </si>
  <si>
    <t>岩国市</t>
    <rPh sb="0" eb="3">
      <t>イワクニシ</t>
    </rPh>
    <phoneticPr fontId="11"/>
  </si>
  <si>
    <t>宇部市</t>
    <rPh sb="0" eb="3">
      <t>ウベシ</t>
    </rPh>
    <phoneticPr fontId="11"/>
  </si>
  <si>
    <t>山陽小野田市</t>
    <rPh sb="0" eb="6">
      <t>サンヨウオノダシ</t>
    </rPh>
    <phoneticPr fontId="11"/>
  </si>
  <si>
    <t>車両</t>
    <rPh sb="0" eb="2">
      <t>シャリョウ</t>
    </rPh>
    <phoneticPr fontId="3"/>
  </si>
  <si>
    <t>工場</t>
    <rPh sb="0" eb="2">
      <t>コウジョウ</t>
    </rPh>
    <phoneticPr fontId="3"/>
  </si>
  <si>
    <t>事務所</t>
    <rPh sb="0" eb="3">
      <t>ジムショ</t>
    </rPh>
    <phoneticPr fontId="3"/>
  </si>
  <si>
    <t>複合用途建築物</t>
    <rPh sb="0" eb="2">
      <t>フクゴウ</t>
    </rPh>
    <rPh sb="2" eb="4">
      <t>ヨウト</t>
    </rPh>
    <rPh sb="4" eb="7">
      <t>ケンチクブツ</t>
    </rPh>
    <phoneticPr fontId="45"/>
  </si>
  <si>
    <t>電気</t>
    <rPh sb="0" eb="2">
      <t>デンキ</t>
    </rPh>
    <phoneticPr fontId="3"/>
  </si>
  <si>
    <t>まき</t>
    <phoneticPr fontId="3"/>
  </si>
  <si>
    <t>裸火</t>
    <rPh sb="0" eb="1">
      <t>ハダカ</t>
    </rPh>
    <rPh sb="1" eb="2">
      <t>ヒ</t>
    </rPh>
    <phoneticPr fontId="3"/>
  </si>
  <si>
    <t>摩擦</t>
    <rPh sb="0" eb="2">
      <t>マサツ</t>
    </rPh>
    <phoneticPr fontId="3"/>
  </si>
  <si>
    <t>油類</t>
    <rPh sb="0" eb="2">
      <t>アブラルイ</t>
    </rPh>
    <phoneticPr fontId="3"/>
  </si>
  <si>
    <t>下松市</t>
    <rPh sb="0" eb="3">
      <t>クダマツシ</t>
    </rPh>
    <phoneticPr fontId="45"/>
  </si>
  <si>
    <t>木造建築物</t>
    <rPh sb="0" eb="2">
      <t>モクゾウ</t>
    </rPh>
    <rPh sb="2" eb="5">
      <t>ケンチクブツ</t>
    </rPh>
    <phoneticPr fontId="45"/>
  </si>
  <si>
    <t>岩国市</t>
    <rPh sb="0" eb="3">
      <t>イワクニシ</t>
    </rPh>
    <phoneticPr fontId="45"/>
  </si>
  <si>
    <t>下関市</t>
    <rPh sb="0" eb="3">
      <t>シモノセキシ</t>
    </rPh>
    <phoneticPr fontId="45"/>
  </si>
  <si>
    <t>萩市</t>
    <rPh sb="0" eb="2">
      <t>ハギシ</t>
    </rPh>
    <phoneticPr fontId="45"/>
  </si>
  <si>
    <t>光市</t>
    <rPh sb="0" eb="2">
      <t>ヒカリシ</t>
    </rPh>
    <phoneticPr fontId="45"/>
  </si>
  <si>
    <t>美祢市</t>
    <rPh sb="0" eb="3">
      <t>ミネシ</t>
    </rPh>
    <phoneticPr fontId="45"/>
  </si>
  <si>
    <t>宇部市</t>
    <rPh sb="0" eb="3">
      <t>ウベシ</t>
    </rPh>
    <phoneticPr fontId="45"/>
  </si>
  <si>
    <t>防府市</t>
    <rPh sb="0" eb="3">
      <t>ホウフシ</t>
    </rPh>
    <phoneticPr fontId="45"/>
  </si>
  <si>
    <t>その他建築物</t>
    <rPh sb="2" eb="3">
      <t>タ</t>
    </rPh>
    <rPh sb="3" eb="6">
      <t>ケンチクブツ</t>
    </rPh>
    <phoneticPr fontId="45"/>
  </si>
  <si>
    <t>周南市</t>
    <rPh sb="0" eb="3">
      <t>シュウナンシ</t>
    </rPh>
    <phoneticPr fontId="45"/>
  </si>
  <si>
    <t>その他建築物</t>
    <phoneticPr fontId="45"/>
  </si>
  <si>
    <t>準耐火建築物（非木造）</t>
    <rPh sb="0" eb="3">
      <t>ジュンタイカ</t>
    </rPh>
    <rPh sb="3" eb="6">
      <t>ケンチクブツ</t>
    </rPh>
    <rPh sb="7" eb="8">
      <t>ヒ</t>
    </rPh>
    <rPh sb="8" eb="10">
      <t>モクゾウ</t>
    </rPh>
    <phoneticPr fontId="45"/>
  </si>
  <si>
    <t>柳井市</t>
    <rPh sb="0" eb="3">
      <t>ヤナイシ</t>
    </rPh>
    <phoneticPr fontId="45"/>
  </si>
  <si>
    <t>周南市熊毛</t>
    <rPh sb="0" eb="3">
      <t>シュウナンシ</t>
    </rPh>
    <rPh sb="3" eb="5">
      <t>クマゲ</t>
    </rPh>
    <phoneticPr fontId="45"/>
  </si>
  <si>
    <t>2／0</t>
  </si>
  <si>
    <t>1／0</t>
  </si>
  <si>
    <t>居室</t>
    <rPh sb="0" eb="2">
      <t>キョシツ</t>
    </rPh>
    <phoneticPr fontId="45"/>
  </si>
  <si>
    <t>半焼</t>
  </si>
  <si>
    <t>屋根裏</t>
    <rPh sb="0" eb="3">
      <t>ヤネウラ</t>
    </rPh>
    <phoneticPr fontId="45"/>
  </si>
  <si>
    <t>全焼</t>
  </si>
  <si>
    <t>屋外</t>
    <rPh sb="0" eb="2">
      <t>オクガイ</t>
    </rPh>
    <phoneticPr fontId="45"/>
  </si>
  <si>
    <t>倉庫</t>
    <rPh sb="0" eb="2">
      <t>ソウコ</t>
    </rPh>
    <phoneticPr fontId="45"/>
  </si>
  <si>
    <t>不明</t>
    <rPh sb="0" eb="2">
      <t>フメイ</t>
    </rPh>
    <phoneticPr fontId="45"/>
  </si>
  <si>
    <t>ぼや</t>
  </si>
  <si>
    <t>台所</t>
    <rPh sb="0" eb="2">
      <t>ダイドコロ</t>
    </rPh>
    <phoneticPr fontId="45"/>
  </si>
  <si>
    <t>作業場</t>
    <rPh sb="0" eb="3">
      <t>サギョウジョウ</t>
    </rPh>
    <phoneticPr fontId="45"/>
  </si>
  <si>
    <t>ライター</t>
    <phoneticPr fontId="45"/>
  </si>
  <si>
    <t>マッチ</t>
    <phoneticPr fontId="45"/>
  </si>
  <si>
    <t>その他</t>
    <rPh sb="2" eb="3">
      <t>タ</t>
    </rPh>
    <phoneticPr fontId="45"/>
  </si>
  <si>
    <t>女</t>
    <rPh sb="0" eb="1">
      <t>オンナ</t>
    </rPh>
    <phoneticPr fontId="45"/>
  </si>
  <si>
    <t>打撲</t>
    <rPh sb="0" eb="2">
      <t>ダボク</t>
    </rPh>
    <phoneticPr fontId="45"/>
  </si>
  <si>
    <t>就寝中</t>
    <rPh sb="0" eb="3">
      <t>シュウシンチュウ</t>
    </rPh>
    <phoneticPr fontId="45"/>
  </si>
  <si>
    <t>逃げ遅れ</t>
    <rPh sb="0" eb="1">
      <t>ニ</t>
    </rPh>
    <rPh sb="2" eb="3">
      <t>オク</t>
    </rPh>
    <phoneticPr fontId="45"/>
  </si>
  <si>
    <t>男</t>
    <rPh sb="0" eb="1">
      <t>オトコ</t>
    </rPh>
    <phoneticPr fontId="45"/>
  </si>
  <si>
    <t>一酸化炭素中毒・窒息</t>
    <rPh sb="0" eb="5">
      <t>イッサンカタンソ</t>
    </rPh>
    <rPh sb="5" eb="7">
      <t>チュウドク</t>
    </rPh>
    <rPh sb="8" eb="10">
      <t>チッソク</t>
    </rPh>
    <phoneticPr fontId="45"/>
  </si>
  <si>
    <t>やけど</t>
    <phoneticPr fontId="45"/>
  </si>
  <si>
    <t>起床中</t>
    <rPh sb="0" eb="3">
      <t>キショウチュウ</t>
    </rPh>
    <phoneticPr fontId="45"/>
  </si>
  <si>
    <t>あり</t>
    <phoneticPr fontId="45"/>
  </si>
  <si>
    <t>なし</t>
    <phoneticPr fontId="45"/>
  </si>
  <si>
    <t>自殺</t>
    <rPh sb="0" eb="2">
      <t>ジサツ</t>
    </rPh>
    <phoneticPr fontId="45"/>
  </si>
  <si>
    <t>放火自殺</t>
    <rPh sb="0" eb="4">
      <t>ホウカジサツ</t>
    </rPh>
    <phoneticPr fontId="45"/>
  </si>
  <si>
    <t>放火自殺</t>
    <rPh sb="0" eb="4">
      <t>ホウカジサツ</t>
    </rPh>
    <phoneticPr fontId="45"/>
  </si>
  <si>
    <t>その他</t>
    <rPh sb="2" eb="3">
      <t>タ</t>
    </rPh>
    <phoneticPr fontId="3"/>
  </si>
  <si>
    <t>不明</t>
    <rPh sb="0" eb="2">
      <t>フメイ</t>
    </rPh>
    <phoneticPr fontId="3"/>
  </si>
  <si>
    <t>住宅</t>
    <rPh sb="0" eb="2">
      <t>ジュウタク</t>
    </rPh>
    <phoneticPr fontId="45"/>
  </si>
  <si>
    <t>10年間平均
（Ｈ25～R４）
Ｃ</t>
    <rPh sb="2" eb="4">
      <t>ネンカン</t>
    </rPh>
    <rPh sb="4" eb="6">
      <t>ヘイキン</t>
    </rPh>
    <phoneticPr fontId="3"/>
  </si>
  <si>
    <t>住宅火災
件数</t>
    <rPh sb="0" eb="2">
      <t>ジュウタク</t>
    </rPh>
    <rPh sb="2" eb="4">
      <t>カサイ</t>
    </rPh>
    <rPh sb="5" eb="7">
      <t>ケンスウ</t>
    </rPh>
    <phoneticPr fontId="3"/>
  </si>
  <si>
    <t>※死者・負傷者とも放火等の行為者（本人）、自殺によるものも含む。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7" eb="19">
      <t>ホンニン</t>
    </rPh>
    <rPh sb="21" eb="23">
      <t>ジサツ</t>
    </rPh>
    <rPh sb="29" eb="30">
      <t>フク</t>
    </rPh>
    <phoneticPr fontId="3"/>
  </si>
  <si>
    <t>損害額合計</t>
    <rPh sb="0" eb="5">
      <t>ソンガイガクゴウケイ</t>
    </rPh>
    <phoneticPr fontId="3"/>
  </si>
  <si>
    <t>H２６</t>
    <phoneticPr fontId="3"/>
  </si>
  <si>
    <t>H２７</t>
    <phoneticPr fontId="3"/>
  </si>
  <si>
    <t>H２８</t>
    <phoneticPr fontId="3"/>
  </si>
  <si>
    <t>H２９</t>
    <phoneticPr fontId="3"/>
  </si>
  <si>
    <t>H３０</t>
    <phoneticPr fontId="3"/>
  </si>
  <si>
    <t>R１</t>
    <phoneticPr fontId="3"/>
  </si>
  <si>
    <t>R２</t>
    <phoneticPr fontId="3"/>
  </si>
  <si>
    <t>R３</t>
    <phoneticPr fontId="3"/>
  </si>
  <si>
    <t>R４</t>
    <phoneticPr fontId="3"/>
  </si>
  <si>
    <t>R５</t>
    <phoneticPr fontId="3"/>
  </si>
  <si>
    <t>令和５年　火災種別火災発生割合</t>
    <phoneticPr fontId="3"/>
  </si>
  <si>
    <t>建物</t>
    <rPh sb="0" eb="1">
      <t>ケン</t>
    </rPh>
    <rPh sb="1" eb="2">
      <t>モノ</t>
    </rPh>
    <phoneticPr fontId="3"/>
  </si>
  <si>
    <t>金額</t>
    <rPh sb="0" eb="2">
      <t>キンガク</t>
    </rPh>
    <phoneticPr fontId="3"/>
  </si>
  <si>
    <t>１月</t>
    <rPh sb="1" eb="2">
      <t>ガツ</t>
    </rPh>
    <phoneticPr fontId="3"/>
  </si>
  <si>
    <t>全火災</t>
    <rPh sb="0" eb="3">
      <t>ゼンカサイ</t>
    </rPh>
    <phoneticPr fontId="3"/>
  </si>
  <si>
    <t>建物火災</t>
    <rPh sb="0" eb="4">
      <t>タテモノカサイ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</si>
  <si>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</si>
  <si>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</si>
  <si>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件数</t>
    <rPh sb="0" eb="2">
      <t>ケンスウ</t>
    </rPh>
    <phoneticPr fontId="3"/>
  </si>
  <si>
    <t>焼損面積（ａ）</t>
    <rPh sb="0" eb="4">
      <t>ショウソンメンセキ</t>
    </rPh>
    <phoneticPr fontId="3"/>
  </si>
  <si>
    <t>　　令和５年　月別出火火災件数（全火災と建物火災）</t>
    <phoneticPr fontId="3"/>
  </si>
  <si>
    <t>令和５年火災種別火災損害割合　　　　（千円）</t>
    <phoneticPr fontId="3"/>
  </si>
  <si>
    <t>放火火災件数の推移（平成２６年から令和５年）</t>
    <rPh sb="0" eb="6">
      <t>ホウカカサイケンスウ</t>
    </rPh>
    <rPh sb="7" eb="9">
      <t>スイイ</t>
    </rPh>
    <rPh sb="10" eb="12">
      <t>ヘイセイ</t>
    </rPh>
    <rPh sb="14" eb="15">
      <t>ネン</t>
    </rPh>
    <rPh sb="17" eb="19">
      <t>レイワ</t>
    </rPh>
    <rPh sb="20" eb="21">
      <t>ネン</t>
    </rPh>
    <phoneticPr fontId="3"/>
  </si>
  <si>
    <t>※「放火火災」には、「放火の疑い」を含む。</t>
    <phoneticPr fontId="3"/>
  </si>
  <si>
    <t>令和５年時間帯別放火火災件数</t>
    <rPh sb="0" eb="2">
      <t>レイワ</t>
    </rPh>
    <rPh sb="3" eb="4">
      <t>ネン</t>
    </rPh>
    <rPh sb="4" eb="8">
      <t>ジカンタイベツ</t>
    </rPh>
    <rPh sb="8" eb="12">
      <t>ホウカカサイ</t>
    </rPh>
    <rPh sb="12" eb="14">
      <t>ケンスウ</t>
    </rPh>
    <phoneticPr fontId="3"/>
  </si>
  <si>
    <t>0～3時</t>
    <rPh sb="3" eb="4">
      <t>トキ</t>
    </rPh>
    <phoneticPr fontId="3"/>
  </si>
  <si>
    <t>3～6時</t>
    <rPh sb="3" eb="4">
      <t>トキ</t>
    </rPh>
    <phoneticPr fontId="3"/>
  </si>
  <si>
    <t>6～9時</t>
    <phoneticPr fontId="3"/>
  </si>
  <si>
    <t>9～12時</t>
    <phoneticPr fontId="3"/>
  </si>
  <si>
    <t>12～15時</t>
    <phoneticPr fontId="3"/>
  </si>
  <si>
    <t>15～18時</t>
    <phoneticPr fontId="3"/>
  </si>
  <si>
    <t>18～21時</t>
    <phoneticPr fontId="3"/>
  </si>
  <si>
    <t>21～24時</t>
    <phoneticPr fontId="3"/>
  </si>
  <si>
    <t>不　明</t>
    <phoneticPr fontId="3"/>
  </si>
  <si>
    <t>↓（　　）内を修正したらOK</t>
    <rPh sb="5" eb="6">
      <t>ナイ</t>
    </rPh>
    <rPh sb="7" eb="9">
      <t>シュウセイ</t>
    </rPh>
    <phoneticPr fontId="3"/>
  </si>
  <si>
    <t>令和５年建物火災の主な発火源別構成割合</t>
    <rPh sb="0" eb="2">
      <t>レイワ</t>
    </rPh>
    <rPh sb="3" eb="4">
      <t>ネン</t>
    </rPh>
    <rPh sb="4" eb="8">
      <t>タテモノカサイ</t>
    </rPh>
    <rPh sb="9" eb="10">
      <t>オモ</t>
    </rPh>
    <rPh sb="11" eb="13">
      <t>ハッカ</t>
    </rPh>
    <rPh sb="13" eb="14">
      <t>ミナモト</t>
    </rPh>
    <rPh sb="14" eb="15">
      <t>ベツ</t>
    </rPh>
    <rPh sb="15" eb="19">
      <t>コウセイワリアイ</t>
    </rPh>
    <phoneticPr fontId="3"/>
  </si>
  <si>
    <t>令和５年</t>
    <rPh sb="0" eb="2">
      <t>レイワ</t>
    </rPh>
    <rPh sb="3" eb="4">
      <t>ネン</t>
    </rPh>
    <phoneticPr fontId="3"/>
  </si>
  <si>
    <t>出火率</t>
    <rPh sb="0" eb="3">
      <t>シュッカリツ</t>
    </rPh>
    <phoneticPr fontId="3"/>
  </si>
  <si>
    <t>県名</t>
    <rPh sb="0" eb="2">
      <t>ケンメイ</t>
    </rPh>
    <phoneticPr fontId="3"/>
  </si>
  <si>
    <t>死者数</t>
    <rPh sb="0" eb="3">
      <t>シシャスウ</t>
    </rPh>
    <phoneticPr fontId="3"/>
  </si>
  <si>
    <t>-</t>
    <phoneticPr fontId="3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</si>
  <si>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3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</si>
  <si>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3"/>
  </si>
  <si>
    <t>月別林野火災発生件数（３年間）</t>
  </si>
  <si>
    <t>件数</t>
    <rPh sb="0" eb="2">
      <t>ケンスウ</t>
    </rPh>
    <phoneticPr fontId="3"/>
  </si>
  <si>
    <t>火災件数の推移（平成２６年～令和５年）</t>
    <rPh sb="0" eb="4">
      <t>カサイケンスウ</t>
    </rPh>
    <rPh sb="5" eb="7">
      <t>スイイ</t>
    </rPh>
    <rPh sb="8" eb="10">
      <t>ヘイセイ</t>
    </rPh>
    <rPh sb="12" eb="13">
      <t>ネン</t>
    </rPh>
    <rPh sb="14" eb="16">
      <t>レイワ</t>
    </rPh>
    <rPh sb="17" eb="18">
      <t>ネン</t>
    </rPh>
    <phoneticPr fontId="3"/>
  </si>
  <si>
    <t>林野火災発生件数及び焼損面積の推移（平成２６年～令和５年）</t>
    <phoneticPr fontId="3"/>
  </si>
  <si>
    <t>死者・負傷者の推移（平成２６年～令和５年）</t>
    <phoneticPr fontId="3"/>
  </si>
  <si>
    <t>※住宅には、併用住宅は含まない。</t>
    <rPh sb="1" eb="3">
      <t>ジュウタク</t>
    </rPh>
    <rPh sb="6" eb="10">
      <t>ヘイヨウジュウタク</t>
    </rPh>
    <rPh sb="11" eb="1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</si>
</sst>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#,##0.0_ "/>
    <numFmt numFmtId="191" formatCode="[DBNum3][$-411]0&quot;／０&quot;"/>
    <numFmt numFmtId="192" formatCode="@&quot;火災&quot;"/>
    <numFmt numFmtId="193" formatCode="0&quot;件&quot;"/>
    <numFmt numFmtId="194" formatCode="#,##0.00_ 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游ゴシック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0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300">
    <xf numFmtId="0" fontId="0" fillId="0" borderId="0" xfId="0"/>
    <xf numFmtId="0" fontId="6" fillId="0" borderId="0" xfId="0" applyFont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3" fontId="6" fillId="0" borderId="2" xfId="0" applyNumberFormat="1" applyFont="1" applyFill="1" applyBorder="1" applyAlignment="1">
      <alignment horizontal="right" vertical="center"/>
    </xf>
    <xf numFmtId="183" fontId="6" fillId="0" borderId="4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top" textRotation="255" wrapText="1"/>
    </xf>
    <xf numFmtId="0" fontId="8" fillId="0" borderId="12" xfId="0" applyFont="1" applyFill="1" applyBorder="1" applyAlignment="1">
      <alignment horizontal="center" vertical="top" textRotation="255" wrapText="1"/>
    </xf>
    <xf numFmtId="0" fontId="8" fillId="0" borderId="11" xfId="0" applyFont="1" applyFill="1" applyBorder="1" applyAlignment="1">
      <alignment horizontal="center" vertical="top" textRotation="255" wrapText="1"/>
    </xf>
    <xf numFmtId="0" fontId="8" fillId="0" borderId="13" xfId="0" applyFont="1" applyFill="1" applyBorder="1" applyAlignment="1">
      <alignment horizontal="center" vertical="top" textRotation="255" wrapText="1"/>
    </xf>
    <xf numFmtId="0" fontId="8" fillId="0" borderId="14" xfId="0" applyFont="1" applyFill="1" applyBorder="1" applyAlignment="1">
      <alignment horizontal="center" vertical="top" textRotation="255" wrapText="1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49" fontId="10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81" fontId="7" fillId="0" borderId="6" xfId="0" applyNumberFormat="1" applyFont="1" applyFill="1" applyBorder="1" applyAlignment="1">
      <alignment vertical="center"/>
    </xf>
    <xf numFmtId="181" fontId="7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4" fillId="0" borderId="0" xfId="0" applyFont="1" applyFill="1"/>
    <xf numFmtId="0" fontId="4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2" fillId="0" borderId="0" xfId="0" applyNumberFormat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16" fillId="0" borderId="1" xfId="1" applyFont="1" applyFill="1" applyBorder="1" applyAlignment="1">
      <alignment wrapText="1"/>
    </xf>
    <xf numFmtId="38" fontId="16" fillId="0" borderId="1" xfId="1" applyFont="1" applyFill="1" applyBorder="1"/>
    <xf numFmtId="38" fontId="0" fillId="0" borderId="0" xfId="1" applyFont="1" applyFill="1"/>
    <xf numFmtId="176" fontId="0" fillId="3" borderId="0" xfId="0" applyNumberFormat="1" applyFill="1"/>
    <xf numFmtId="179" fontId="0" fillId="0" borderId="0" xfId="0" applyNumberFormat="1" applyFill="1"/>
    <xf numFmtId="0" fontId="2" fillId="3" borderId="0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181" fontId="7" fillId="0" borderId="3" xfId="0" applyNumberFormat="1" applyFont="1" applyFill="1" applyBorder="1" applyAlignment="1">
      <alignment horizontal="right" vertical="center" wrapText="1"/>
    </xf>
    <xf numFmtId="38" fontId="13" fillId="0" borderId="1" xfId="1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3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6" fillId="0" borderId="17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top" textRotation="255" wrapText="1"/>
    </xf>
    <xf numFmtId="181" fontId="7" fillId="0" borderId="71" xfId="0" applyNumberFormat="1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181" fontId="7" fillId="0" borderId="71" xfId="0" applyNumberFormat="1" applyFont="1" applyFill="1" applyBorder="1" applyAlignment="1">
      <alignment vertical="center"/>
    </xf>
    <xf numFmtId="181" fontId="7" fillId="0" borderId="25" xfId="0" applyNumberFormat="1" applyFont="1" applyFill="1" applyBorder="1" applyAlignment="1">
      <alignment vertical="center"/>
    </xf>
    <xf numFmtId="181" fontId="7" fillId="0" borderId="65" xfId="0" applyNumberFormat="1" applyFont="1" applyFill="1" applyBorder="1" applyAlignment="1">
      <alignment vertical="center"/>
    </xf>
    <xf numFmtId="181" fontId="7" fillId="0" borderId="6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center" vertical="center"/>
    </xf>
    <xf numFmtId="183" fontId="6" fillId="0" borderId="31" xfId="0" applyNumberFormat="1" applyFont="1" applyFill="1" applyBorder="1" applyAlignment="1">
      <alignment horizontal="right" vertical="center"/>
    </xf>
    <xf numFmtId="183" fontId="6" fillId="0" borderId="35" xfId="0" applyNumberFormat="1" applyFont="1" applyFill="1" applyBorder="1" applyAlignment="1">
      <alignment horizontal="right" vertical="center"/>
    </xf>
    <xf numFmtId="0" fontId="6" fillId="0" borderId="78" xfId="0" applyFont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top" textRotation="255" wrapText="1"/>
    </xf>
    <xf numFmtId="0" fontId="6" fillId="0" borderId="32" xfId="0" applyFont="1" applyFill="1" applyBorder="1" applyAlignment="1">
      <alignment horizontal="center" vertical="top" textRotation="255" wrapText="1"/>
    </xf>
    <xf numFmtId="0" fontId="8" fillId="0" borderId="32" xfId="0" applyFont="1" applyFill="1" applyBorder="1" applyAlignment="1">
      <alignment horizontal="center" vertical="top" textRotation="255" wrapText="1"/>
    </xf>
    <xf numFmtId="0" fontId="8" fillId="0" borderId="84" xfId="0" applyFont="1" applyFill="1" applyBorder="1" applyAlignment="1">
      <alignment horizontal="center" vertical="top" textRotation="255" wrapText="1"/>
    </xf>
    <xf numFmtId="180" fontId="0" fillId="3" borderId="0" xfId="0" applyNumberFormat="1" applyFill="1"/>
    <xf numFmtId="184" fontId="0" fillId="3" borderId="0" xfId="0" applyNumberFormat="1" applyFill="1"/>
    <xf numFmtId="38" fontId="2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6" fillId="0" borderId="0" xfId="1" applyFont="1" applyFill="1" applyAlignment="1">
      <alignment horizontal="center" vertical="center"/>
    </xf>
    <xf numFmtId="183" fontId="6" fillId="0" borderId="0" xfId="1" applyNumberFormat="1" applyFont="1" applyFill="1" applyAlignment="1">
      <alignment horizontal="center" vertical="center"/>
    </xf>
    <xf numFmtId="0" fontId="0" fillId="0" borderId="0" xfId="0" applyNumberFormat="1" applyFill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3" fillId="0" borderId="0" xfId="1" applyFont="1" applyFill="1" applyBorder="1" applyAlignment="1">
      <alignment wrapText="1"/>
    </xf>
    <xf numFmtId="0" fontId="21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" fontId="6" fillId="0" borderId="0" xfId="0" applyNumberFormat="1" applyFont="1" applyFill="1" applyAlignment="1">
      <alignment horizontal="center" vertical="center"/>
    </xf>
    <xf numFmtId="183" fontId="6" fillId="0" borderId="3" xfId="0" applyNumberFormat="1" applyFont="1" applyBorder="1" applyAlignment="1">
      <alignment horizontal="center" vertical="center"/>
    </xf>
    <xf numFmtId="183" fontId="6" fillId="0" borderId="8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2" fontId="0" fillId="4" borderId="0" xfId="0" applyNumberFormat="1" applyFill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4" borderId="80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81" xfId="0" applyFont="1" applyFill="1" applyBorder="1" applyAlignment="1">
      <alignment vertical="center"/>
    </xf>
    <xf numFmtId="0" fontId="20" fillId="0" borderId="0" xfId="0" applyFont="1" applyFill="1" applyAlignment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6" fillId="0" borderId="0" xfId="0" applyNumberFormat="1" applyFont="1" applyFill="1" applyAlignment="1">
      <alignment horizontal="center" vertical="center"/>
    </xf>
    <xf numFmtId="0" fontId="0" fillId="0" borderId="58" xfId="0" applyFont="1" applyFill="1" applyBorder="1" applyAlignment="1">
      <alignment horizontal="center" vertical="top" textRotation="255" wrapText="1"/>
    </xf>
    <xf numFmtId="0" fontId="0" fillId="4" borderId="58" xfId="0" applyFont="1" applyFill="1" applyBorder="1" applyAlignment="1">
      <alignment horizontal="center" vertical="top" textRotation="255" wrapText="1"/>
    </xf>
    <xf numFmtId="0" fontId="0" fillId="0" borderId="59" xfId="0" applyFont="1" applyFill="1" applyBorder="1" applyAlignment="1">
      <alignment horizontal="center" vertical="top" textRotation="255" wrapText="1"/>
    </xf>
    <xf numFmtId="0" fontId="0" fillId="0" borderId="60" xfId="0" applyFont="1" applyFill="1" applyBorder="1" applyAlignment="1">
      <alignment horizontal="center" vertical="top" textRotation="255" wrapText="1"/>
    </xf>
    <xf numFmtId="183" fontId="6" fillId="0" borderId="0" xfId="0" applyNumberFormat="1" applyFont="1" applyAlignment="1">
      <alignment horizontal="right" vertical="center"/>
    </xf>
    <xf numFmtId="183" fontId="6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24" fillId="0" borderId="0" xfId="0" applyNumberFormat="1" applyFont="1" applyFill="1" applyBorder="1" applyAlignment="1" applyProtection="1">
      <alignment vertical="center" wrapText="1"/>
    </xf>
    <xf numFmtId="176" fontId="24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179" fontId="24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/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7" fillId="0" borderId="27" xfId="0" applyFont="1" applyFill="1" applyBorder="1" applyAlignment="1">
      <alignment horizontal="center" vertical="top" textRotation="255" wrapText="1"/>
    </xf>
    <xf numFmtId="0" fontId="7" fillId="0" borderId="28" xfId="0" applyFont="1" applyFill="1" applyBorder="1" applyAlignment="1">
      <alignment horizontal="center" vertical="top" textRotation="255" wrapText="1"/>
    </xf>
    <xf numFmtId="0" fontId="7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1" fontId="7" fillId="0" borderId="50" xfId="0" applyNumberFormat="1" applyFont="1" applyFill="1" applyBorder="1" applyAlignment="1">
      <alignment vertical="center"/>
    </xf>
    <xf numFmtId="181" fontId="7" fillId="0" borderId="69" xfId="0" applyNumberFormat="1" applyFont="1" applyFill="1" applyBorder="1" applyAlignment="1">
      <alignment vertical="center"/>
    </xf>
    <xf numFmtId="181" fontId="7" fillId="0" borderId="11" xfId="0" applyNumberFormat="1" applyFont="1" applyFill="1" applyBorder="1" applyAlignment="1">
      <alignment vertical="center"/>
    </xf>
    <xf numFmtId="181" fontId="7" fillId="0" borderId="12" xfId="0" applyNumberFormat="1" applyFont="1" applyFill="1" applyBorder="1" applyAlignment="1">
      <alignment vertical="center"/>
    </xf>
    <xf numFmtId="181" fontId="7" fillId="0" borderId="115" xfId="0" applyNumberFormat="1" applyFont="1" applyFill="1" applyBorder="1" applyAlignment="1">
      <alignment vertical="center"/>
    </xf>
    <xf numFmtId="181" fontId="7" fillId="0" borderId="87" xfId="0" applyNumberFormat="1" applyFont="1" applyFill="1" applyBorder="1" applyAlignment="1">
      <alignment vertical="center"/>
    </xf>
    <xf numFmtId="181" fontId="7" fillId="0" borderId="115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181" fontId="7" fillId="0" borderId="87" xfId="0" applyNumberFormat="1" applyFont="1" applyFill="1" applyBorder="1" applyAlignment="1">
      <alignment horizontal="right" vertical="center" wrapText="1"/>
    </xf>
    <xf numFmtId="181" fontId="6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69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25" fillId="0" borderId="0" xfId="0" applyFont="1" applyFill="1"/>
    <xf numFmtId="38" fontId="22" fillId="0" borderId="0" xfId="1" applyFont="1" applyFill="1"/>
    <xf numFmtId="0" fontId="22" fillId="0" borderId="0" xfId="0" applyFont="1" applyFill="1"/>
    <xf numFmtId="176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4" borderId="120" xfId="0" applyFont="1" applyFill="1" applyBorder="1" applyAlignment="1">
      <alignment horizontal="center" vertical="top" textRotation="255" wrapText="1"/>
    </xf>
    <xf numFmtId="0" fontId="0" fillId="0" borderId="9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183" fontId="0" fillId="0" borderId="93" xfId="0" applyNumberFormat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178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3" fillId="0" borderId="0" xfId="0" applyFont="1" applyFill="1" applyAlignment="1">
      <alignment vertical="center"/>
    </xf>
    <xf numFmtId="0" fontId="0" fillId="0" borderId="9" xfId="0" applyFont="1" applyFill="1" applyBorder="1"/>
    <xf numFmtId="0" fontId="0" fillId="0" borderId="16" xfId="0" applyFont="1" applyFill="1" applyBorder="1"/>
    <xf numFmtId="0" fontId="0" fillId="4" borderId="91" xfId="0" applyFont="1" applyFill="1" applyBorder="1" applyAlignment="1">
      <alignment vertical="center"/>
    </xf>
    <xf numFmtId="0" fontId="0" fillId="4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178" fontId="0" fillId="0" borderId="50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4" borderId="56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vertical="center"/>
    </xf>
    <xf numFmtId="0" fontId="0" fillId="0" borderId="82" xfId="0" applyFont="1" applyFill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178" fontId="0" fillId="0" borderId="80" xfId="0" applyNumberFormat="1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 textRotation="255" wrapText="1"/>
    </xf>
    <xf numFmtId="0" fontId="0" fillId="0" borderId="69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 shrinkToFit="1"/>
    </xf>
    <xf numFmtId="0" fontId="0" fillId="0" borderId="84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0" fontId="7" fillId="0" borderId="56" xfId="0" applyFont="1" applyFill="1" applyBorder="1" applyAlignment="1">
      <alignment horizontal="right" vertical="center" wrapText="1"/>
    </xf>
    <xf numFmtId="181" fontId="7" fillId="0" borderId="46" xfId="0" applyNumberFormat="1" applyFont="1" applyFill="1" applyBorder="1" applyAlignment="1">
      <alignment vertical="center"/>
    </xf>
    <xf numFmtId="181" fontId="7" fillId="0" borderId="56" xfId="0" applyNumberFormat="1" applyFont="1" applyFill="1" applyBorder="1" applyAlignment="1">
      <alignment vertical="center"/>
    </xf>
    <xf numFmtId="181" fontId="7" fillId="0" borderId="15" xfId="0" applyNumberFormat="1" applyFont="1" applyFill="1" applyBorder="1" applyAlignment="1">
      <alignment vertical="center"/>
    </xf>
    <xf numFmtId="181" fontId="7" fillId="0" borderId="112" xfId="0" applyNumberFormat="1" applyFont="1" applyFill="1" applyBorder="1" applyAlignment="1">
      <alignment vertical="center"/>
    </xf>
    <xf numFmtId="181" fontId="7" fillId="0" borderId="23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82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0" fillId="4" borderId="51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07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0" fontId="0" fillId="0" borderId="106" xfId="0" applyFont="1" applyFill="1" applyBorder="1" applyAlignment="1">
      <alignment vertical="center"/>
    </xf>
    <xf numFmtId="0" fontId="0" fillId="0" borderId="10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97" xfId="0" applyFont="1" applyFill="1" applyBorder="1" applyAlignment="1">
      <alignment vertical="center"/>
    </xf>
    <xf numFmtId="0" fontId="0" fillId="0" borderId="112" xfId="0" applyFont="1" applyFill="1" applyBorder="1" applyAlignment="1">
      <alignment vertical="center"/>
    </xf>
    <xf numFmtId="0" fontId="0" fillId="0" borderId="112" xfId="0" applyFont="1" applyFill="1" applyBorder="1" applyAlignment="1">
      <alignment vertical="center" shrinkToFit="1"/>
    </xf>
    <xf numFmtId="0" fontId="0" fillId="0" borderId="50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08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/>
    </xf>
    <xf numFmtId="0" fontId="0" fillId="0" borderId="99" xfId="0" applyFont="1" applyFill="1" applyBorder="1" applyAlignment="1">
      <alignment vertical="center"/>
    </xf>
    <xf numFmtId="0" fontId="0" fillId="0" borderId="93" xfId="0" applyFont="1" applyFill="1" applyBorder="1" applyAlignment="1">
      <alignment vertical="center"/>
    </xf>
    <xf numFmtId="181" fontId="7" fillId="0" borderId="6" xfId="0" applyNumberFormat="1" applyFont="1" applyFill="1" applyBorder="1" applyAlignment="1">
      <alignment horizontal="right" vertical="center" wrapText="1"/>
    </xf>
    <xf numFmtId="181" fontId="7" fillId="0" borderId="15" xfId="0" applyNumberFormat="1" applyFont="1" applyFill="1" applyBorder="1" applyAlignment="1">
      <alignment horizontal="right" vertical="center" wrapText="1"/>
    </xf>
    <xf numFmtId="181" fontId="7" fillId="0" borderId="56" xfId="0" applyNumberFormat="1" applyFont="1" applyFill="1" applyBorder="1" applyAlignment="1">
      <alignment horizontal="right" vertical="center" wrapText="1"/>
    </xf>
    <xf numFmtId="181" fontId="7" fillId="0" borderId="7" xfId="0" applyNumberFormat="1" applyFont="1" applyFill="1" applyBorder="1" applyAlignment="1">
      <alignment horizontal="right" vertical="center" wrapText="1"/>
    </xf>
    <xf numFmtId="181" fontId="7" fillId="0" borderId="9" xfId="0" applyNumberFormat="1" applyFont="1" applyFill="1" applyBorder="1" applyAlignment="1">
      <alignment horizontal="right" vertical="center" wrapText="1"/>
    </xf>
    <xf numFmtId="181" fontId="7" fillId="0" borderId="116" xfId="0" applyNumberFormat="1" applyFont="1" applyFill="1" applyBorder="1" applyAlignment="1">
      <alignment horizontal="right" vertical="center" wrapText="1"/>
    </xf>
    <xf numFmtId="181" fontId="7" fillId="0" borderId="50" xfId="0" applyNumberFormat="1" applyFont="1" applyFill="1" applyBorder="1" applyAlignment="1">
      <alignment horizontal="right" vertical="center" wrapText="1"/>
    </xf>
    <xf numFmtId="181" fontId="7" fillId="0" borderId="99" xfId="0" applyNumberFormat="1" applyFont="1" applyFill="1" applyBorder="1" applyAlignment="1">
      <alignment horizontal="right" vertical="center" wrapText="1"/>
    </xf>
    <xf numFmtId="181" fontId="7" fillId="0" borderId="23" xfId="0" applyNumberFormat="1" applyFont="1" applyFill="1" applyBorder="1" applyAlignment="1">
      <alignment horizontal="right" vertical="center" wrapText="1"/>
    </xf>
    <xf numFmtId="0" fontId="7" fillId="0" borderId="116" xfId="0" applyFont="1" applyFill="1" applyBorder="1" applyAlignment="1">
      <alignment horizontal="right" vertical="center" wrapText="1"/>
    </xf>
    <xf numFmtId="0" fontId="7" fillId="0" borderId="50" xfId="0" applyFont="1" applyFill="1" applyBorder="1" applyAlignment="1">
      <alignment horizontal="right" vertical="center" wrapText="1"/>
    </xf>
    <xf numFmtId="0" fontId="7" fillId="0" borderId="9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 wrapText="1"/>
    </xf>
    <xf numFmtId="181" fontId="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30" fillId="0" borderId="3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78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42" xfId="0" applyFont="1" applyFill="1" applyBorder="1" applyAlignment="1"/>
    <xf numFmtId="0" fontId="26" fillId="0" borderId="38" xfId="0" applyFont="1" applyFill="1" applyBorder="1" applyAlignment="1"/>
    <xf numFmtId="181" fontId="32" fillId="0" borderId="16" xfId="0" applyNumberFormat="1" applyFont="1" applyFill="1" applyBorder="1" applyAlignment="1">
      <alignment vertical="center"/>
    </xf>
    <xf numFmtId="181" fontId="32" fillId="0" borderId="6" xfId="0" applyNumberFormat="1" applyFont="1" applyFill="1" applyBorder="1" applyAlignment="1">
      <alignment vertical="center"/>
    </xf>
    <xf numFmtId="181" fontId="32" fillId="0" borderId="3" xfId="0" applyNumberFormat="1" applyFont="1" applyFill="1" applyBorder="1" applyAlignment="1">
      <alignment vertical="center"/>
    </xf>
    <xf numFmtId="181" fontId="32" fillId="0" borderId="15" xfId="0" applyNumberFormat="1" applyFont="1" applyFill="1" applyBorder="1" applyAlignment="1">
      <alignment vertical="center"/>
    </xf>
    <xf numFmtId="181" fontId="32" fillId="0" borderId="2" xfId="0" applyNumberFormat="1" applyFont="1" applyFill="1" applyBorder="1" applyAlignment="1">
      <alignment vertical="center"/>
    </xf>
    <xf numFmtId="181" fontId="32" fillId="0" borderId="31" xfId="0" applyNumberFormat="1" applyFont="1" applyFill="1" applyBorder="1" applyAlignment="1">
      <alignment vertical="center"/>
    </xf>
    <xf numFmtId="181" fontId="32" fillId="0" borderId="143" xfId="0" applyNumberFormat="1" applyFont="1" applyFill="1" applyBorder="1" applyAlignment="1">
      <alignment vertical="center"/>
    </xf>
    <xf numFmtId="181" fontId="32" fillId="0" borderId="83" xfId="0" applyNumberFormat="1" applyFont="1" applyFill="1" applyBorder="1" applyAlignment="1">
      <alignment vertical="center"/>
    </xf>
    <xf numFmtId="181" fontId="32" fillId="0" borderId="18" xfId="0" applyNumberFormat="1" applyFont="1" applyFill="1" applyBorder="1" applyAlignment="1">
      <alignment vertical="center"/>
    </xf>
    <xf numFmtId="181" fontId="32" fillId="0" borderId="19" xfId="0" applyNumberFormat="1" applyFont="1" applyFill="1" applyBorder="1" applyAlignment="1">
      <alignment vertical="center"/>
    </xf>
    <xf numFmtId="181" fontId="32" fillId="0" borderId="101" xfId="0" applyNumberFormat="1" applyFont="1" applyFill="1" applyBorder="1" applyAlignment="1">
      <alignment vertical="center"/>
    </xf>
    <xf numFmtId="181" fontId="32" fillId="0" borderId="60" xfId="0" applyNumberFormat="1" applyFont="1" applyFill="1" applyBorder="1" applyAlignment="1">
      <alignment vertical="center"/>
    </xf>
    <xf numFmtId="181" fontId="32" fillId="0" borderId="166" xfId="0" applyNumberFormat="1" applyFont="1" applyFill="1" applyBorder="1" applyAlignment="1">
      <alignment vertical="center"/>
    </xf>
    <xf numFmtId="181" fontId="32" fillId="0" borderId="58" xfId="0" applyNumberFormat="1" applyFont="1" applyFill="1" applyBorder="1" applyAlignment="1">
      <alignment vertical="center"/>
    </xf>
    <xf numFmtId="181" fontId="32" fillId="0" borderId="120" xfId="0" applyNumberFormat="1" applyFont="1" applyFill="1" applyBorder="1" applyAlignment="1">
      <alignment vertical="center"/>
    </xf>
    <xf numFmtId="181" fontId="32" fillId="0" borderId="167" xfId="0" applyNumberFormat="1" applyFont="1" applyFill="1" applyBorder="1" applyAlignment="1">
      <alignment vertical="center"/>
    </xf>
    <xf numFmtId="181" fontId="32" fillId="0" borderId="162" xfId="0" applyNumberFormat="1" applyFont="1" applyFill="1" applyBorder="1" applyAlignment="1">
      <alignment vertical="center"/>
    </xf>
    <xf numFmtId="181" fontId="32" fillId="0" borderId="163" xfId="0" applyNumberFormat="1" applyFont="1" applyFill="1" applyBorder="1" applyAlignment="1">
      <alignment vertical="center"/>
    </xf>
    <xf numFmtId="181" fontId="32" fillId="0" borderId="164" xfId="0" applyNumberFormat="1" applyFont="1" applyFill="1" applyBorder="1" applyAlignment="1">
      <alignment vertical="center"/>
    </xf>
    <xf numFmtId="181" fontId="32" fillId="0" borderId="161" xfId="0" applyNumberFormat="1" applyFont="1" applyFill="1" applyBorder="1" applyAlignment="1">
      <alignment vertical="center"/>
    </xf>
    <xf numFmtId="181" fontId="32" fillId="0" borderId="82" xfId="0" applyNumberFormat="1" applyFont="1" applyFill="1" applyBorder="1" applyAlignment="1">
      <alignment vertical="center"/>
    </xf>
    <xf numFmtId="181" fontId="32" fillId="0" borderId="80" xfId="0" applyNumberFormat="1" applyFont="1" applyFill="1" applyBorder="1" applyAlignment="1">
      <alignment vertical="center"/>
    </xf>
    <xf numFmtId="181" fontId="32" fillId="0" borderId="81" xfId="0" applyNumberFormat="1" applyFont="1" applyFill="1" applyBorder="1" applyAlignment="1">
      <alignment vertical="center"/>
    </xf>
    <xf numFmtId="181" fontId="32" fillId="0" borderId="85" xfId="0" applyNumberFormat="1" applyFont="1" applyFill="1" applyBorder="1" applyAlignment="1">
      <alignment vertical="center"/>
    </xf>
    <xf numFmtId="181" fontId="32" fillId="0" borderId="79" xfId="0" applyNumberFormat="1" applyFont="1" applyFill="1" applyBorder="1" applyAlignment="1">
      <alignment vertical="center"/>
    </xf>
    <xf numFmtId="181" fontId="32" fillId="0" borderId="20" xfId="0" applyNumberFormat="1" applyFont="1" applyFill="1" applyBorder="1" applyAlignment="1">
      <alignment vertical="center"/>
    </xf>
    <xf numFmtId="181" fontId="32" fillId="0" borderId="112" xfId="0" applyNumberFormat="1" applyFont="1" applyFill="1" applyBorder="1" applyAlignment="1">
      <alignment vertical="center"/>
    </xf>
    <xf numFmtId="181" fontId="32" fillId="4" borderId="50" xfId="0" applyNumberFormat="1" applyFont="1" applyFill="1" applyBorder="1" applyAlignment="1">
      <alignment vertical="center"/>
    </xf>
    <xf numFmtId="181" fontId="32" fillId="0" borderId="50" xfId="0" applyNumberFormat="1" applyFont="1" applyFill="1" applyBorder="1" applyAlignment="1">
      <alignment vertical="center"/>
    </xf>
    <xf numFmtId="181" fontId="32" fillId="0" borderId="51" xfId="0" applyNumberFormat="1" applyFont="1" applyFill="1" applyBorder="1" applyAlignment="1">
      <alignment vertical="center"/>
    </xf>
    <xf numFmtId="181" fontId="32" fillId="0" borderId="36" xfId="0" applyNumberFormat="1" applyFont="1" applyFill="1" applyBorder="1" applyAlignment="1">
      <alignment vertical="center"/>
    </xf>
    <xf numFmtId="181" fontId="32" fillId="4" borderId="3" xfId="0" applyNumberFormat="1" applyFont="1" applyFill="1" applyBorder="1" applyAlignment="1">
      <alignment vertical="center"/>
    </xf>
    <xf numFmtId="181" fontId="32" fillId="0" borderId="7" xfId="0" applyNumberFormat="1" applyFont="1" applyFill="1" applyBorder="1" applyAlignment="1">
      <alignment vertical="center"/>
    </xf>
    <xf numFmtId="181" fontId="32" fillId="0" borderId="14" xfId="0" applyNumberFormat="1" applyFont="1" applyFill="1" applyBorder="1" applyAlignment="1">
      <alignment vertical="center"/>
    </xf>
    <xf numFmtId="181" fontId="32" fillId="0" borderId="69" xfId="0" applyNumberFormat="1" applyFont="1" applyFill="1" applyBorder="1" applyAlignment="1">
      <alignment vertical="center"/>
    </xf>
    <xf numFmtId="181" fontId="32" fillId="4" borderId="11" xfId="0" applyNumberFormat="1" applyFont="1" applyFill="1" applyBorder="1" applyAlignment="1">
      <alignment vertical="center"/>
    </xf>
    <xf numFmtId="181" fontId="32" fillId="0" borderId="11" xfId="0" applyNumberFormat="1" applyFont="1" applyFill="1" applyBorder="1" applyAlignment="1">
      <alignment vertical="center"/>
    </xf>
    <xf numFmtId="181" fontId="32" fillId="0" borderId="13" xfId="0" applyNumberFormat="1" applyFont="1" applyFill="1" applyBorder="1" applyAlignment="1">
      <alignment vertical="center"/>
    </xf>
    <xf numFmtId="181" fontId="32" fillId="0" borderId="32" xfId="0" applyNumberFormat="1" applyFont="1" applyFill="1" applyBorder="1" applyAlignment="1">
      <alignment vertical="center"/>
    </xf>
    <xf numFmtId="0" fontId="0" fillId="0" borderId="7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183" fontId="0" fillId="0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textRotation="255"/>
    </xf>
    <xf numFmtId="0" fontId="14" fillId="0" borderId="168" xfId="0" applyFont="1" applyFill="1" applyBorder="1" applyAlignment="1">
      <alignment horizontal="center" vertical="center" textRotation="255"/>
    </xf>
    <xf numFmtId="0" fontId="14" fillId="0" borderId="18" xfId="0" applyFont="1" applyFill="1" applyBorder="1" applyAlignment="1">
      <alignment horizontal="center" vertical="center" textRotation="255"/>
    </xf>
    <xf numFmtId="0" fontId="14" fillId="0" borderId="19" xfId="0" applyFont="1" applyFill="1" applyBorder="1" applyAlignment="1">
      <alignment horizontal="center" vertical="center" textRotation="255"/>
    </xf>
    <xf numFmtId="0" fontId="14" fillId="0" borderId="94" xfId="0" applyFont="1" applyFill="1" applyBorder="1" applyAlignment="1">
      <alignment horizontal="center" vertical="center" textRotation="255"/>
    </xf>
    <xf numFmtId="0" fontId="14" fillId="0" borderId="83" xfId="0" applyFont="1" applyFill="1" applyBorder="1" applyAlignment="1">
      <alignment horizontal="center" vertical="center" textRotation="255"/>
    </xf>
    <xf numFmtId="0" fontId="14" fillId="0" borderId="101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14" fillId="0" borderId="157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94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0" fontId="14" fillId="0" borderId="4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20" fillId="0" borderId="151" xfId="0" applyFont="1" applyFill="1" applyBorder="1" applyAlignment="1">
      <alignment vertical="center" wrapText="1"/>
    </xf>
    <xf numFmtId="0" fontId="14" fillId="0" borderId="152" xfId="0" applyFont="1" applyFill="1" applyBorder="1" applyAlignment="1">
      <alignment vertical="center"/>
    </xf>
    <xf numFmtId="0" fontId="14" fillId="0" borderId="158" xfId="0" applyFont="1" applyFill="1" applyBorder="1" applyAlignment="1">
      <alignment vertical="center"/>
    </xf>
    <xf numFmtId="0" fontId="14" fillId="0" borderId="154" xfId="0" applyFont="1" applyFill="1" applyBorder="1" applyAlignment="1">
      <alignment vertical="center"/>
    </xf>
    <xf numFmtId="0" fontId="14" fillId="0" borderId="155" xfId="0" applyFont="1" applyFill="1" applyBorder="1" applyAlignment="1">
      <alignment vertical="center"/>
    </xf>
    <xf numFmtId="0" fontId="14" fillId="0" borderId="153" xfId="0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120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right" vertical="center"/>
    </xf>
    <xf numFmtId="0" fontId="14" fillId="0" borderId="73" xfId="0" applyFont="1" applyFill="1" applyBorder="1" applyAlignment="1">
      <alignment horizontal="right" vertical="center"/>
    </xf>
    <xf numFmtId="0" fontId="14" fillId="0" borderId="160" xfId="0" applyFont="1" applyFill="1" applyBorder="1" applyAlignment="1">
      <alignment horizontal="right" vertical="center"/>
    </xf>
    <xf numFmtId="0" fontId="14" fillId="0" borderId="65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64" xfId="0" applyFont="1" applyFill="1" applyBorder="1" applyAlignment="1">
      <alignment horizontal="right" vertical="center"/>
    </xf>
    <xf numFmtId="0" fontId="14" fillId="0" borderId="66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156" xfId="0" applyFont="1" applyFill="1" applyBorder="1" applyAlignment="1">
      <alignment horizontal="center" vertical="center" textRotation="255"/>
    </xf>
    <xf numFmtId="0" fontId="6" fillId="0" borderId="74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distributed"/>
    </xf>
    <xf numFmtId="0" fontId="6" fillId="0" borderId="31" xfId="0" applyFont="1" applyFill="1" applyBorder="1" applyAlignment="1">
      <alignment horizontal="distributed" vertical="distributed"/>
    </xf>
    <xf numFmtId="0" fontId="6" fillId="0" borderId="35" xfId="0" applyFont="1" applyFill="1" applyBorder="1" applyAlignment="1">
      <alignment horizontal="distributed" vertical="distributed"/>
    </xf>
    <xf numFmtId="0" fontId="6" fillId="0" borderId="32" xfId="0" applyFont="1" applyFill="1" applyBorder="1" applyAlignment="1">
      <alignment horizontal="distributed" vertical="distributed"/>
    </xf>
    <xf numFmtId="0" fontId="6" fillId="0" borderId="33" xfId="0" applyFont="1" applyFill="1" applyBorder="1" applyAlignment="1">
      <alignment horizontal="distributed" vertical="distributed"/>
    </xf>
    <xf numFmtId="0" fontId="6" fillId="0" borderId="82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29" xfId="0" applyFont="1" applyFill="1" applyBorder="1" applyAlignment="1">
      <alignment horizontal="distributed" vertical="center"/>
    </xf>
    <xf numFmtId="0" fontId="37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81" fontId="14" fillId="4" borderId="122" xfId="0" applyNumberFormat="1" applyFont="1" applyFill="1" applyBorder="1" applyAlignment="1">
      <alignment vertical="center"/>
    </xf>
    <xf numFmtId="181" fontId="14" fillId="4" borderId="123" xfId="0" applyNumberFormat="1" applyFont="1" applyFill="1" applyBorder="1" applyAlignment="1">
      <alignment vertical="center"/>
    </xf>
    <xf numFmtId="181" fontId="14" fillId="4" borderId="121" xfId="0" applyNumberFormat="1" applyFont="1" applyFill="1" applyBorder="1" applyAlignment="1">
      <alignment vertical="center"/>
    </xf>
    <xf numFmtId="181" fontId="14" fillId="4" borderId="124" xfId="0" applyNumberFormat="1" applyFont="1" applyFill="1" applyBorder="1" applyAlignment="1">
      <alignment vertical="center"/>
    </xf>
    <xf numFmtId="181" fontId="14" fillId="4" borderId="107" xfId="0" applyNumberFormat="1" applyFont="1" applyFill="1" applyBorder="1" applyAlignment="1">
      <alignment vertical="center"/>
    </xf>
    <xf numFmtId="181" fontId="14" fillId="4" borderId="125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183" fontId="6" fillId="0" borderId="3" xfId="0" applyNumberFormat="1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16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shrinkToFit="1"/>
    </xf>
    <xf numFmtId="0" fontId="7" fillId="0" borderId="50" xfId="0" applyFont="1" applyFill="1" applyBorder="1" applyAlignment="1">
      <alignment horizontal="right" vertical="center"/>
    </xf>
    <xf numFmtId="0" fontId="7" fillId="0" borderId="99" xfId="0" applyFont="1" applyFill="1" applyBorder="1" applyAlignment="1">
      <alignment horizontal="right" vertical="center"/>
    </xf>
    <xf numFmtId="0" fontId="7" fillId="0" borderId="104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left" vertical="center" shrinkToFit="1"/>
    </xf>
    <xf numFmtId="189" fontId="7" fillId="0" borderId="11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178" fontId="7" fillId="0" borderId="12" xfId="1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0" fontId="7" fillId="0" borderId="9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69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42" xfId="0" applyFont="1" applyFill="1" applyBorder="1" applyAlignment="1"/>
    <xf numFmtId="0" fontId="0" fillId="0" borderId="19" xfId="0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2" fontId="0" fillId="0" borderId="0" xfId="0" applyNumberFormat="1" applyFont="1" applyFill="1"/>
    <xf numFmtId="184" fontId="0" fillId="0" borderId="0" xfId="1" applyNumberFormat="1" applyFont="1" applyFill="1" applyBorder="1" applyAlignment="1">
      <alignment horizontal="right" wrapText="1"/>
    </xf>
    <xf numFmtId="38" fontId="0" fillId="0" borderId="0" xfId="1" applyFont="1" applyFill="1" applyBorder="1" applyAlignment="1">
      <alignment wrapText="1"/>
    </xf>
    <xf numFmtId="0" fontId="0" fillId="0" borderId="108" xfId="0" applyFont="1" applyFill="1" applyBorder="1" applyAlignment="1">
      <alignment vertical="center"/>
    </xf>
    <xf numFmtId="181" fontId="8" fillId="0" borderId="75" xfId="0" applyNumberFormat="1" applyFont="1" applyFill="1" applyBorder="1" applyAlignment="1">
      <alignment vertical="center"/>
    </xf>
    <xf numFmtId="181" fontId="8" fillId="0" borderId="64" xfId="0" applyNumberFormat="1" applyFont="1" applyFill="1" applyBorder="1" applyAlignment="1">
      <alignment vertical="center"/>
    </xf>
    <xf numFmtId="181" fontId="8" fillId="0" borderId="65" xfId="0" applyNumberFormat="1" applyFont="1" applyFill="1" applyBorder="1" applyAlignment="1">
      <alignment vertical="center"/>
    </xf>
    <xf numFmtId="181" fontId="8" fillId="0" borderId="66" xfId="0" applyNumberFormat="1" applyFont="1" applyFill="1" applyBorder="1" applyAlignment="1">
      <alignment vertical="center"/>
    </xf>
    <xf numFmtId="0" fontId="34" fillId="0" borderId="34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34" fillId="0" borderId="90" xfId="0" applyFont="1" applyFill="1" applyBorder="1" applyAlignment="1">
      <alignment vertical="center"/>
    </xf>
    <xf numFmtId="0" fontId="34" fillId="0" borderId="3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34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11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 shrinkToFit="1"/>
    </xf>
    <xf numFmtId="181" fontId="7" fillId="0" borderId="72" xfId="0" applyNumberFormat="1" applyFont="1" applyFill="1" applyBorder="1" applyAlignment="1">
      <alignment horizontal="right" vertical="center" wrapText="1"/>
    </xf>
    <xf numFmtId="181" fontId="7" fillId="0" borderId="25" xfId="0" applyNumberFormat="1" applyFont="1" applyFill="1" applyBorder="1" applyAlignment="1">
      <alignment horizontal="right" vertical="center" wrapText="1"/>
    </xf>
    <xf numFmtId="181" fontId="7" fillId="0" borderId="65" xfId="0" applyNumberFormat="1" applyFont="1" applyFill="1" applyBorder="1" applyAlignment="1">
      <alignment horizontal="right" vertical="center" wrapText="1"/>
    </xf>
    <xf numFmtId="181" fontId="7" fillId="0" borderId="66" xfId="0" applyNumberFormat="1" applyFont="1" applyFill="1" applyBorder="1" applyAlignment="1">
      <alignment horizontal="right" vertical="center" wrapText="1"/>
    </xf>
    <xf numFmtId="0" fontId="7" fillId="4" borderId="50" xfId="0" applyFont="1" applyFill="1" applyBorder="1" applyAlignment="1">
      <alignment horizontal="right" vertical="center" wrapText="1"/>
    </xf>
    <xf numFmtId="181" fontId="7" fillId="4" borderId="50" xfId="0" applyNumberFormat="1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181" fontId="7" fillId="4" borderId="3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181" fontId="7" fillId="4" borderId="11" xfId="0" applyNumberFormat="1" applyFont="1" applyFill="1" applyBorder="1" applyAlignment="1">
      <alignment horizontal="right" vertical="center" wrapText="1"/>
    </xf>
    <xf numFmtId="0" fontId="7" fillId="4" borderId="12" xfId="0" applyFont="1" applyFill="1" applyBorder="1" applyAlignment="1">
      <alignment horizontal="right" vertical="center" wrapText="1"/>
    </xf>
    <xf numFmtId="181" fontId="7" fillId="0" borderId="149" xfId="0" applyNumberFormat="1" applyFont="1" applyFill="1" applyBorder="1" applyAlignment="1">
      <alignment vertical="center"/>
    </xf>
    <xf numFmtId="181" fontId="7" fillId="0" borderId="73" xfId="0" applyNumberFormat="1" applyFont="1" applyFill="1" applyBorder="1" applyAlignment="1">
      <alignment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4" fillId="0" borderId="55" xfId="0" applyFont="1" applyFill="1" applyBorder="1" applyAlignment="1">
      <alignment vertical="center"/>
    </xf>
    <xf numFmtId="181" fontId="14" fillId="4" borderId="2" xfId="0" applyNumberFormat="1" applyFont="1" applyFill="1" applyBorder="1" applyAlignment="1">
      <alignment vertical="center"/>
    </xf>
    <xf numFmtId="181" fontId="14" fillId="4" borderId="8" xfId="0" applyNumberFormat="1" applyFont="1" applyFill="1" applyBorder="1" applyAlignment="1">
      <alignment vertical="center"/>
    </xf>
    <xf numFmtId="181" fontId="14" fillId="4" borderId="21" xfId="0" applyNumberFormat="1" applyFont="1" applyFill="1" applyBorder="1" applyAlignment="1">
      <alignment vertical="center"/>
    </xf>
    <xf numFmtId="181" fontId="14" fillId="4" borderId="49" xfId="0" applyNumberFormat="1" applyFont="1" applyFill="1" applyBorder="1" applyAlignment="1">
      <alignment vertical="center"/>
    </xf>
    <xf numFmtId="181" fontId="14" fillId="4" borderId="7" xfId="0" applyNumberFormat="1" applyFont="1" applyFill="1" applyBorder="1" applyAlignment="1">
      <alignment vertical="center"/>
    </xf>
    <xf numFmtId="181" fontId="14" fillId="4" borderId="54" xfId="0" applyNumberFormat="1" applyFont="1" applyFill="1" applyBorder="1" applyAlignment="1">
      <alignment vertical="center"/>
    </xf>
    <xf numFmtId="181" fontId="14" fillId="4" borderId="52" xfId="0" applyNumberFormat="1" applyFont="1" applyFill="1" applyBorder="1" applyAlignment="1">
      <alignment vertical="center"/>
    </xf>
    <xf numFmtId="181" fontId="14" fillId="4" borderId="16" xfId="0" applyNumberFormat="1" applyFont="1" applyFill="1" applyBorder="1" applyAlignment="1">
      <alignment vertical="center"/>
    </xf>
    <xf numFmtId="181" fontId="14" fillId="4" borderId="55" xfId="0" applyNumberFormat="1" applyFont="1" applyFill="1" applyBorder="1" applyAlignment="1">
      <alignment vertical="center"/>
    </xf>
    <xf numFmtId="181" fontId="14" fillId="4" borderId="6" xfId="0" applyNumberFormat="1" applyFont="1" applyFill="1" applyBorder="1" applyAlignment="1">
      <alignment vertical="center"/>
    </xf>
    <xf numFmtId="181" fontId="14" fillId="4" borderId="57" xfId="0" applyNumberFormat="1" applyFont="1" applyFill="1" applyBorder="1" applyAlignment="1">
      <alignment vertical="center"/>
    </xf>
    <xf numFmtId="181" fontId="14" fillId="4" borderId="4" xfId="0" applyNumberFormat="1" applyFont="1" applyFill="1" applyBorder="1" applyAlignment="1">
      <alignment vertical="center"/>
    </xf>
    <xf numFmtId="181" fontId="14" fillId="4" borderId="3" xfId="0" applyNumberFormat="1" applyFont="1" applyFill="1" applyBorder="1" applyAlignment="1">
      <alignment vertical="center"/>
    </xf>
    <xf numFmtId="181" fontId="14" fillId="4" borderId="46" xfId="0" applyNumberFormat="1" applyFont="1" applyFill="1" applyBorder="1" applyAlignment="1">
      <alignment vertical="center"/>
    </xf>
    <xf numFmtId="181" fontId="14" fillId="4" borderId="45" xfId="0" applyNumberFormat="1" applyFont="1" applyFill="1" applyBorder="1" applyAlignment="1">
      <alignment vertical="center"/>
    </xf>
    <xf numFmtId="181" fontId="14" fillId="4" borderId="89" xfId="0" applyNumberFormat="1" applyFont="1" applyFill="1" applyBorder="1" applyAlignment="1">
      <alignment vertical="center"/>
    </xf>
    <xf numFmtId="181" fontId="14" fillId="4" borderId="47" xfId="0" applyNumberFormat="1" applyFont="1" applyFill="1" applyBorder="1" applyAlignment="1">
      <alignment vertical="center"/>
    </xf>
    <xf numFmtId="181" fontId="14" fillId="4" borderId="48" xfId="0" applyNumberFormat="1" applyFont="1" applyFill="1" applyBorder="1" applyAlignment="1">
      <alignment vertical="center"/>
    </xf>
    <xf numFmtId="181" fontId="14" fillId="4" borderId="82" xfId="0" applyNumberFormat="1" applyFont="1" applyFill="1" applyBorder="1" applyAlignment="1">
      <alignment vertical="center"/>
    </xf>
    <xf numFmtId="181" fontId="14" fillId="4" borderId="59" xfId="0" applyNumberFormat="1" applyFont="1" applyFill="1" applyBorder="1" applyAlignment="1">
      <alignment vertical="center"/>
    </xf>
    <xf numFmtId="181" fontId="14" fillId="4" borderId="148" xfId="0" applyNumberFormat="1" applyFont="1" applyFill="1" applyBorder="1" applyAlignment="1">
      <alignment vertical="center"/>
    </xf>
    <xf numFmtId="181" fontId="14" fillId="4" borderId="166" xfId="0" applyNumberFormat="1" applyFont="1" applyFill="1" applyBorder="1" applyAlignment="1">
      <alignment vertical="center"/>
    </xf>
    <xf numFmtId="186" fontId="14" fillId="4" borderId="64" xfId="0" applyNumberFormat="1" applyFont="1" applyFill="1" applyBorder="1" applyAlignment="1">
      <alignment vertical="center"/>
    </xf>
    <xf numFmtId="186" fontId="14" fillId="4" borderId="65" xfId="0" applyNumberFormat="1" applyFont="1" applyFill="1" applyBorder="1" applyAlignment="1">
      <alignment vertical="center"/>
    </xf>
    <xf numFmtId="186" fontId="14" fillId="4" borderId="67" xfId="0" applyNumberFormat="1" applyFont="1" applyFill="1" applyBorder="1" applyAlignment="1">
      <alignment vertical="center"/>
    </xf>
    <xf numFmtId="186" fontId="14" fillId="4" borderId="177" xfId="0" applyNumberFormat="1" applyFont="1" applyFill="1" applyBorder="1" applyAlignment="1">
      <alignment vertical="center"/>
    </xf>
    <xf numFmtId="186" fontId="14" fillId="4" borderId="68" xfId="0" applyNumberFormat="1" applyFont="1" applyFill="1" applyBorder="1" applyAlignment="1">
      <alignment vertical="center"/>
    </xf>
    <xf numFmtId="186" fontId="14" fillId="4" borderId="73" xfId="0" applyNumberFormat="1" applyFont="1" applyFill="1" applyBorder="1" applyAlignment="1">
      <alignment vertical="center"/>
    </xf>
    <xf numFmtId="186" fontId="14" fillId="4" borderId="24" xfId="0" applyNumberFormat="1" applyFont="1" applyFill="1" applyBorder="1" applyAlignment="1">
      <alignment vertical="center"/>
    </xf>
    <xf numFmtId="186" fontId="14" fillId="4" borderId="178" xfId="0" applyNumberFormat="1" applyFont="1" applyFill="1" applyBorder="1" applyAlignment="1">
      <alignment vertical="center"/>
    </xf>
    <xf numFmtId="181" fontId="14" fillId="4" borderId="77" xfId="0" applyNumberFormat="1" applyFont="1" applyFill="1" applyBorder="1" applyAlignment="1">
      <alignment vertical="center"/>
    </xf>
    <xf numFmtId="181" fontId="14" fillId="4" borderId="27" xfId="0" applyNumberFormat="1" applyFont="1" applyFill="1" applyBorder="1" applyAlignment="1">
      <alignment vertical="center"/>
    </xf>
    <xf numFmtId="181" fontId="14" fillId="4" borderId="15" xfId="0" applyNumberFormat="1" applyFont="1" applyFill="1" applyBorder="1" applyAlignment="1">
      <alignment vertical="center"/>
    </xf>
    <xf numFmtId="181" fontId="14" fillId="4" borderId="31" xfId="0" applyNumberFormat="1" applyFont="1" applyFill="1" applyBorder="1" applyAlignment="1">
      <alignment vertical="center"/>
    </xf>
    <xf numFmtId="181" fontId="14" fillId="4" borderId="102" xfId="0" applyNumberFormat="1" applyFont="1" applyFill="1" applyBorder="1" applyAlignment="1">
      <alignment vertical="center"/>
    </xf>
    <xf numFmtId="181" fontId="14" fillId="4" borderId="79" xfId="0" applyNumberFormat="1" applyFont="1" applyFill="1" applyBorder="1" applyAlignment="1">
      <alignment vertical="center"/>
    </xf>
    <xf numFmtId="181" fontId="14" fillId="4" borderId="80" xfId="0" applyNumberFormat="1" applyFont="1" applyFill="1" applyBorder="1" applyAlignment="1">
      <alignment vertical="center"/>
    </xf>
    <xf numFmtId="181" fontId="14" fillId="4" borderId="81" xfId="0" applyNumberFormat="1" applyFont="1" applyFill="1" applyBorder="1" applyAlignment="1">
      <alignment vertical="center"/>
    </xf>
    <xf numFmtId="181" fontId="14" fillId="4" borderId="75" xfId="0" applyNumberFormat="1" applyFont="1" applyFill="1" applyBorder="1" applyAlignment="1">
      <alignment vertical="center"/>
    </xf>
    <xf numFmtId="181" fontId="14" fillId="4" borderId="64" xfId="0" applyNumberFormat="1" applyFont="1" applyFill="1" applyBorder="1" applyAlignment="1">
      <alignment vertical="center"/>
    </xf>
    <xf numFmtId="181" fontId="14" fillId="4" borderId="65" xfId="0" applyNumberFormat="1" applyFont="1" applyFill="1" applyBorder="1" applyAlignment="1">
      <alignment vertical="center"/>
    </xf>
    <xf numFmtId="181" fontId="14" fillId="4" borderId="66" xfId="0" applyNumberFormat="1" applyFont="1" applyFill="1" applyBorder="1" applyAlignment="1">
      <alignment vertical="center"/>
    </xf>
    <xf numFmtId="181" fontId="14" fillId="4" borderId="34" xfId="0" applyNumberFormat="1" applyFont="1" applyFill="1" applyBorder="1" applyAlignment="1">
      <alignment vertical="center"/>
    </xf>
    <xf numFmtId="181" fontId="14" fillId="4" borderId="28" xfId="0" applyNumberFormat="1" applyFont="1" applyFill="1" applyBorder="1" applyAlignment="1">
      <alignment vertical="center"/>
    </xf>
    <xf numFmtId="181" fontId="14" fillId="4" borderId="22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3" fontId="0" fillId="0" borderId="16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vertical="center"/>
    </xf>
    <xf numFmtId="183" fontId="6" fillId="0" borderId="3" xfId="0" applyNumberFormat="1" applyFont="1" applyFill="1" applyBorder="1" applyAlignment="1">
      <alignment horizontal="right" vertical="center"/>
    </xf>
    <xf numFmtId="183" fontId="6" fillId="0" borderId="7" xfId="0" applyNumberFormat="1" applyFont="1" applyFill="1" applyBorder="1" applyAlignment="1">
      <alignment horizontal="right" vertical="center"/>
    </xf>
    <xf numFmtId="183" fontId="6" fillId="0" borderId="6" xfId="0" applyNumberFormat="1" applyFont="1" applyFill="1" applyBorder="1" applyAlignment="1">
      <alignment horizontal="right" vertical="center"/>
    </xf>
    <xf numFmtId="183" fontId="6" fillId="0" borderId="31" xfId="1" applyNumberFormat="1" applyFont="1" applyFill="1" applyBorder="1" applyAlignment="1">
      <alignment horizontal="right" vertical="center"/>
    </xf>
    <xf numFmtId="183" fontId="6" fillId="0" borderId="30" xfId="0" applyNumberFormat="1" applyFont="1" applyFill="1" applyBorder="1" applyAlignment="1">
      <alignment horizontal="right" vertical="center"/>
    </xf>
    <xf numFmtId="183" fontId="6" fillId="0" borderId="6" xfId="1" applyNumberFormat="1" applyFont="1" applyFill="1" applyBorder="1" applyAlignment="1">
      <alignment horizontal="right" vertical="center"/>
    </xf>
    <xf numFmtId="183" fontId="6" fillId="0" borderId="7" xfId="1" applyNumberFormat="1" applyFont="1" applyFill="1" applyBorder="1" applyAlignment="1">
      <alignment horizontal="right" vertical="center"/>
    </xf>
    <xf numFmtId="183" fontId="6" fillId="0" borderId="2" xfId="1" applyNumberFormat="1" applyFont="1" applyFill="1" applyBorder="1" applyAlignment="1">
      <alignment horizontal="right" vertical="center"/>
    </xf>
    <xf numFmtId="183" fontId="6" fillId="0" borderId="15" xfId="0" applyNumberFormat="1" applyFont="1" applyFill="1" applyBorder="1" applyAlignment="1">
      <alignment horizontal="right" vertical="center"/>
    </xf>
    <xf numFmtId="183" fontId="6" fillId="0" borderId="3" xfId="1" applyNumberFormat="1" applyFont="1" applyFill="1" applyBorder="1" applyAlignment="1">
      <alignment horizontal="right" vertical="center"/>
    </xf>
    <xf numFmtId="183" fontId="6" fillId="0" borderId="21" xfId="0" applyNumberFormat="1" applyFont="1" applyFill="1" applyBorder="1" applyAlignment="1">
      <alignment horizontal="right" vertical="center"/>
    </xf>
    <xf numFmtId="183" fontId="6" fillId="0" borderId="9" xfId="0" applyNumberFormat="1" applyFont="1" applyFill="1" applyBorder="1" applyAlignment="1">
      <alignment horizontal="right" vertical="center"/>
    </xf>
    <xf numFmtId="183" fontId="6" fillId="0" borderId="18" xfId="1" applyNumberFormat="1" applyFont="1" applyFill="1" applyBorder="1" applyAlignment="1">
      <alignment horizontal="right" vertical="center"/>
    </xf>
    <xf numFmtId="183" fontId="6" fillId="0" borderId="94" xfId="0" applyNumberFormat="1" applyFont="1" applyFill="1" applyBorder="1" applyAlignment="1">
      <alignment horizontal="right" vertical="center"/>
    </xf>
    <xf numFmtId="183" fontId="6" fillId="0" borderId="101" xfId="0" applyNumberFormat="1" applyFont="1" applyFill="1" applyBorder="1" applyAlignment="1">
      <alignment horizontal="right" vertical="center"/>
    </xf>
    <xf numFmtId="183" fontId="6" fillId="0" borderId="83" xfId="0" applyNumberFormat="1" applyFont="1" applyFill="1" applyBorder="1" applyAlignment="1">
      <alignment horizontal="right" vertical="center"/>
    </xf>
    <xf numFmtId="183" fontId="6" fillId="0" borderId="18" xfId="0" applyNumberFormat="1" applyFont="1" applyFill="1" applyBorder="1" applyAlignment="1">
      <alignment horizontal="right" vertical="center"/>
    </xf>
    <xf numFmtId="183" fontId="6" fillId="0" borderId="37" xfId="0" applyNumberFormat="1" applyFont="1" applyFill="1" applyBorder="1" applyAlignment="1">
      <alignment horizontal="right" vertical="center"/>
    </xf>
    <xf numFmtId="183" fontId="6" fillId="0" borderId="101" xfId="1" applyNumberFormat="1" applyFont="1" applyFill="1" applyBorder="1" applyAlignment="1">
      <alignment horizontal="right" vertical="center"/>
    </xf>
    <xf numFmtId="183" fontId="6" fillId="0" borderId="83" xfId="1" applyNumberFormat="1" applyFont="1" applyFill="1" applyBorder="1" applyAlignment="1">
      <alignment horizontal="right" vertical="center"/>
    </xf>
    <xf numFmtId="183" fontId="6" fillId="0" borderId="37" xfId="1" applyNumberFormat="1" applyFont="1" applyFill="1" applyBorder="1" applyAlignment="1">
      <alignment horizontal="right" vertical="center"/>
    </xf>
    <xf numFmtId="183" fontId="6" fillId="0" borderId="94" xfId="1" applyNumberFormat="1" applyFont="1" applyFill="1" applyBorder="1" applyAlignment="1">
      <alignment horizontal="right" vertical="center"/>
    </xf>
    <xf numFmtId="183" fontId="6" fillId="0" borderId="17" xfId="0" applyNumberFormat="1" applyFont="1" applyFill="1" applyBorder="1" applyAlignment="1">
      <alignment horizontal="right" vertical="center"/>
    </xf>
    <xf numFmtId="183" fontId="6" fillId="0" borderId="8" xfId="0" applyNumberFormat="1" applyFont="1" applyFill="1" applyBorder="1" applyAlignment="1">
      <alignment horizontal="right" vertical="center"/>
    </xf>
    <xf numFmtId="183" fontId="6" fillId="0" borderId="5" xfId="0" applyNumberFormat="1" applyFont="1" applyFill="1" applyBorder="1" applyAlignment="1">
      <alignment horizontal="right" vertical="center"/>
    </xf>
    <xf numFmtId="183" fontId="6" fillId="0" borderId="35" xfId="1" applyNumberFormat="1" applyFont="1" applyFill="1" applyBorder="1" applyAlignment="1">
      <alignment horizontal="right" vertical="center"/>
    </xf>
    <xf numFmtId="183" fontId="6" fillId="0" borderId="8" xfId="1" applyNumberFormat="1" applyFont="1" applyFill="1" applyBorder="1" applyAlignment="1">
      <alignment horizontal="right" vertical="center"/>
    </xf>
    <xf numFmtId="183" fontId="6" fillId="0" borderId="21" xfId="1" applyNumberFormat="1" applyFont="1" applyFill="1" applyBorder="1" applyAlignment="1">
      <alignment horizontal="right" vertical="center"/>
    </xf>
    <xf numFmtId="183" fontId="6" fillId="0" borderId="4" xfId="1" applyNumberFormat="1" applyFont="1" applyFill="1" applyBorder="1" applyAlignment="1">
      <alignment horizontal="right" vertical="center"/>
    </xf>
    <xf numFmtId="183" fontId="6" fillId="0" borderId="5" xfId="1" applyNumberFormat="1" applyFont="1" applyFill="1" applyBorder="1" applyAlignment="1">
      <alignment horizontal="right" vertical="center"/>
    </xf>
    <xf numFmtId="183" fontId="6" fillId="0" borderId="148" xfId="0" applyNumberFormat="1" applyFont="1" applyFill="1" applyBorder="1" applyAlignment="1">
      <alignment horizontal="right" vertical="center"/>
    </xf>
    <xf numFmtId="183" fontId="6" fillId="0" borderId="58" xfId="0" applyNumberFormat="1" applyFont="1" applyFill="1" applyBorder="1" applyAlignment="1">
      <alignment horizontal="right" vertical="center"/>
    </xf>
    <xf numFmtId="183" fontId="6" fillId="0" borderId="170" xfId="0" applyNumberFormat="1" applyFont="1" applyFill="1" applyBorder="1" applyAlignment="1">
      <alignment horizontal="right" vertical="center"/>
    </xf>
    <xf numFmtId="183" fontId="6" fillId="0" borderId="120" xfId="0" applyNumberFormat="1" applyFont="1" applyFill="1" applyBorder="1" applyAlignment="1">
      <alignment horizontal="right" vertical="center"/>
    </xf>
    <xf numFmtId="183" fontId="6" fillId="0" borderId="165" xfId="0" applyNumberFormat="1" applyFont="1" applyFill="1" applyBorder="1" applyAlignment="1">
      <alignment horizontal="right" vertical="center"/>
    </xf>
    <xf numFmtId="183" fontId="6" fillId="0" borderId="166" xfId="0" applyNumberFormat="1" applyFont="1" applyFill="1" applyBorder="1" applyAlignment="1">
      <alignment horizontal="right" vertical="center"/>
    </xf>
    <xf numFmtId="183" fontId="6" fillId="0" borderId="167" xfId="0" applyNumberFormat="1" applyFont="1" applyFill="1" applyBorder="1" applyAlignment="1">
      <alignment horizontal="right" vertical="center"/>
    </xf>
    <xf numFmtId="183" fontId="6" fillId="0" borderId="59" xfId="0" applyNumberFormat="1" applyFont="1" applyFill="1" applyBorder="1" applyAlignment="1">
      <alignment horizontal="right" vertical="center"/>
    </xf>
    <xf numFmtId="183" fontId="6" fillId="0" borderId="148" xfId="1" applyNumberFormat="1" applyFont="1" applyFill="1" applyBorder="1" applyAlignment="1">
      <alignment horizontal="right" vertical="center"/>
    </xf>
    <xf numFmtId="183" fontId="6" fillId="0" borderId="120" xfId="1" applyNumberFormat="1" applyFont="1" applyFill="1" applyBorder="1" applyAlignment="1">
      <alignment horizontal="right" vertical="center"/>
    </xf>
    <xf numFmtId="183" fontId="6" fillId="0" borderId="166" xfId="1" applyNumberFormat="1" applyFont="1" applyFill="1" applyBorder="1" applyAlignment="1">
      <alignment horizontal="right" vertical="center"/>
    </xf>
    <xf numFmtId="183" fontId="6" fillId="0" borderId="58" xfId="1" applyNumberFormat="1" applyFont="1" applyFill="1" applyBorder="1" applyAlignment="1">
      <alignment horizontal="right" vertical="center"/>
    </xf>
    <xf numFmtId="183" fontId="6" fillId="0" borderId="170" xfId="1" applyNumberFormat="1" applyFont="1" applyFill="1" applyBorder="1" applyAlignment="1">
      <alignment horizontal="right" vertical="center"/>
    </xf>
    <xf numFmtId="183" fontId="6" fillId="0" borderId="167" xfId="1" applyNumberFormat="1" applyFont="1" applyFill="1" applyBorder="1" applyAlignment="1">
      <alignment horizontal="right" vertical="center"/>
    </xf>
    <xf numFmtId="183" fontId="6" fillId="0" borderId="64" xfId="0" applyNumberFormat="1" applyFont="1" applyFill="1" applyBorder="1" applyAlignment="1">
      <alignment horizontal="right" vertical="center"/>
    </xf>
    <xf numFmtId="183" fontId="6" fillId="0" borderId="67" xfId="0" applyNumberFormat="1" applyFont="1" applyFill="1" applyBorder="1" applyAlignment="1">
      <alignment horizontal="right" vertical="center"/>
    </xf>
    <xf numFmtId="183" fontId="6" fillId="0" borderId="75" xfId="0" applyNumberFormat="1" applyFont="1" applyFill="1" applyBorder="1" applyAlignment="1">
      <alignment horizontal="right" vertical="center"/>
    </xf>
    <xf numFmtId="183" fontId="6" fillId="0" borderId="68" xfId="0" applyNumberFormat="1" applyFont="1" applyFill="1" applyBorder="1" applyAlignment="1">
      <alignment horizontal="right" vertical="center"/>
    </xf>
    <xf numFmtId="183" fontId="6" fillId="0" borderId="73" xfId="0" applyNumberFormat="1" applyFont="1" applyFill="1" applyBorder="1" applyAlignment="1">
      <alignment horizontal="right" vertical="center"/>
    </xf>
    <xf numFmtId="183" fontId="6" fillId="0" borderId="66" xfId="0" applyNumberFormat="1" applyFont="1" applyFill="1" applyBorder="1" applyAlignment="1">
      <alignment horizontal="right" vertical="center"/>
    </xf>
    <xf numFmtId="183" fontId="6" fillId="0" borderId="30" xfId="0" applyNumberFormat="1" applyFont="1" applyBorder="1" applyAlignment="1">
      <alignment horizontal="right" vertical="center"/>
    </xf>
    <xf numFmtId="183" fontId="6" fillId="0" borderId="9" xfId="0" applyNumberFormat="1" applyFont="1" applyBorder="1" applyAlignment="1">
      <alignment horizontal="right" vertical="center"/>
    </xf>
    <xf numFmtId="183" fontId="6" fillId="0" borderId="93" xfId="0" applyNumberFormat="1" applyFont="1" applyBorder="1" applyAlignment="1">
      <alignment horizontal="right" vertical="center"/>
    </xf>
    <xf numFmtId="183" fontId="6" fillId="0" borderId="23" xfId="0" applyNumberFormat="1" applyFont="1" applyFill="1" applyBorder="1" applyAlignment="1">
      <alignment horizontal="right" vertical="center"/>
    </xf>
    <xf numFmtId="183" fontId="6" fillId="0" borderId="93" xfId="1" applyNumberFormat="1" applyFont="1" applyBorder="1" applyAlignment="1">
      <alignment horizontal="right" vertical="center"/>
    </xf>
    <xf numFmtId="183" fontId="6" fillId="0" borderId="140" xfId="1" applyNumberFormat="1" applyFont="1" applyFill="1" applyBorder="1" applyAlignment="1">
      <alignment horizontal="right" vertical="center"/>
    </xf>
    <xf numFmtId="38" fontId="6" fillId="0" borderId="3" xfId="1" applyFont="1" applyBorder="1" applyAlignment="1">
      <alignment horizontal="right" vertical="center" wrapText="1"/>
    </xf>
    <xf numFmtId="38" fontId="6" fillId="0" borderId="6" xfId="1" applyFont="1" applyBorder="1" applyAlignment="1">
      <alignment horizontal="right" vertical="center" wrapText="1"/>
    </xf>
    <xf numFmtId="38" fontId="6" fillId="0" borderId="15" xfId="1" applyFont="1" applyBorder="1" applyAlignment="1">
      <alignment horizontal="right" vertical="center" wrapText="1"/>
    </xf>
    <xf numFmtId="38" fontId="6" fillId="0" borderId="2" xfId="1" applyFont="1" applyBorder="1" applyAlignment="1">
      <alignment horizontal="right" vertical="center" wrapText="1"/>
    </xf>
    <xf numFmtId="38" fontId="6" fillId="0" borderId="9" xfId="1" applyFont="1" applyBorder="1" applyAlignment="1">
      <alignment horizontal="right" vertical="center" wrapText="1"/>
    </xf>
    <xf numFmtId="38" fontId="6" fillId="0" borderId="7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 wrapText="1"/>
    </xf>
    <xf numFmtId="38" fontId="6" fillId="0" borderId="13" xfId="1" applyFont="1" applyBorder="1" applyAlignment="1">
      <alignment horizontal="right" vertical="center" wrapText="1"/>
    </xf>
    <xf numFmtId="183" fontId="6" fillId="0" borderId="102" xfId="0" applyNumberFormat="1" applyFont="1" applyBorder="1" applyAlignment="1">
      <alignment horizontal="right" vertical="center"/>
    </xf>
    <xf numFmtId="38" fontId="6" fillId="0" borderId="69" xfId="1" applyFont="1" applyBorder="1" applyAlignment="1">
      <alignment horizontal="right" vertical="center" wrapText="1"/>
    </xf>
    <xf numFmtId="38" fontId="6" fillId="0" borderId="12" xfId="1" applyFont="1" applyBorder="1" applyAlignment="1">
      <alignment horizontal="right" vertical="center" wrapText="1"/>
    </xf>
    <xf numFmtId="183" fontId="6" fillId="0" borderId="32" xfId="0" applyNumberFormat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 wrapText="1"/>
    </xf>
    <xf numFmtId="183" fontId="6" fillId="0" borderId="85" xfId="0" applyNumberFormat="1" applyFont="1" applyBorder="1" applyAlignment="1">
      <alignment horizontal="right" vertical="center"/>
    </xf>
    <xf numFmtId="38" fontId="6" fillId="0" borderId="84" xfId="1" applyFont="1" applyBorder="1" applyAlignment="1">
      <alignment horizontal="right" vertical="center" wrapText="1"/>
    </xf>
    <xf numFmtId="183" fontId="6" fillId="0" borderId="14" xfId="1" applyNumberFormat="1" applyFont="1" applyBorder="1" applyAlignment="1">
      <alignment horizontal="right" vertical="center"/>
    </xf>
    <xf numFmtId="183" fontId="6" fillId="0" borderId="32" xfId="1" applyNumberFormat="1" applyFont="1" applyFill="1" applyBorder="1" applyAlignment="1">
      <alignment horizontal="right" vertical="center"/>
    </xf>
    <xf numFmtId="38" fontId="6" fillId="4" borderId="50" xfId="1" applyFont="1" applyFill="1" applyBorder="1" applyAlignment="1">
      <alignment horizontal="center" vertical="center" wrapText="1"/>
    </xf>
    <xf numFmtId="38" fontId="6" fillId="4" borderId="3" xfId="1" applyFont="1" applyFill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0" fillId="0" borderId="110" xfId="1" applyFont="1" applyFill="1" applyBorder="1" applyAlignment="1">
      <alignment vertical="center"/>
    </xf>
    <xf numFmtId="38" fontId="0" fillId="0" borderId="98" xfId="1" applyFont="1" applyFill="1" applyBorder="1" applyAlignment="1">
      <alignment vertical="center"/>
    </xf>
    <xf numFmtId="38" fontId="0" fillId="0" borderId="105" xfId="1" applyFont="1" applyFill="1" applyBorder="1" applyAlignment="1">
      <alignment horizontal="right" vertical="center"/>
    </xf>
    <xf numFmtId="38" fontId="0" fillId="0" borderId="171" xfId="1" applyFont="1" applyFill="1" applyBorder="1" applyAlignment="1">
      <alignment horizontal="right" vertical="center"/>
    </xf>
    <xf numFmtId="38" fontId="0" fillId="0" borderId="117" xfId="1" applyFont="1" applyFill="1" applyBorder="1" applyAlignment="1">
      <alignment horizontal="right" vertical="center"/>
    </xf>
    <xf numFmtId="38" fontId="0" fillId="0" borderId="98" xfId="1" applyFont="1" applyFill="1" applyBorder="1" applyAlignment="1">
      <alignment horizontal="right" vertical="center"/>
    </xf>
    <xf numFmtId="38" fontId="0" fillId="0" borderId="103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/>
    </xf>
    <xf numFmtId="38" fontId="0" fillId="0" borderId="16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05" xfId="1" applyFont="1" applyFill="1" applyBorder="1" applyAlignment="1">
      <alignment horizontal="right" vertical="center" shrinkToFit="1"/>
    </xf>
    <xf numFmtId="38" fontId="0" fillId="0" borderId="171" xfId="1" applyFont="1" applyFill="1" applyBorder="1" applyAlignment="1">
      <alignment horizontal="right" vertical="center" shrinkToFit="1"/>
    </xf>
    <xf numFmtId="38" fontId="0" fillId="0" borderId="108" xfId="1" applyFont="1" applyFill="1" applyBorder="1" applyAlignment="1">
      <alignment horizontal="right" vertical="center" wrapText="1"/>
    </xf>
    <xf numFmtId="38" fontId="0" fillId="0" borderId="50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93" xfId="1" applyFont="1" applyFill="1" applyBorder="1" applyAlignment="1">
      <alignment horizontal="right" vertical="center"/>
    </xf>
    <xf numFmtId="38" fontId="0" fillId="0" borderId="112" xfId="1" applyFont="1" applyFill="1" applyBorder="1" applyAlignment="1">
      <alignment horizontal="right" vertical="center" wrapText="1"/>
    </xf>
    <xf numFmtId="38" fontId="0" fillId="0" borderId="9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wrapText="1"/>
    </xf>
    <xf numFmtId="38" fontId="0" fillId="0" borderId="179" xfId="1" applyFont="1" applyFill="1" applyBorder="1" applyAlignment="1">
      <alignment horizontal="right" vertical="center"/>
    </xf>
    <xf numFmtId="38" fontId="0" fillId="0" borderId="99" xfId="1" applyFont="1" applyFill="1" applyBorder="1" applyAlignment="1">
      <alignment horizontal="right" vertical="center" wrapText="1"/>
    </xf>
    <xf numFmtId="38" fontId="0" fillId="0" borderId="51" xfId="1" applyFont="1" applyFill="1" applyBorder="1" applyAlignment="1">
      <alignment horizontal="right" vertical="center" wrapText="1"/>
    </xf>
    <xf numFmtId="38" fontId="0" fillId="0" borderId="30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93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1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11" xfId="1" applyFont="1" applyFill="1" applyBorder="1" applyAlignment="1">
      <alignment horizontal="right" vertical="center" shrinkToFit="1"/>
    </xf>
    <xf numFmtId="38" fontId="0" fillId="0" borderId="63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 wrapText="1"/>
    </xf>
    <xf numFmtId="38" fontId="0" fillId="0" borderId="84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0" fontId="6" fillId="0" borderId="180" xfId="0" applyFont="1" applyFill="1" applyBorder="1" applyAlignment="1">
      <alignment horizontal="distributed" vertical="distributed"/>
    </xf>
    <xf numFmtId="38" fontId="0" fillId="0" borderId="181" xfId="1" applyFont="1" applyFill="1" applyBorder="1" applyAlignment="1">
      <alignment horizontal="right" vertical="center" wrapText="1"/>
    </xf>
    <xf numFmtId="38" fontId="0" fillId="0" borderId="182" xfId="1" applyFont="1" applyFill="1" applyBorder="1" applyAlignment="1">
      <alignment horizontal="right" vertical="center" wrapText="1"/>
    </xf>
    <xf numFmtId="38" fontId="0" fillId="0" borderId="183" xfId="1" applyFont="1" applyFill="1" applyBorder="1" applyAlignment="1">
      <alignment horizontal="right" vertical="center" wrapText="1"/>
    </xf>
    <xf numFmtId="38" fontId="0" fillId="0" borderId="184" xfId="1" applyFont="1" applyFill="1" applyBorder="1" applyAlignment="1">
      <alignment horizontal="right" vertical="center"/>
    </xf>
    <xf numFmtId="38" fontId="0" fillId="0" borderId="185" xfId="1" applyFont="1" applyFill="1" applyBorder="1" applyAlignment="1">
      <alignment horizontal="right" vertical="center" wrapText="1"/>
    </xf>
    <xf numFmtId="38" fontId="0" fillId="0" borderId="180" xfId="1" applyFont="1" applyFill="1" applyBorder="1" applyAlignment="1">
      <alignment horizontal="right" vertical="center"/>
    </xf>
    <xf numFmtId="38" fontId="0" fillId="0" borderId="180" xfId="1" applyFont="1" applyFill="1" applyBorder="1" applyAlignment="1">
      <alignment horizontal="right" vertical="center" wrapText="1"/>
    </xf>
    <xf numFmtId="38" fontId="0" fillId="0" borderId="186" xfId="1" applyFont="1" applyFill="1" applyBorder="1" applyAlignment="1">
      <alignment horizontal="right" vertical="center" wrapText="1"/>
    </xf>
    <xf numFmtId="38" fontId="0" fillId="0" borderId="183" xfId="1" applyFont="1" applyFill="1" applyBorder="1" applyAlignment="1">
      <alignment horizontal="right" vertical="center" shrinkToFit="1"/>
    </xf>
    <xf numFmtId="38" fontId="0" fillId="0" borderId="184" xfId="1" applyFont="1" applyFill="1" applyBorder="1" applyAlignment="1">
      <alignment horizontal="right" vertical="center" shrinkToFit="1"/>
    </xf>
    <xf numFmtId="38" fontId="0" fillId="0" borderId="187" xfId="1" applyFont="1" applyFill="1" applyBorder="1" applyAlignment="1">
      <alignment horizontal="right" vertical="center" wrapText="1"/>
    </xf>
    <xf numFmtId="38" fontId="0" fillId="0" borderId="188" xfId="1" applyFont="1" applyFill="1" applyBorder="1" applyAlignment="1">
      <alignment horizontal="right" vertical="center" wrapText="1"/>
    </xf>
    <xf numFmtId="38" fontId="0" fillId="0" borderId="189" xfId="1" applyFont="1" applyFill="1" applyBorder="1" applyAlignment="1">
      <alignment horizontal="right" vertical="center" wrapText="1"/>
    </xf>
    <xf numFmtId="38" fontId="0" fillId="0" borderId="190" xfId="1" applyFont="1" applyFill="1" applyBorder="1" applyAlignment="1">
      <alignment horizontal="right" vertical="center"/>
    </xf>
    <xf numFmtId="38" fontId="0" fillId="0" borderId="191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92" xfId="1" applyFont="1" applyFill="1" applyBorder="1" applyAlignment="1">
      <alignment horizontal="right" vertical="center" wrapText="1"/>
    </xf>
    <xf numFmtId="38" fontId="0" fillId="0" borderId="189" xfId="1" applyFont="1" applyFill="1" applyBorder="1" applyAlignment="1">
      <alignment horizontal="right" vertical="center" shrinkToFit="1"/>
    </xf>
    <xf numFmtId="38" fontId="0" fillId="0" borderId="190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0" fontId="0" fillId="0" borderId="94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143" xfId="0" applyFont="1" applyFill="1" applyBorder="1" applyAlignment="1">
      <alignment vertical="center"/>
    </xf>
    <xf numFmtId="0" fontId="0" fillId="0" borderId="167" xfId="0" applyFont="1" applyFill="1" applyBorder="1" applyAlignment="1">
      <alignment vertical="center"/>
    </xf>
    <xf numFmtId="0" fontId="0" fillId="0" borderId="170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60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48" xfId="0" applyFont="1" applyFill="1" applyBorder="1" applyAlignment="1">
      <alignment vertical="center"/>
    </xf>
    <xf numFmtId="181" fontId="7" fillId="0" borderId="127" xfId="0" applyNumberFormat="1" applyFont="1" applyFill="1" applyBorder="1" applyAlignment="1">
      <alignment horizontal="right" vertical="center" wrapText="1"/>
    </xf>
    <xf numFmtId="181" fontId="7" fillId="0" borderId="193" xfId="0" applyNumberFormat="1" applyFont="1" applyFill="1" applyBorder="1" applyAlignment="1">
      <alignment horizontal="right" vertical="center" wrapText="1"/>
    </xf>
    <xf numFmtId="181" fontId="7" fillId="0" borderId="18" xfId="0" applyNumberFormat="1" applyFont="1" applyFill="1" applyBorder="1" applyAlignment="1">
      <alignment horizontal="right" vertical="center" wrapText="1"/>
    </xf>
    <xf numFmtId="181" fontId="7" fillId="0" borderId="19" xfId="0" applyNumberFormat="1" applyFont="1" applyFill="1" applyBorder="1" applyAlignment="1">
      <alignment horizontal="right" vertical="center" wrapText="1"/>
    </xf>
    <xf numFmtId="181" fontId="7" fillId="0" borderId="128" xfId="0" applyNumberFormat="1" applyFont="1" applyFill="1" applyBorder="1" applyAlignment="1">
      <alignment horizontal="right" vertical="center" wrapText="1"/>
    </xf>
    <xf numFmtId="181" fontId="7" fillId="0" borderId="194" xfId="0" applyNumberFormat="1" applyFont="1" applyFill="1" applyBorder="1" applyAlignment="1">
      <alignment horizontal="right" vertical="center" wrapText="1"/>
    </xf>
    <xf numFmtId="181" fontId="7" fillId="0" borderId="58" xfId="0" applyNumberFormat="1" applyFont="1" applyFill="1" applyBorder="1" applyAlignment="1">
      <alignment horizontal="right" vertical="center" wrapText="1"/>
    </xf>
    <xf numFmtId="181" fontId="7" fillId="0" borderId="120" xfId="0" applyNumberFormat="1" applyFont="1" applyFill="1" applyBorder="1" applyAlignment="1">
      <alignment horizontal="right" vertical="center" wrapText="1"/>
    </xf>
    <xf numFmtId="181" fontId="7" fillId="0" borderId="127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81" fontId="7" fillId="0" borderId="83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1" fontId="7" fillId="0" borderId="128" xfId="0" applyNumberFormat="1" applyFont="1" applyFill="1" applyBorder="1" applyAlignment="1">
      <alignment vertical="center"/>
    </xf>
    <xf numFmtId="181" fontId="7" fillId="0" borderId="166" xfId="0" applyNumberFormat="1" applyFont="1" applyFill="1" applyBorder="1" applyAlignment="1">
      <alignment vertical="center"/>
    </xf>
    <xf numFmtId="181" fontId="7" fillId="0" borderId="58" xfId="0" applyNumberFormat="1" applyFont="1" applyFill="1" applyBorder="1" applyAlignment="1">
      <alignment vertical="center"/>
    </xf>
    <xf numFmtId="181" fontId="7" fillId="0" borderId="120" xfId="0" applyNumberFormat="1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30" fillId="0" borderId="157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2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90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143" xfId="0" applyFont="1" applyFill="1" applyBorder="1" applyAlignment="1">
      <alignment vertical="center"/>
    </xf>
    <xf numFmtId="0" fontId="40" fillId="0" borderId="31" xfId="0" applyFont="1" applyFill="1" applyBorder="1" applyAlignment="1">
      <alignment vertical="center"/>
    </xf>
    <xf numFmtId="181" fontId="14" fillId="4" borderId="94" xfId="0" applyNumberFormat="1" applyFont="1" applyFill="1" applyBorder="1" applyAlignment="1">
      <alignment vertical="center"/>
    </xf>
    <xf numFmtId="181" fontId="14" fillId="4" borderId="5" xfId="0" applyNumberFormat="1" applyFont="1" applyFill="1" applyBorder="1" applyAlignment="1">
      <alignment vertical="center"/>
    </xf>
    <xf numFmtId="181" fontId="14" fillId="4" borderId="197" xfId="0" applyNumberFormat="1" applyFont="1" applyFill="1" applyBorder="1" applyAlignment="1">
      <alignment vertical="center"/>
    </xf>
    <xf numFmtId="181" fontId="14" fillId="4" borderId="10" xfId="0" applyNumberFormat="1" applyFont="1" applyFill="1" applyBorder="1" applyAlignment="1">
      <alignment vertical="center"/>
    </xf>
    <xf numFmtId="181" fontId="14" fillId="4" borderId="143" xfId="0" applyNumberFormat="1" applyFont="1" applyFill="1" applyBorder="1" applyAlignment="1">
      <alignment vertical="center"/>
    </xf>
    <xf numFmtId="181" fontId="14" fillId="4" borderId="165" xfId="0" applyNumberFormat="1" applyFont="1" applyFill="1" applyBorder="1" applyAlignment="1">
      <alignment vertical="center"/>
    </xf>
    <xf numFmtId="181" fontId="14" fillId="4" borderId="198" xfId="0" applyNumberFormat="1" applyFont="1" applyFill="1" applyBorder="1" applyAlignment="1">
      <alignment vertical="center"/>
    </xf>
    <xf numFmtId="181" fontId="14" fillId="4" borderId="199" xfId="0" applyNumberFormat="1" applyFont="1" applyFill="1" applyBorder="1" applyAlignment="1">
      <alignment vertical="center"/>
    </xf>
    <xf numFmtId="181" fontId="14" fillId="4" borderId="200" xfId="0" applyNumberFormat="1" applyFont="1" applyFill="1" applyBorder="1" applyAlignment="1">
      <alignment vertical="center"/>
    </xf>
    <xf numFmtId="181" fontId="14" fillId="4" borderId="201" xfId="0" applyNumberFormat="1" applyFont="1" applyFill="1" applyBorder="1" applyAlignment="1">
      <alignment vertical="center"/>
    </xf>
    <xf numFmtId="181" fontId="14" fillId="4" borderId="101" xfId="0" applyNumberFormat="1" applyFont="1" applyFill="1" applyBorder="1" applyAlignment="1">
      <alignment vertical="center"/>
    </xf>
    <xf numFmtId="181" fontId="14" fillId="4" borderId="83" xfId="0" applyNumberFormat="1" applyFont="1" applyFill="1" applyBorder="1" applyAlignment="1">
      <alignment vertical="center"/>
    </xf>
    <xf numFmtId="181" fontId="14" fillId="4" borderId="18" xfId="0" applyNumberFormat="1" applyFont="1" applyFill="1" applyBorder="1" applyAlignment="1">
      <alignment vertical="center"/>
    </xf>
    <xf numFmtId="181" fontId="14" fillId="4" borderId="19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/>
    </xf>
    <xf numFmtId="38" fontId="41" fillId="0" borderId="0" xfId="1" applyFont="1" applyBorder="1"/>
    <xf numFmtId="0" fontId="42" fillId="0" borderId="0" xfId="0" applyFont="1" applyBorder="1" applyAlignment="1">
      <alignment horizontal="center"/>
    </xf>
    <xf numFmtId="38" fontId="0" fillId="0" borderId="94" xfId="1" quotePrefix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 textRotation="255" shrinkToFit="1"/>
    </xf>
    <xf numFmtId="0" fontId="8" fillId="0" borderId="69" xfId="0" applyFont="1" applyFill="1" applyBorder="1" applyAlignment="1">
      <alignment horizontal="center" vertical="top" textRotation="255" shrinkToFit="1"/>
    </xf>
    <xf numFmtId="183" fontId="0" fillId="0" borderId="46" xfId="0" applyNumberFormat="1" applyFont="1" applyFill="1" applyBorder="1" applyAlignment="1">
      <alignment vertical="center"/>
    </xf>
    <xf numFmtId="183" fontId="0" fillId="0" borderId="16" xfId="0" applyNumberFormat="1" applyFont="1" applyFill="1" applyBorder="1" applyAlignment="1">
      <alignment vertical="center"/>
    </xf>
    <xf numFmtId="183" fontId="0" fillId="0" borderId="135" xfId="0" applyNumberFormat="1" applyFont="1" applyFill="1" applyBorder="1" applyAlignment="1">
      <alignment horizontal="left" vertical="center"/>
    </xf>
    <xf numFmtId="183" fontId="0" fillId="0" borderId="20" xfId="0" applyNumberFormat="1" applyFont="1" applyFill="1" applyBorder="1" applyAlignment="1">
      <alignment horizontal="left" vertical="center"/>
    </xf>
    <xf numFmtId="183" fontId="0" fillId="0" borderId="46" xfId="0" applyNumberFormat="1" applyFont="1" applyFill="1" applyBorder="1" applyAlignment="1">
      <alignment horizontal="left" vertical="center"/>
    </xf>
    <xf numFmtId="183" fontId="0" fillId="0" borderId="16" xfId="0" applyNumberFormat="1" applyFont="1" applyFill="1" applyBorder="1" applyAlignment="1">
      <alignment horizontal="left" vertical="center" wrapText="1"/>
    </xf>
    <xf numFmtId="183" fontId="0" fillId="0" borderId="16" xfId="0" applyNumberFormat="1" applyFont="1" applyFill="1" applyBorder="1" applyAlignment="1">
      <alignment horizontal="left" vertical="center"/>
    </xf>
    <xf numFmtId="183" fontId="0" fillId="0" borderId="148" xfId="0" applyNumberFormat="1" applyFont="1" applyFill="1" applyBorder="1" applyAlignment="1">
      <alignment horizontal="left" vertical="center"/>
    </xf>
    <xf numFmtId="183" fontId="0" fillId="0" borderId="60" xfId="0" applyNumberFormat="1" applyFont="1" applyFill="1" applyBorder="1" applyAlignment="1">
      <alignment horizontal="left" vertical="center"/>
    </xf>
    <xf numFmtId="183" fontId="6" fillId="0" borderId="64" xfId="0" applyNumberFormat="1" applyFont="1" applyFill="1" applyBorder="1" applyAlignment="1">
      <alignment vertical="center"/>
    </xf>
    <xf numFmtId="183" fontId="6" fillId="0" borderId="66" xfId="0" applyNumberFormat="1" applyFont="1" applyFill="1" applyBorder="1" applyAlignment="1">
      <alignment vertical="center"/>
    </xf>
    <xf numFmtId="183" fontId="0" fillId="0" borderId="165" xfId="0" applyNumberFormat="1" applyFont="1" applyFill="1" applyBorder="1" applyAlignment="1">
      <alignment vertical="center"/>
    </xf>
    <xf numFmtId="183" fontId="0" fillId="0" borderId="120" xfId="0" applyNumberFormat="1" applyFont="1" applyFill="1" applyBorder="1" applyAlignment="1">
      <alignment vertical="center"/>
    </xf>
    <xf numFmtId="183" fontId="0" fillId="0" borderId="38" xfId="0" applyNumberFormat="1" applyFont="1" applyFill="1" applyBorder="1" applyAlignment="1">
      <alignment vertical="center"/>
    </xf>
    <xf numFmtId="183" fontId="0" fillId="0" borderId="143" xfId="0" applyNumberFormat="1" applyFont="1" applyFill="1" applyBorder="1" applyAlignment="1">
      <alignment vertical="center"/>
    </xf>
    <xf numFmtId="38" fontId="32" fillId="4" borderId="94" xfId="1" quotePrefix="1" applyFont="1" applyFill="1" applyBorder="1" applyAlignment="1">
      <alignment horizontal="center" vertical="center" wrapText="1"/>
    </xf>
    <xf numFmtId="2" fontId="14" fillId="0" borderId="30" xfId="0" applyNumberFormat="1" applyFont="1" applyFill="1" applyBorder="1" applyAlignment="1">
      <alignment horizontal="right" vertical="center"/>
    </xf>
    <xf numFmtId="4" fontId="14" fillId="0" borderId="31" xfId="0" applyNumberFormat="1" applyFont="1" applyFill="1" applyBorder="1" applyAlignment="1">
      <alignment horizontal="right" vertical="center"/>
    </xf>
    <xf numFmtId="2" fontId="14" fillId="0" borderId="31" xfId="0" applyNumberFormat="1" applyFont="1" applyFill="1" applyBorder="1" applyAlignment="1">
      <alignment horizontal="right" vertical="center"/>
    </xf>
    <xf numFmtId="2" fontId="14" fillId="0" borderId="35" xfId="0" applyNumberFormat="1" applyFont="1" applyFill="1" applyBorder="1" applyAlignment="1">
      <alignment horizontal="right" vertical="center"/>
    </xf>
    <xf numFmtId="4" fontId="14" fillId="0" borderId="34" xfId="0" applyNumberFormat="1" applyFont="1" applyFill="1" applyBorder="1" applyAlignment="1">
      <alignment horizontal="right" vertical="center"/>
    </xf>
    <xf numFmtId="4" fontId="14" fillId="0" borderId="36" xfId="0" applyNumberFormat="1" applyFont="1" applyFill="1" applyBorder="1" applyAlignment="1">
      <alignment horizontal="right" vertical="center"/>
    </xf>
    <xf numFmtId="2" fontId="14" fillId="0" borderId="32" xfId="0" applyNumberFormat="1" applyFont="1" applyFill="1" applyBorder="1" applyAlignment="1">
      <alignment horizontal="right" vertical="center"/>
    </xf>
    <xf numFmtId="183" fontId="0" fillId="4" borderId="120" xfId="0" applyNumberFormat="1" applyFont="1" applyFill="1" applyBorder="1" applyAlignment="1">
      <alignment vertical="center"/>
    </xf>
    <xf numFmtId="183" fontId="0" fillId="4" borderId="135" xfId="0" applyNumberFormat="1" applyFont="1" applyFill="1" applyBorder="1" applyAlignment="1">
      <alignment vertical="center"/>
    </xf>
    <xf numFmtId="183" fontId="0" fillId="4" borderId="20" xfId="0" applyNumberFormat="1" applyFont="1" applyFill="1" applyBorder="1" applyAlignment="1">
      <alignment vertical="center"/>
    </xf>
    <xf numFmtId="183" fontId="0" fillId="4" borderId="46" xfId="0" applyNumberFormat="1" applyFont="1" applyFill="1" applyBorder="1" applyAlignment="1">
      <alignment vertical="center"/>
    </xf>
    <xf numFmtId="183" fontId="0" fillId="4" borderId="16" xfId="0" applyNumberFormat="1" applyFont="1" applyFill="1" applyBorder="1" applyAlignment="1">
      <alignment vertical="center"/>
    </xf>
    <xf numFmtId="183" fontId="0" fillId="4" borderId="49" xfId="0" applyNumberFormat="1" applyFont="1" applyFill="1" applyBorder="1" applyAlignment="1">
      <alignment vertical="center"/>
    </xf>
    <xf numFmtId="183" fontId="0" fillId="4" borderId="111" xfId="0" applyNumberFormat="1" applyFont="1" applyFill="1" applyBorder="1" applyAlignment="1">
      <alignment vertical="center"/>
    </xf>
    <xf numFmtId="183" fontId="0" fillId="4" borderId="82" xfId="0" applyNumberFormat="1" applyFont="1" applyFill="1" applyBorder="1" applyAlignment="1">
      <alignment vertical="center"/>
    </xf>
    <xf numFmtId="183" fontId="0" fillId="4" borderId="81" xfId="0" applyNumberFormat="1" applyFont="1" applyFill="1" applyBorder="1" applyAlignment="1">
      <alignment vertical="center"/>
    </xf>
    <xf numFmtId="0" fontId="43" fillId="2" borderId="0" xfId="2" applyFill="1" applyAlignment="1">
      <alignment horizontal="center" vertical="center"/>
    </xf>
    <xf numFmtId="0" fontId="43" fillId="0" borderId="0" xfId="2" applyAlignment="1">
      <alignment horizontal="center" vertical="center"/>
    </xf>
    <xf numFmtId="0" fontId="43" fillId="0" borderId="0" xfId="2" applyFill="1" applyAlignment="1">
      <alignment horizontal="center" vertical="center"/>
    </xf>
    <xf numFmtId="38" fontId="41" fillId="0" borderId="3" xfId="1" applyFont="1" applyBorder="1"/>
    <xf numFmtId="0" fontId="41" fillId="0" borderId="18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2" fontId="0" fillId="0" borderId="0" xfId="0" applyNumberFormat="1" applyFont="1" applyFill="1" applyBorder="1"/>
    <xf numFmtId="0" fontId="44" fillId="0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136" xfId="0" applyFont="1" applyFill="1" applyBorder="1" applyAlignment="1">
      <alignment horizontal="center" vertical="center" wrapText="1"/>
    </xf>
    <xf numFmtId="0" fontId="1" fillId="0" borderId="138" xfId="0" applyFont="1" applyFill="1" applyBorder="1" applyAlignment="1">
      <alignment horizontal="center" vertical="center" wrapText="1"/>
    </xf>
    <xf numFmtId="0" fontId="1" fillId="0" borderId="138" xfId="0" applyFont="1" applyFill="1" applyBorder="1" applyAlignment="1">
      <alignment horizontal="center" vertical="center"/>
    </xf>
    <xf numFmtId="38" fontId="1" fillId="0" borderId="138" xfId="1" applyFont="1" applyFill="1" applyBorder="1" applyAlignment="1">
      <alignment horizontal="center" vertical="center" wrapText="1"/>
    </xf>
    <xf numFmtId="0" fontId="6" fillId="0" borderId="98" xfId="1" applyNumberFormat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0" fillId="0" borderId="3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vertical="center"/>
    </xf>
    <xf numFmtId="0" fontId="7" fillId="0" borderId="11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34" xfId="0" applyFont="1" applyFill="1" applyBorder="1"/>
    <xf numFmtId="0" fontId="0" fillId="0" borderId="46" xfId="0" applyFont="1" applyFill="1" applyBorder="1" applyAlignment="1">
      <alignment vertical="center" wrapText="1"/>
    </xf>
    <xf numFmtId="0" fontId="0" fillId="0" borderId="63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193" fontId="0" fillId="0" borderId="63" xfId="0" applyNumberFormat="1" applyFont="1" applyFill="1" applyBorder="1" applyAlignment="1">
      <alignment vertical="center" wrapText="1"/>
    </xf>
    <xf numFmtId="0" fontId="0" fillId="0" borderId="3" xfId="0" applyFill="1" applyBorder="1"/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/>
    </xf>
    <xf numFmtId="38" fontId="6" fillId="0" borderId="0" xfId="1" applyFont="1" applyFill="1" applyBorder="1" applyAlignment="1">
      <alignment horizontal="center" vertical="center" wrapText="1"/>
    </xf>
    <xf numFmtId="38" fontId="0" fillId="0" borderId="3" xfId="0" applyNumberFormat="1" applyFill="1" applyBorder="1"/>
    <xf numFmtId="183" fontId="0" fillId="0" borderId="3" xfId="0" applyNumberFormat="1" applyFill="1" applyBorder="1"/>
    <xf numFmtId="0" fontId="7" fillId="0" borderId="3" xfId="0" applyFont="1" applyFill="1" applyBorder="1" applyAlignment="1">
      <alignment horizontal="left" vertical="center" shrinkToFit="1"/>
    </xf>
    <xf numFmtId="182" fontId="0" fillId="0" borderId="3" xfId="3" applyNumberFormat="1" applyFont="1" applyFill="1" applyBorder="1" applyAlignment="1"/>
    <xf numFmtId="0" fontId="7" fillId="0" borderId="0" xfId="0" applyFont="1" applyFill="1" applyBorder="1" applyAlignment="1">
      <alignment horizontal="left" vertical="center" shrinkToFit="1"/>
    </xf>
    <xf numFmtId="193" fontId="0" fillId="0" borderId="0" xfId="0" applyNumberFormat="1" applyFill="1"/>
    <xf numFmtId="194" fontId="0" fillId="0" borderId="0" xfId="0" applyNumberFormat="1" applyFill="1"/>
    <xf numFmtId="0" fontId="0" fillId="0" borderId="138" xfId="0" applyFont="1" applyFill="1" applyBorder="1" applyAlignment="1">
      <alignment horizontal="center" vertical="center" wrapText="1"/>
    </xf>
    <xf numFmtId="0" fontId="0" fillId="0" borderId="13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46" fillId="0" borderId="0" xfId="0" applyNumberFormat="1" applyFont="1" applyFill="1"/>
    <xf numFmtId="194" fontId="46" fillId="0" borderId="0" xfId="0" applyNumberFormat="1" applyFont="1" applyFill="1"/>
    <xf numFmtId="176" fontId="0" fillId="6" borderId="0" xfId="0" applyNumberFormat="1" applyFont="1" applyFill="1"/>
    <xf numFmtId="194" fontId="0" fillId="6" borderId="0" xfId="0" applyNumberFormat="1" applyFont="1" applyFill="1"/>
    <xf numFmtId="192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20" fontId="0" fillId="0" borderId="3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>
      <alignment vertical="center" wrapText="1"/>
    </xf>
    <xf numFmtId="0" fontId="33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188" fontId="0" fillId="0" borderId="0" xfId="0" applyNumberFormat="1" applyFont="1" applyFill="1" applyAlignment="1">
      <alignment horizontal="center" vertical="center"/>
    </xf>
    <xf numFmtId="183" fontId="0" fillId="0" borderId="46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1" fontId="32" fillId="0" borderId="100" xfId="0" applyNumberFormat="1" applyFont="1" applyFill="1" applyBorder="1" applyAlignment="1">
      <alignment vertical="center"/>
    </xf>
    <xf numFmtId="181" fontId="32" fillId="0" borderId="96" xfId="0" applyNumberFormat="1" applyFont="1" applyFill="1" applyBorder="1" applyAlignment="1">
      <alignment vertical="center"/>
    </xf>
    <xf numFmtId="0" fontId="0" fillId="0" borderId="97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181" fontId="32" fillId="0" borderId="63" xfId="0" applyNumberFormat="1" applyFont="1" applyFill="1" applyBorder="1" applyAlignment="1">
      <alignment vertical="center"/>
    </xf>
    <xf numFmtId="0" fontId="0" fillId="0" borderId="12" xfId="0" applyNumberFormat="1" applyBorder="1" applyAlignment="1">
      <alignment vertical="center"/>
    </xf>
    <xf numFmtId="181" fontId="7" fillId="0" borderId="70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28" xfId="0" applyNumberFormat="1" applyFont="1" applyFill="1" applyBorder="1" applyAlignment="1">
      <alignment vertical="center"/>
    </xf>
    <xf numFmtId="181" fontId="7" fillId="0" borderId="22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91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6" xfId="0" applyFont="1" applyFill="1" applyBorder="1" applyAlignment="1"/>
    <xf numFmtId="0" fontId="0" fillId="0" borderId="119" xfId="0" applyFont="1" applyFill="1" applyBorder="1" applyAlignment="1"/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3" xfId="0" applyFont="1" applyFill="1" applyBorder="1" applyAlignment="1">
      <alignment horizontal="center" vertical="top" textRotation="255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32" xfId="0" applyFont="1" applyFill="1" applyBorder="1" applyAlignment="1">
      <alignment horizontal="center" vertical="top" textRotation="255"/>
    </xf>
    <xf numFmtId="0" fontId="0" fillId="0" borderId="149" xfId="0" applyFont="1" applyFill="1" applyBorder="1" applyAlignment="1">
      <alignment horizontal="center" vertical="top" textRotation="255" wrapText="1"/>
    </xf>
    <xf numFmtId="0" fontId="0" fillId="0" borderId="150" xfId="0" applyFont="1" applyFill="1" applyBorder="1" applyAlignment="1">
      <alignment horizontal="center" vertical="top" textRotation="255" wrapText="1"/>
    </xf>
    <xf numFmtId="0" fontId="0" fillId="0" borderId="7" xfId="0" applyFont="1" applyFill="1" applyBorder="1" applyAlignment="1">
      <alignment horizontal="center" vertical="top" textRotation="255"/>
    </xf>
    <xf numFmtId="0" fontId="0" fillId="0" borderId="59" xfId="0" applyFont="1" applyFill="1" applyBorder="1" applyAlignment="1">
      <alignment horizontal="center" vertical="top" textRotation="255"/>
    </xf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133" xfId="0" applyFont="1" applyFill="1" applyBorder="1" applyAlignment="1">
      <alignment horizontal="center" vertical="top" textRotation="255" wrapText="1"/>
    </xf>
    <xf numFmtId="0" fontId="0" fillId="0" borderId="126" xfId="0" applyFont="1" applyFill="1" applyBorder="1" applyAlignment="1">
      <alignment vertical="center"/>
    </xf>
    <xf numFmtId="0" fontId="0" fillId="0" borderId="127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0" fontId="0" fillId="0" borderId="131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190" fontId="7" fillId="0" borderId="7" xfId="0" applyNumberFormat="1" applyFont="1" applyFill="1" applyBorder="1" applyAlignment="1">
      <alignment horizontal="center" vertical="center"/>
    </xf>
    <xf numFmtId="190" fontId="7" fillId="0" borderId="9" xfId="0" applyNumberFormat="1" applyFont="1" applyFill="1" applyBorder="1" applyAlignment="1">
      <alignment horizontal="center" vertical="center"/>
    </xf>
    <xf numFmtId="190" fontId="7" fillId="0" borderId="1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190" fontId="7" fillId="0" borderId="6" xfId="0" applyNumberFormat="1" applyFont="1" applyFill="1" applyBorder="1" applyAlignment="1">
      <alignment horizontal="center" vertical="center"/>
    </xf>
    <xf numFmtId="190" fontId="7" fillId="0" borderId="7" xfId="1" applyNumberFormat="1" applyFont="1" applyFill="1" applyBorder="1" applyAlignment="1">
      <alignment horizontal="center" vertical="center"/>
    </xf>
    <xf numFmtId="190" fontId="7" fillId="0" borderId="9" xfId="1" applyNumberFormat="1" applyFont="1" applyFill="1" applyBorder="1" applyAlignment="1">
      <alignment horizontal="center" vertical="center"/>
    </xf>
    <xf numFmtId="190" fontId="7" fillId="0" borderId="6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84" xfId="0" applyNumberFormat="1" applyFont="1" applyFill="1" applyBorder="1" applyAlignment="1">
      <alignment horizontal="center" vertical="center"/>
    </xf>
    <xf numFmtId="178" fontId="7" fillId="0" borderId="69" xfId="0" applyNumberFormat="1" applyFont="1" applyFill="1" applyBorder="1" applyAlignment="1">
      <alignment horizontal="center" vertical="center"/>
    </xf>
    <xf numFmtId="190" fontId="7" fillId="0" borderId="13" xfId="0" applyNumberFormat="1" applyFont="1" applyFill="1" applyBorder="1" applyAlignment="1">
      <alignment horizontal="center" vertical="center"/>
    </xf>
    <xf numFmtId="190" fontId="7" fillId="0" borderId="84" xfId="0" applyNumberFormat="1" applyFont="1" applyFill="1" applyBorder="1" applyAlignment="1">
      <alignment horizontal="center" vertical="center"/>
    </xf>
    <xf numFmtId="190" fontId="7" fillId="0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7" fillId="0" borderId="113" xfId="1" applyNumberFormat="1" applyFont="1" applyFill="1" applyBorder="1" applyAlignment="1">
      <alignment horizontal="right" vertical="center"/>
    </xf>
    <xf numFmtId="176" fontId="7" fillId="0" borderId="84" xfId="1" applyNumberFormat="1" applyFont="1" applyFill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center" vertical="center"/>
    </xf>
    <xf numFmtId="182" fontId="7" fillId="0" borderId="9" xfId="0" applyNumberFormat="1" applyFont="1" applyFill="1" applyBorder="1" applyAlignment="1">
      <alignment horizontal="center" vertical="center"/>
    </xf>
    <xf numFmtId="182" fontId="7" fillId="0" borderId="6" xfId="0" applyNumberFormat="1" applyFont="1" applyFill="1" applyBorder="1" applyAlignment="1">
      <alignment horizontal="center" vertical="center"/>
    </xf>
    <xf numFmtId="182" fontId="7" fillId="0" borderId="1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 wrapText="1"/>
    </xf>
    <xf numFmtId="183" fontId="7" fillId="0" borderId="46" xfId="1" applyNumberFormat="1" applyFont="1" applyFill="1" applyBorder="1" applyAlignment="1">
      <alignment horizontal="right" vertical="center"/>
    </xf>
    <xf numFmtId="183" fontId="7" fillId="0" borderId="9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83" fontId="7" fillId="0" borderId="3" xfId="1" applyNumberFormat="1" applyFont="1" applyFill="1" applyBorder="1" applyAlignment="1">
      <alignment horizontal="right" vertical="center"/>
    </xf>
    <xf numFmtId="190" fontId="7" fillId="0" borderId="1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94" xfId="0" applyFont="1" applyFill="1" applyBorder="1" applyAlignment="1">
      <alignment horizontal="center" vertical="center" textRotation="255" wrapText="1"/>
    </xf>
    <xf numFmtId="0" fontId="0" fillId="0" borderId="82" xfId="0" applyFont="1" applyFill="1" applyBorder="1" applyAlignment="1">
      <alignment horizontal="center" vertical="center" textRotation="255" wrapText="1"/>
    </xf>
    <xf numFmtId="185" fontId="7" fillId="0" borderId="46" xfId="0" applyNumberFormat="1" applyFont="1" applyFill="1" applyBorder="1" applyAlignment="1">
      <alignment horizontal="right" vertical="center"/>
    </xf>
    <xf numFmtId="185" fontId="7" fillId="0" borderId="9" xfId="0" applyNumberFormat="1" applyFont="1" applyFill="1" applyBorder="1" applyAlignment="1">
      <alignment horizontal="right" vertical="center"/>
    </xf>
    <xf numFmtId="185" fontId="7" fillId="0" borderId="7" xfId="0" applyNumberFormat="1" applyFont="1" applyFill="1" applyBorder="1" applyAlignment="1">
      <alignment horizontal="right" vertical="center"/>
    </xf>
    <xf numFmtId="185" fontId="7" fillId="0" borderId="6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85" fontId="7" fillId="0" borderId="7" xfId="1" applyNumberFormat="1" applyFont="1" applyFill="1" applyBorder="1" applyAlignment="1">
      <alignment horizontal="right" vertical="center"/>
    </xf>
    <xf numFmtId="185" fontId="7" fillId="0" borderId="9" xfId="1" applyNumberFormat="1" applyFont="1" applyFill="1" applyBorder="1" applyAlignment="1">
      <alignment horizontal="right" vertical="center"/>
    </xf>
    <xf numFmtId="185" fontId="7" fillId="0" borderId="6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0" fillId="0" borderId="7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07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0" fillId="0" borderId="108" xfId="0" applyFont="1" applyFill="1" applyBorder="1" applyAlignment="1">
      <alignment horizontal="center" vertical="center" textRotation="255" wrapText="1"/>
    </xf>
    <xf numFmtId="190" fontId="7" fillId="0" borderId="129" xfId="0" applyNumberFormat="1" applyFont="1" applyFill="1" applyBorder="1" applyAlignment="1">
      <alignment horizontal="center" vertical="center"/>
    </xf>
    <xf numFmtId="190" fontId="7" fillId="0" borderId="130" xfId="0" applyNumberFormat="1" applyFont="1" applyFill="1" applyBorder="1" applyAlignment="1">
      <alignment horizontal="center" vertical="center"/>
    </xf>
    <xf numFmtId="190" fontId="7" fillId="0" borderId="95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85" fontId="7" fillId="0" borderId="135" xfId="0" applyNumberFormat="1" applyFont="1" applyFill="1" applyBorder="1" applyAlignment="1">
      <alignment horizontal="right" vertical="center"/>
    </xf>
    <xf numFmtId="185" fontId="7" fillId="0" borderId="130" xfId="0" applyNumberFormat="1" applyFont="1" applyFill="1" applyBorder="1" applyAlignment="1">
      <alignment horizontal="right" vertical="center"/>
    </xf>
    <xf numFmtId="185" fontId="7" fillId="0" borderId="95" xfId="0" applyNumberFormat="1" applyFont="1" applyFill="1" applyBorder="1" applyAlignment="1">
      <alignment horizontal="right" vertical="center"/>
    </xf>
    <xf numFmtId="185" fontId="7" fillId="0" borderId="129" xfId="0" applyNumberFormat="1" applyFont="1" applyFill="1" applyBorder="1" applyAlignment="1">
      <alignment horizontal="right" vertical="center"/>
    </xf>
    <xf numFmtId="190" fontId="7" fillId="0" borderId="20" xfId="0" applyNumberFormat="1" applyFont="1" applyFill="1" applyBorder="1" applyAlignment="1">
      <alignment horizontal="center" vertical="center"/>
    </xf>
    <xf numFmtId="176" fontId="7" fillId="0" borderId="129" xfId="1" applyNumberFormat="1" applyFont="1" applyFill="1" applyBorder="1" applyAlignment="1">
      <alignment horizontal="right" vertical="center"/>
    </xf>
    <xf numFmtId="176" fontId="7" fillId="0" borderId="130" xfId="1" applyNumberFormat="1" applyFont="1" applyFill="1" applyBorder="1" applyAlignment="1">
      <alignment horizontal="right" vertical="center"/>
    </xf>
    <xf numFmtId="176" fontId="7" fillId="0" borderId="95" xfId="1" applyNumberFormat="1" applyFont="1" applyFill="1" applyBorder="1" applyAlignment="1">
      <alignment horizontal="right" vertical="center"/>
    </xf>
    <xf numFmtId="183" fontId="0" fillId="0" borderId="148" xfId="0" applyNumberFormat="1" applyFont="1" applyFill="1" applyBorder="1" applyAlignment="1">
      <alignment horizontal="center" vertical="center"/>
    </xf>
    <xf numFmtId="183" fontId="0" fillId="0" borderId="60" xfId="0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6" fillId="0" borderId="10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3" fontId="0" fillId="0" borderId="94" xfId="0" applyNumberFormat="1" applyFont="1" applyFill="1" applyBorder="1" applyAlignment="1">
      <alignment horizontal="center" vertical="top" textRotation="255"/>
    </xf>
    <xf numFmtId="183" fontId="0" fillId="0" borderId="82" xfId="0" applyNumberFormat="1" applyFont="1" applyFill="1" applyBorder="1" applyAlignment="1">
      <alignment horizontal="center" vertical="top" textRotation="255"/>
    </xf>
    <xf numFmtId="183" fontId="6" fillId="0" borderId="73" xfId="0" applyNumberFormat="1" applyFont="1" applyFill="1" applyBorder="1" applyAlignment="1">
      <alignment horizontal="center" vertical="center"/>
    </xf>
    <xf numFmtId="183" fontId="6" fillId="0" borderId="26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183" fontId="0" fillId="0" borderId="46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136" xfId="0" applyNumberFormat="1" applyFont="1" applyFill="1" applyBorder="1" applyAlignment="1">
      <alignment horizontal="center" textRotation="255"/>
    </xf>
    <xf numFmtId="183" fontId="0" fillId="0" borderId="94" xfId="0" applyNumberFormat="1" applyFont="1" applyFill="1" applyBorder="1" applyAlignment="1">
      <alignment horizontal="center" textRotation="255"/>
    </xf>
    <xf numFmtId="183" fontId="0" fillId="0" borderId="134" xfId="0" applyNumberFormat="1" applyFont="1" applyFill="1" applyBorder="1" applyAlignment="1">
      <alignment horizontal="center" vertical="center" wrapText="1"/>
    </xf>
    <xf numFmtId="183" fontId="0" fillId="0" borderId="119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81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80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81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0" fontId="0" fillId="0" borderId="79" xfId="0" applyFont="1" applyFill="1" applyBorder="1" applyAlignment="1">
      <alignment horizontal="center" vertical="center" textRotation="255" wrapText="1"/>
    </xf>
    <xf numFmtId="183" fontId="0" fillId="0" borderId="49" xfId="0" applyNumberFormat="1" applyFont="1" applyFill="1" applyBorder="1" applyAlignment="1">
      <alignment horizontal="center" vertical="center" wrapText="1"/>
    </xf>
    <xf numFmtId="183" fontId="0" fillId="0" borderId="111" xfId="0" applyNumberFormat="1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0" fontId="7" fillId="0" borderId="9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0" fillId="0" borderId="63" xfId="0" applyFont="1" applyFill="1" applyBorder="1" applyAlignment="1">
      <alignment horizontal="center" vertical="center" textRotation="255" wrapText="1"/>
    </xf>
    <xf numFmtId="0" fontId="7" fillId="0" borderId="130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textRotation="255" wrapText="1"/>
    </xf>
    <xf numFmtId="0" fontId="7" fillId="0" borderId="84" xfId="0" applyFont="1" applyFill="1" applyBorder="1" applyAlignment="1">
      <alignment horizontal="center" vertical="center" textRotation="255" wrapText="1"/>
    </xf>
    <xf numFmtId="0" fontId="0" fillId="0" borderId="111" xfId="0" applyFont="1" applyFill="1" applyBorder="1" applyAlignment="1">
      <alignment horizontal="center" vertical="center" textRotation="255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7" fillId="0" borderId="95" xfId="0" applyFont="1" applyFill="1" applyBorder="1" applyAlignment="1">
      <alignment horizontal="center" vertical="center" wrapText="1"/>
    </xf>
    <xf numFmtId="0" fontId="7" fillId="0" borderId="129" xfId="0" applyFont="1" applyFill="1" applyBorder="1" applyAlignment="1">
      <alignment horizontal="center" vertical="center" wrapText="1"/>
    </xf>
    <xf numFmtId="0" fontId="7" fillId="0" borderId="135" xfId="0" applyFont="1" applyFill="1" applyBorder="1" applyAlignment="1">
      <alignment horizontal="center" vertical="center" wrapText="1"/>
    </xf>
    <xf numFmtId="0" fontId="7" fillId="0" borderId="13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wrapText="1"/>
    </xf>
    <xf numFmtId="183" fontId="6" fillId="0" borderId="0" xfId="0" applyNumberFormat="1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81" fontId="8" fillId="0" borderId="64" xfId="0" applyNumberFormat="1" applyFont="1" applyFill="1" applyBorder="1" applyAlignment="1">
      <alignment horizontal="center" vertical="center"/>
    </xf>
    <xf numFmtId="181" fontId="8" fillId="0" borderId="66" xfId="0" applyNumberFormat="1" applyFont="1" applyFill="1" applyBorder="1" applyAlignment="1">
      <alignment horizontal="center" vertical="center"/>
    </xf>
    <xf numFmtId="183" fontId="0" fillId="0" borderId="77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83" fontId="0" fillId="0" borderId="46" xfId="0" applyNumberFormat="1" applyFont="1" applyFill="1" applyBorder="1" applyAlignment="1">
      <alignment horizontal="center" vertical="center"/>
    </xf>
    <xf numFmtId="183" fontId="0" fillId="0" borderId="16" xfId="0" applyNumberFormat="1" applyFont="1" applyFill="1" applyBorder="1" applyAlignment="1">
      <alignment horizontal="center" vertical="center"/>
    </xf>
    <xf numFmtId="179" fontId="0" fillId="0" borderId="136" xfId="0" applyNumberFormat="1" applyFont="1" applyFill="1" applyBorder="1" applyAlignment="1">
      <alignment horizontal="center" vertical="center" wrapText="1"/>
    </xf>
    <xf numFmtId="179" fontId="0" fillId="0" borderId="94" xfId="0" applyNumberFormat="1" applyFont="1" applyFill="1" applyBorder="1" applyAlignment="1">
      <alignment horizontal="center" vertical="center" wrapText="1"/>
    </xf>
    <xf numFmtId="179" fontId="0" fillId="0" borderId="82" xfId="0" applyNumberFormat="1" applyFont="1" applyFill="1" applyBorder="1" applyAlignment="1">
      <alignment horizontal="center" vertical="center" wrapText="1"/>
    </xf>
    <xf numFmtId="183" fontId="0" fillId="0" borderId="49" xfId="0" applyNumberFormat="1" applyFont="1" applyFill="1" applyBorder="1" applyAlignment="1">
      <alignment horizontal="center" vertical="center"/>
    </xf>
    <xf numFmtId="183" fontId="0" fillId="0" borderId="111" xfId="0" applyNumberFormat="1" applyFont="1" applyFill="1" applyBorder="1" applyAlignment="1">
      <alignment horizontal="center" vertical="center"/>
    </xf>
    <xf numFmtId="183" fontId="0" fillId="0" borderId="135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0" fillId="0" borderId="130" xfId="0" applyFont="1" applyFill="1" applyBorder="1" applyAlignment="1">
      <alignment horizontal="center" vertical="center" wrapText="1"/>
    </xf>
    <xf numFmtId="0" fontId="0" fillId="0" borderId="13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6" fillId="0" borderId="135" xfId="0" applyFont="1" applyFill="1" applyBorder="1" applyAlignment="1">
      <alignment horizontal="center" vertical="center" wrapText="1"/>
    </xf>
    <xf numFmtId="0" fontId="6" fillId="0" borderId="113" xfId="0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textRotation="255"/>
    </xf>
    <xf numFmtId="0" fontId="17" fillId="0" borderId="0" xfId="0" applyFont="1" applyFill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183" fontId="32" fillId="4" borderId="136" xfId="0" applyNumberFormat="1" applyFont="1" applyFill="1" applyBorder="1" applyAlignment="1">
      <alignment horizontal="center" textRotation="255"/>
    </xf>
    <xf numFmtId="183" fontId="32" fillId="4" borderId="94" xfId="0" applyNumberFormat="1" applyFont="1" applyFill="1" applyBorder="1" applyAlignment="1">
      <alignment horizontal="center" textRotation="255"/>
    </xf>
    <xf numFmtId="183" fontId="32" fillId="4" borderId="94" xfId="0" applyNumberFormat="1" applyFont="1" applyFill="1" applyBorder="1" applyAlignment="1">
      <alignment horizontal="center" vertical="top" textRotation="255"/>
    </xf>
    <xf numFmtId="183" fontId="32" fillId="4" borderId="82" xfId="0" applyNumberFormat="1" applyFont="1" applyFill="1" applyBorder="1" applyAlignment="1">
      <alignment horizontal="center" vertical="top" textRotation="255"/>
    </xf>
    <xf numFmtId="183" fontId="32" fillId="0" borderId="46" xfId="0" applyNumberFormat="1" applyFont="1" applyFill="1" applyBorder="1" applyAlignment="1">
      <alignment horizontal="center" vertical="center" wrapText="1"/>
    </xf>
    <xf numFmtId="183" fontId="32" fillId="0" borderId="16" xfId="0" applyNumberFormat="1" applyFont="1" applyFill="1" applyBorder="1" applyAlignment="1">
      <alignment horizontal="center" vertical="center" wrapText="1"/>
    </xf>
    <xf numFmtId="183" fontId="32" fillId="0" borderId="38" xfId="0" applyNumberFormat="1" applyFont="1" applyFill="1" applyBorder="1" applyAlignment="1">
      <alignment horizontal="center" vertical="center" wrapText="1"/>
    </xf>
    <xf numFmtId="183" fontId="32" fillId="0" borderId="143" xfId="0" applyNumberFormat="1" applyFont="1" applyFill="1" applyBorder="1" applyAlignment="1">
      <alignment horizontal="center" vertical="center" wrapText="1"/>
    </xf>
    <xf numFmtId="183" fontId="32" fillId="0" borderId="148" xfId="0" applyNumberFormat="1" applyFont="1" applyFill="1" applyBorder="1" applyAlignment="1">
      <alignment horizontal="center" vertical="center"/>
    </xf>
    <xf numFmtId="183" fontId="32" fillId="0" borderId="60" xfId="0" applyNumberFormat="1" applyFont="1" applyFill="1" applyBorder="1" applyAlignment="1">
      <alignment horizontal="center" vertical="center"/>
    </xf>
    <xf numFmtId="183" fontId="35" fillId="0" borderId="174" xfId="0" applyNumberFormat="1" applyFont="1" applyFill="1" applyBorder="1" applyAlignment="1">
      <alignment horizontal="center" vertical="center"/>
    </xf>
    <xf numFmtId="183" fontId="35" fillId="0" borderId="162" xfId="0" applyNumberFormat="1" applyFont="1" applyFill="1" applyBorder="1" applyAlignment="1">
      <alignment horizontal="center" vertical="center"/>
    </xf>
    <xf numFmtId="183" fontId="32" fillId="0" borderId="175" xfId="0" applyNumberFormat="1" applyFont="1" applyFill="1" applyBorder="1" applyAlignment="1">
      <alignment horizontal="center" vertical="center"/>
    </xf>
    <xf numFmtId="183" fontId="32" fillId="0" borderId="176" xfId="0" applyNumberFormat="1" applyFont="1" applyFill="1" applyBorder="1" applyAlignment="1">
      <alignment horizontal="center" vertical="center"/>
    </xf>
    <xf numFmtId="183" fontId="32" fillId="0" borderId="172" xfId="0" applyNumberFormat="1" applyFont="1" applyFill="1" applyBorder="1" applyAlignment="1">
      <alignment horizontal="center" vertical="center"/>
    </xf>
    <xf numFmtId="183" fontId="32" fillId="0" borderId="173" xfId="0" applyNumberFormat="1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13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87" fontId="0" fillId="0" borderId="3" xfId="0" applyNumberFormat="1" applyFont="1" applyFill="1" applyBorder="1" applyAlignment="1">
      <alignment horizontal="center" vertical="center" textRotation="255" wrapText="1" shrinkToFit="1"/>
    </xf>
    <xf numFmtId="187" fontId="0" fillId="0" borderId="3" xfId="0" applyNumberFormat="1" applyFont="1" applyFill="1" applyBorder="1" applyAlignment="1">
      <alignment horizontal="center" vertical="center" textRotation="255" shrinkToFit="1"/>
    </xf>
    <xf numFmtId="188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255"/>
    </xf>
    <xf numFmtId="0" fontId="20" fillId="0" borderId="73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14" fillId="0" borderId="140" xfId="0" applyFont="1" applyFill="1" applyBorder="1" applyAlignment="1">
      <alignment horizontal="center" vertical="center" wrapText="1"/>
    </xf>
    <xf numFmtId="0" fontId="14" fillId="0" borderId="101" xfId="0" applyFont="1" applyFill="1" applyBorder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center" vertical="center" textRotation="255"/>
    </xf>
    <xf numFmtId="0" fontId="20" fillId="0" borderId="94" xfId="0" applyFont="1" applyFill="1" applyBorder="1" applyAlignment="1">
      <alignment horizontal="center" vertical="center" textRotation="255"/>
    </xf>
    <xf numFmtId="0" fontId="20" fillId="0" borderId="133" xfId="0" applyFont="1" applyFill="1" applyBorder="1" applyAlignment="1">
      <alignment horizontal="center" vertical="center" textRotation="255"/>
    </xf>
    <xf numFmtId="0" fontId="20" fillId="0" borderId="12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center" vertical="center"/>
    </xf>
    <xf numFmtId="0" fontId="20" fillId="0" borderId="141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horizontal="center" vertical="center" textRotation="255"/>
    </xf>
    <xf numFmtId="0" fontId="20" fillId="0" borderId="100" xfId="0" applyFont="1" applyFill="1" applyBorder="1" applyAlignment="1">
      <alignment horizontal="center" vertical="center"/>
    </xf>
    <xf numFmtId="0" fontId="20" fillId="0" borderId="130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4" fillId="0" borderId="100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0" fontId="14" fillId="0" borderId="129" xfId="0" applyFont="1" applyFill="1" applyBorder="1" applyAlignment="1">
      <alignment horizontal="center" vertical="center"/>
    </xf>
    <xf numFmtId="0" fontId="14" fillId="0" borderId="9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textRotation="255"/>
    </xf>
    <xf numFmtId="0" fontId="14" fillId="0" borderId="12" xfId="0" applyFont="1" applyFill="1" applyBorder="1" applyAlignment="1">
      <alignment horizontal="center" vertical="center" textRotation="255"/>
    </xf>
    <xf numFmtId="0" fontId="36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63" xfId="0" applyFont="1" applyFill="1" applyBorder="1" applyAlignment="1">
      <alignment horizontal="center" vertical="center" textRotation="255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11" xfId="0" applyFont="1" applyFill="1" applyBorder="1" applyAlignment="1">
      <alignment horizontal="center" vertical="center" textRotation="255" wrapText="1"/>
    </xf>
    <xf numFmtId="0" fontId="14" fillId="0" borderId="46" xfId="0" applyFont="1" applyFill="1" applyBorder="1" applyAlignment="1">
      <alignment horizontal="center" vertical="center" textRotation="255"/>
    </xf>
    <xf numFmtId="0" fontId="14" fillId="0" borderId="113" xfId="0" applyFont="1" applyFill="1" applyBorder="1" applyAlignment="1">
      <alignment horizontal="center" vertical="center" textRotation="255"/>
    </xf>
    <xf numFmtId="0" fontId="6" fillId="0" borderId="95" xfId="0" applyFont="1" applyFill="1" applyBorder="1" applyAlignment="1">
      <alignment horizontal="center" vertical="center" wrapText="1"/>
    </xf>
    <xf numFmtId="0" fontId="6" fillId="0" borderId="129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textRotation="255" wrapText="1"/>
    </xf>
    <xf numFmtId="0" fontId="6" fillId="0" borderId="102" xfId="0" applyFont="1" applyFill="1" applyBorder="1" applyAlignment="1">
      <alignment horizontal="center" vertical="center" textRotation="255" wrapText="1"/>
    </xf>
    <xf numFmtId="0" fontId="6" fillId="0" borderId="100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0" xfId="0" applyFont="1" applyFill="1" applyBorder="1" applyAlignment="1">
      <alignment horizontal="center" vertical="center" textRotation="255" wrapText="1"/>
    </xf>
    <xf numFmtId="0" fontId="6" fillId="0" borderId="130" xfId="0" applyFont="1" applyFill="1" applyBorder="1" applyAlignment="1">
      <alignment horizontal="center" vertical="center" wrapText="1"/>
    </xf>
    <xf numFmtId="0" fontId="6" fillId="0" borderId="1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21" xfId="0" applyFont="1" applyFill="1" applyBorder="1" applyAlignment="1">
      <alignment horizontal="center" vertical="center" textRotation="255" wrapText="1"/>
    </xf>
    <xf numFmtId="0" fontId="6" fillId="0" borderId="39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82" xfId="0" applyFont="1" applyFill="1" applyBorder="1" applyAlignment="1">
      <alignment horizontal="center" vertical="center" textRotation="255" wrapText="1"/>
    </xf>
    <xf numFmtId="0" fontId="27" fillId="0" borderId="10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horizontal="center" vertical="center" wrapText="1"/>
    </xf>
    <xf numFmtId="0" fontId="6" fillId="0" borderId="14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textRotation="255" wrapText="1"/>
    </xf>
    <xf numFmtId="0" fontId="6" fillId="0" borderId="32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46" xfId="0" applyFont="1" applyFill="1" applyBorder="1" applyAlignment="1">
      <alignment horizontal="center" vertical="center" textRotation="255" wrapText="1"/>
    </xf>
    <xf numFmtId="0" fontId="6" fillId="0" borderId="63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30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84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19" fillId="0" borderId="0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distributed"/>
    </xf>
    <xf numFmtId="0" fontId="7" fillId="0" borderId="28" xfId="0" applyFont="1" applyFill="1" applyBorder="1" applyAlignment="1">
      <alignment horizontal="center" vertical="distributed"/>
    </xf>
    <xf numFmtId="0" fontId="7" fillId="0" borderId="22" xfId="0" applyFont="1" applyFill="1" applyBorder="1" applyAlignment="1">
      <alignment horizontal="center" vertical="distributed"/>
    </xf>
    <xf numFmtId="0" fontId="0" fillId="0" borderId="10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distributed" vertical="distributed"/>
    </xf>
    <xf numFmtId="0" fontId="0" fillId="0" borderId="97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63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63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83" fontId="6" fillId="4" borderId="64" xfId="0" applyNumberFormat="1" applyFont="1" applyFill="1" applyBorder="1" applyAlignment="1">
      <alignment horizontal="center" vertical="center"/>
    </xf>
    <xf numFmtId="183" fontId="6" fillId="4" borderId="66" xfId="0" applyNumberFormat="1" applyFont="1" applyFill="1" applyBorder="1" applyAlignment="1">
      <alignment horizontal="center" vertical="center"/>
    </xf>
    <xf numFmtId="183" fontId="0" fillId="4" borderId="77" xfId="0" applyNumberFormat="1" applyFont="1" applyFill="1" applyBorder="1" applyAlignment="1">
      <alignment horizontal="center" vertical="center"/>
    </xf>
    <xf numFmtId="183" fontId="0" fillId="4" borderId="22" xfId="0" applyNumberFormat="1" applyFont="1" applyFill="1" applyBorder="1" applyAlignment="1">
      <alignment horizontal="center" vertical="center"/>
    </xf>
    <xf numFmtId="0" fontId="27" fillId="0" borderId="134" xfId="0" applyFont="1" applyFill="1" applyBorder="1" applyAlignment="1">
      <alignment horizontal="center" vertical="center"/>
    </xf>
    <xf numFmtId="0" fontId="27" fillId="0" borderId="119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143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39" fillId="0" borderId="135" xfId="0" applyFont="1" applyFill="1" applyBorder="1" applyAlignment="1">
      <alignment horizontal="center" vertical="center" wrapText="1"/>
    </xf>
    <xf numFmtId="0" fontId="39" fillId="0" borderId="13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143" xfId="0" applyFont="1" applyFill="1" applyBorder="1" applyAlignment="1">
      <alignment horizontal="center" vertical="center" wrapText="1"/>
    </xf>
    <xf numFmtId="0" fontId="0" fillId="0" borderId="144" xfId="0" applyFont="1" applyFill="1" applyBorder="1" applyAlignment="1">
      <alignment horizontal="center" vertical="center" wrapText="1"/>
    </xf>
    <xf numFmtId="0" fontId="0" fillId="0" borderId="145" xfId="0" applyFont="1" applyFill="1" applyBorder="1" applyAlignment="1">
      <alignment horizontal="center" vertical="center" wrapText="1"/>
    </xf>
    <xf numFmtId="0" fontId="0" fillId="0" borderId="146" xfId="0" applyFont="1" applyFill="1" applyBorder="1" applyAlignment="1">
      <alignment horizontal="center" vertical="center" wrapText="1"/>
    </xf>
    <xf numFmtId="0" fontId="0" fillId="0" borderId="147" xfId="0" applyFont="1" applyFill="1" applyBorder="1" applyAlignment="1">
      <alignment horizontal="center" vertical="center" wrapText="1"/>
    </xf>
    <xf numFmtId="183" fontId="6" fillId="4" borderId="67" xfId="0" applyNumberFormat="1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136" xfId="0" applyFont="1" applyFill="1" applyBorder="1" applyAlignment="1">
      <alignment horizontal="center" vertical="center" textRotation="255" wrapText="1"/>
    </xf>
    <xf numFmtId="0" fontId="0" fillId="0" borderId="129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/>
    </xf>
    <xf numFmtId="0" fontId="7" fillId="0" borderId="134" xfId="0" applyFont="1" applyFill="1" applyBorder="1" applyAlignment="1">
      <alignment horizontal="left" vertical="center"/>
    </xf>
    <xf numFmtId="0" fontId="7" fillId="0" borderId="76" xfId="0" applyFont="1" applyFill="1" applyBorder="1" applyAlignment="1">
      <alignment horizontal="left" vertical="center"/>
    </xf>
    <xf numFmtId="0" fontId="7" fillId="0" borderId="119" xfId="0" applyFont="1" applyFill="1" applyBorder="1" applyAlignment="1">
      <alignment horizontal="left" vertical="center"/>
    </xf>
    <xf numFmtId="0" fontId="7" fillId="0" borderId="123" xfId="0" applyFont="1" applyFill="1" applyBorder="1" applyAlignment="1">
      <alignment horizontal="left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34" xfId="0" applyFont="1" applyFill="1" applyBorder="1" applyAlignment="1">
      <alignment horizontal="right" vertical="center"/>
    </xf>
    <xf numFmtId="0" fontId="7" fillId="0" borderId="76" xfId="0" applyFont="1" applyFill="1" applyBorder="1" applyAlignment="1">
      <alignment horizontal="right" vertical="center"/>
    </xf>
    <xf numFmtId="0" fontId="7" fillId="0" borderId="119" xfId="0" applyFont="1" applyFill="1" applyBorder="1" applyAlignment="1">
      <alignment horizontal="right" vertical="center"/>
    </xf>
    <xf numFmtId="0" fontId="7" fillId="0" borderId="77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5" xfId="0" applyFont="1" applyFill="1" applyBorder="1" applyAlignment="1">
      <alignment horizontal="right" vertical="center"/>
    </xf>
    <xf numFmtId="0" fontId="7" fillId="0" borderId="96" xfId="0" applyFont="1" applyFill="1" applyBorder="1" applyAlignment="1">
      <alignment horizontal="right" vertical="center"/>
    </xf>
    <xf numFmtId="0" fontId="7" fillId="0" borderId="97" xfId="0" applyFont="1" applyFill="1" applyBorder="1" applyAlignment="1">
      <alignment horizontal="right" vertical="center"/>
    </xf>
    <xf numFmtId="38" fontId="7" fillId="0" borderId="77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0" fontId="22" fillId="0" borderId="78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202" xfId="1" applyFont="1" applyFill="1" applyBorder="1" applyAlignment="1">
      <alignment horizontal="right" vertical="center"/>
    </xf>
    <xf numFmtId="38" fontId="7" fillId="0" borderId="203" xfId="1" applyFont="1" applyFill="1" applyBorder="1" applyAlignment="1">
      <alignment horizontal="right" vertical="center"/>
    </xf>
    <xf numFmtId="38" fontId="7" fillId="0" borderId="204" xfId="1" applyFont="1" applyFill="1" applyBorder="1" applyAlignment="1">
      <alignment horizontal="right" vertical="center"/>
    </xf>
    <xf numFmtId="183" fontId="0" fillId="0" borderId="123" xfId="0" applyNumberFormat="1" applyFont="1" applyFill="1" applyBorder="1" applyAlignment="1">
      <alignment horizontal="center" vertical="center"/>
    </xf>
    <xf numFmtId="183" fontId="0" fillId="0" borderId="109" xfId="0" applyNumberFormat="1" applyFont="1" applyFill="1" applyBorder="1" applyAlignment="1">
      <alignment horizontal="center" vertical="center"/>
    </xf>
    <xf numFmtId="183" fontId="6" fillId="0" borderId="123" xfId="0" applyNumberFormat="1" applyFont="1" applyFill="1" applyBorder="1" applyAlignment="1">
      <alignment horizontal="right" vertical="center"/>
    </xf>
    <xf numFmtId="183" fontId="6" fillId="0" borderId="28" xfId="0" applyNumberFormat="1" applyFont="1" applyFill="1" applyBorder="1" applyAlignment="1">
      <alignment horizontal="right" vertical="center"/>
    </xf>
    <xf numFmtId="183" fontId="6" fillId="0" borderId="106" xfId="0" applyNumberFormat="1" applyFont="1" applyFill="1" applyBorder="1" applyAlignment="1">
      <alignment horizontal="right" vertical="center"/>
    </xf>
    <xf numFmtId="183" fontId="6" fillId="0" borderId="22" xfId="0" applyNumberFormat="1" applyFont="1" applyFill="1" applyBorder="1" applyAlignment="1">
      <alignment horizontal="right" vertical="center"/>
    </xf>
    <xf numFmtId="183" fontId="6" fillId="0" borderId="77" xfId="0" applyNumberFormat="1" applyFont="1" applyFill="1" applyBorder="1" applyAlignment="1">
      <alignment horizontal="right" vertical="center"/>
    </xf>
    <xf numFmtId="183" fontId="6" fillId="0" borderId="27" xfId="0" applyNumberFormat="1" applyFont="1" applyFill="1" applyBorder="1" applyAlignment="1">
      <alignment horizontal="right" vertical="center"/>
    </xf>
    <xf numFmtId="183" fontId="6" fillId="0" borderId="34" xfId="0" applyNumberFormat="1" applyFont="1" applyFill="1" applyBorder="1" applyAlignment="1">
      <alignment horizontal="right" vertical="center"/>
    </xf>
    <xf numFmtId="183" fontId="6" fillId="0" borderId="107" xfId="0" applyNumberFormat="1" applyFont="1" applyFill="1" applyBorder="1" applyAlignment="1">
      <alignment horizontal="right" vertical="center"/>
    </xf>
    <xf numFmtId="183" fontId="6" fillId="0" borderId="123" xfId="1" applyNumberFormat="1" applyFont="1" applyFill="1" applyBorder="1" applyAlignment="1">
      <alignment horizontal="right" vertical="center"/>
    </xf>
    <xf numFmtId="183" fontId="6" fillId="0" borderId="22" xfId="1" applyNumberFormat="1" applyFont="1" applyFill="1" applyBorder="1" applyAlignment="1">
      <alignment horizontal="right" vertical="center"/>
    </xf>
    <xf numFmtId="183" fontId="6" fillId="0" borderId="27" xfId="1" applyNumberFormat="1" applyFont="1" applyFill="1" applyBorder="1" applyAlignment="1">
      <alignment horizontal="right" vertical="center"/>
    </xf>
    <xf numFmtId="183" fontId="6" fillId="0" borderId="28" xfId="1" applyNumberFormat="1" applyFont="1" applyFill="1" applyBorder="1" applyAlignment="1">
      <alignment horizontal="right" vertical="center"/>
    </xf>
    <xf numFmtId="183" fontId="6" fillId="0" borderId="106" xfId="1" applyNumberFormat="1" applyFont="1" applyFill="1" applyBorder="1" applyAlignment="1">
      <alignment horizontal="right" vertical="center"/>
    </xf>
    <xf numFmtId="183" fontId="6" fillId="0" borderId="34" xfId="1" applyNumberFormat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 wrapText="1"/>
    </xf>
    <xf numFmtId="38" fontId="6" fillId="0" borderId="51" xfId="1" applyFont="1" applyFill="1" applyBorder="1" applyAlignment="1">
      <alignment horizontal="right" vertical="center" wrapText="1"/>
    </xf>
    <xf numFmtId="38" fontId="6" fillId="0" borderId="112" xfId="1" applyFont="1" applyFill="1" applyBorder="1" applyAlignment="1">
      <alignment horizontal="right" vertical="center" wrapText="1"/>
    </xf>
    <xf numFmtId="38" fontId="6" fillId="0" borderId="23" xfId="1" applyFont="1" applyFill="1" applyBorder="1" applyAlignment="1">
      <alignment horizontal="right" vertical="center" wrapText="1"/>
    </xf>
    <xf numFmtId="38" fontId="6" fillId="0" borderId="108" xfId="1" applyFont="1" applyFill="1" applyBorder="1" applyAlignment="1">
      <alignment horizontal="right" vertical="center" wrapText="1"/>
    </xf>
    <xf numFmtId="183" fontId="6" fillId="0" borderId="93" xfId="0" applyNumberFormat="1" applyFont="1" applyFill="1" applyBorder="1" applyAlignment="1">
      <alignment horizontal="right" vertical="center"/>
    </xf>
    <xf numFmtId="38" fontId="6" fillId="0" borderId="99" xfId="1" applyFont="1" applyFill="1" applyBorder="1" applyAlignment="1">
      <alignment horizontal="right" vertical="center" wrapText="1"/>
    </xf>
    <xf numFmtId="183" fontId="6" fillId="0" borderId="99" xfId="0" applyNumberFormat="1" applyFont="1" applyFill="1" applyBorder="1" applyAlignment="1">
      <alignment horizontal="right" vertical="center" wrapText="1"/>
    </xf>
    <xf numFmtId="183" fontId="6" fillId="0" borderId="93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 wrapText="1"/>
    </xf>
    <xf numFmtId="38" fontId="6" fillId="0" borderId="7" xfId="1" applyFont="1" applyFill="1" applyBorder="1" applyAlignment="1">
      <alignment horizontal="right" vertical="center" wrapText="1"/>
    </xf>
    <xf numFmtId="38" fontId="6" fillId="0" borderId="6" xfId="1" applyFont="1" applyFill="1" applyBorder="1" applyAlignment="1">
      <alignment horizontal="right" vertical="center" wrapText="1"/>
    </xf>
    <xf numFmtId="38" fontId="6" fillId="0" borderId="15" xfId="1" applyFont="1" applyFill="1" applyBorder="1" applyAlignment="1">
      <alignment horizontal="right"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6" fillId="0" borderId="9" xfId="1" applyFont="1" applyFill="1" applyBorder="1" applyAlignment="1">
      <alignment horizontal="right" vertical="center" wrapText="1"/>
    </xf>
    <xf numFmtId="183" fontId="0" fillId="0" borderId="77" xfId="0" applyNumberFormat="1" applyFont="1" applyFill="1" applyBorder="1" applyAlignment="1">
      <alignment horizontal="left" vertical="center"/>
    </xf>
    <xf numFmtId="183" fontId="0" fillId="0" borderId="22" xfId="0" applyNumberFormat="1" applyFont="1" applyFill="1" applyBorder="1" applyAlignment="1">
      <alignment horizontal="left" vertical="center"/>
    </xf>
    <xf numFmtId="181" fontId="7" fillId="0" borderId="70" xfId="0" applyNumberFormat="1" applyFont="1" applyFill="1" applyBorder="1" applyAlignment="1">
      <alignment horizontal="right" vertical="center" wrapText="1"/>
    </xf>
    <xf numFmtId="181" fontId="7" fillId="0" borderId="114" xfId="0" applyNumberFormat="1" applyFont="1" applyFill="1" applyBorder="1" applyAlignment="1">
      <alignment horizontal="right" vertical="center" wrapText="1"/>
    </xf>
    <xf numFmtId="181" fontId="7" fillId="0" borderId="28" xfId="0" applyNumberFormat="1" applyFont="1" applyFill="1" applyBorder="1" applyAlignment="1">
      <alignment horizontal="right" vertical="center" wrapText="1"/>
    </xf>
    <xf numFmtId="181" fontId="7" fillId="0" borderId="22" xfId="0" applyNumberFormat="1" applyFont="1" applyFill="1" applyBorder="1" applyAlignment="1">
      <alignment horizontal="right" vertical="center" wrapText="1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令和５年　</a:t>
            </a:r>
            <a:r>
              <a:rPr lang="ja-JP" sz="2800" b="1" baseline="0"/>
              <a:t>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38-42AF-805E-DD1B21232D3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38-42AF-805E-DD1B21232D3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38-42AF-805E-DD1B21232D3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38-42AF-805E-DD1B21232D3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38-42AF-805E-DD1B21232D3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38-42AF-805E-DD1B21232D33}"/>
              </c:ext>
            </c:extLst>
          </c:dPt>
          <c:cat>
            <c:strRef>
              <c:f>'1'!$BD$3:$BD$49</c:f>
              <c:strCache>
                <c:ptCount val="47"/>
                <c:pt idx="0">
                  <c:v>東京都</c:v>
                </c:pt>
                <c:pt idx="1">
                  <c:v>千葉県</c:v>
                </c:pt>
                <c:pt idx="2">
                  <c:v>神奈川県</c:v>
                </c:pt>
                <c:pt idx="3">
                  <c:v>愛知県</c:v>
                </c:pt>
                <c:pt idx="4">
                  <c:v>埼玉県</c:v>
                </c:pt>
                <c:pt idx="5">
                  <c:v>大阪府</c:v>
                </c:pt>
                <c:pt idx="6">
                  <c:v>北海道</c:v>
                </c:pt>
                <c:pt idx="7">
                  <c:v>兵庫県</c:v>
                </c:pt>
                <c:pt idx="8">
                  <c:v>茨城県</c:v>
                </c:pt>
                <c:pt idx="9">
                  <c:v>福岡県</c:v>
                </c:pt>
                <c:pt idx="10">
                  <c:v>静岡県</c:v>
                </c:pt>
                <c:pt idx="11">
                  <c:v>栃木県</c:v>
                </c:pt>
                <c:pt idx="12">
                  <c:v>長野県</c:v>
                </c:pt>
                <c:pt idx="13">
                  <c:v>広島県</c:v>
                </c:pt>
                <c:pt idx="14">
                  <c:v>群馬県</c:v>
                </c:pt>
                <c:pt idx="15">
                  <c:v>岡山県</c:v>
                </c:pt>
                <c:pt idx="16">
                  <c:v>岐阜県</c:v>
                </c:pt>
                <c:pt idx="17">
                  <c:v>福島県</c:v>
                </c:pt>
                <c:pt idx="18">
                  <c:v>宮城県</c:v>
                </c:pt>
                <c:pt idx="19">
                  <c:v>三重県</c:v>
                </c:pt>
                <c:pt idx="20">
                  <c:v>鹿児島県</c:v>
                </c:pt>
                <c:pt idx="21">
                  <c:v>熊本県</c:v>
                </c:pt>
                <c:pt idx="22">
                  <c:v>新潟県</c:v>
                </c:pt>
                <c:pt idx="23">
                  <c:v>山口県</c:v>
                </c:pt>
                <c:pt idx="24">
                  <c:v>沖縄県</c:v>
                </c:pt>
                <c:pt idx="25">
                  <c:v>京都府</c:v>
                </c:pt>
                <c:pt idx="26">
                  <c:v>大分県</c:v>
                </c:pt>
                <c:pt idx="27">
                  <c:v>宮崎県</c:v>
                </c:pt>
                <c:pt idx="28">
                  <c:v>長崎県</c:v>
                </c:pt>
                <c:pt idx="29">
                  <c:v>青森県</c:v>
                </c:pt>
                <c:pt idx="30">
                  <c:v>奈良県</c:v>
                </c:pt>
                <c:pt idx="31">
                  <c:v>愛媛県</c:v>
                </c:pt>
                <c:pt idx="32">
                  <c:v>滋賀県</c:v>
                </c:pt>
                <c:pt idx="33">
                  <c:v>岩手県</c:v>
                </c:pt>
                <c:pt idx="34">
                  <c:v>山梨県</c:v>
                </c:pt>
                <c:pt idx="35">
                  <c:v>香川県</c:v>
                </c:pt>
                <c:pt idx="36">
                  <c:v>和歌山県</c:v>
                </c:pt>
                <c:pt idx="37">
                  <c:v>秋田県</c:v>
                </c:pt>
                <c:pt idx="38">
                  <c:v>山形県</c:v>
                </c:pt>
                <c:pt idx="39">
                  <c:v>高知県</c:v>
                </c:pt>
                <c:pt idx="40">
                  <c:v>石川県</c:v>
                </c:pt>
                <c:pt idx="41">
                  <c:v>島根県</c:v>
                </c:pt>
                <c:pt idx="42">
                  <c:v>佐賀県</c:v>
                </c:pt>
                <c:pt idx="43">
                  <c:v>徳島県</c:v>
                </c:pt>
                <c:pt idx="44">
                  <c:v>富山県</c:v>
                </c:pt>
                <c:pt idx="45">
                  <c:v>鳥取県</c:v>
                </c:pt>
                <c:pt idx="46">
                  <c:v>福井県</c:v>
                </c:pt>
              </c:strCache>
            </c:strRef>
          </c:cat>
          <c:val>
            <c:numRef>
              <c:f>'1'!$BE$3:$BE$49</c:f>
              <c:numCache>
                <c:formatCode>#,##0_ </c:formatCode>
                <c:ptCount val="47"/>
                <c:pt idx="0">
                  <c:v>4365</c:v>
                </c:pt>
                <c:pt idx="1">
                  <c:v>2105</c:v>
                </c:pt>
                <c:pt idx="2">
                  <c:v>2053</c:v>
                </c:pt>
                <c:pt idx="3">
                  <c:v>2038</c:v>
                </c:pt>
                <c:pt idx="4">
                  <c:v>1995</c:v>
                </c:pt>
                <c:pt idx="5">
                  <c:v>1967</c:v>
                </c:pt>
                <c:pt idx="6">
                  <c:v>1587</c:v>
                </c:pt>
                <c:pt idx="7">
                  <c:v>1548</c:v>
                </c:pt>
                <c:pt idx="8">
                  <c:v>1385</c:v>
                </c:pt>
                <c:pt idx="9">
                  <c:v>1280</c:v>
                </c:pt>
                <c:pt idx="10">
                  <c:v>970</c:v>
                </c:pt>
                <c:pt idx="11">
                  <c:v>870</c:v>
                </c:pt>
                <c:pt idx="12">
                  <c:v>847</c:v>
                </c:pt>
                <c:pt idx="13">
                  <c:v>845</c:v>
                </c:pt>
                <c:pt idx="14">
                  <c:v>759</c:v>
                </c:pt>
                <c:pt idx="15">
                  <c:v>743</c:v>
                </c:pt>
                <c:pt idx="16">
                  <c:v>710</c:v>
                </c:pt>
                <c:pt idx="17">
                  <c:v>703</c:v>
                </c:pt>
                <c:pt idx="18">
                  <c:v>698</c:v>
                </c:pt>
                <c:pt idx="19">
                  <c:v>690</c:v>
                </c:pt>
                <c:pt idx="20">
                  <c:v>678</c:v>
                </c:pt>
                <c:pt idx="21">
                  <c:v>640</c:v>
                </c:pt>
                <c:pt idx="22">
                  <c:v>612</c:v>
                </c:pt>
                <c:pt idx="23">
                  <c:v>587</c:v>
                </c:pt>
                <c:pt idx="24">
                  <c:v>523</c:v>
                </c:pt>
                <c:pt idx="25">
                  <c:v>516</c:v>
                </c:pt>
                <c:pt idx="26">
                  <c:v>514</c:v>
                </c:pt>
                <c:pt idx="27">
                  <c:v>443</c:v>
                </c:pt>
                <c:pt idx="28">
                  <c:v>437</c:v>
                </c:pt>
                <c:pt idx="29">
                  <c:v>436</c:v>
                </c:pt>
                <c:pt idx="30">
                  <c:v>395</c:v>
                </c:pt>
                <c:pt idx="31">
                  <c:v>395</c:v>
                </c:pt>
                <c:pt idx="32">
                  <c:v>392</c:v>
                </c:pt>
                <c:pt idx="33">
                  <c:v>383</c:v>
                </c:pt>
                <c:pt idx="34">
                  <c:v>375</c:v>
                </c:pt>
                <c:pt idx="35">
                  <c:v>373</c:v>
                </c:pt>
                <c:pt idx="36">
                  <c:v>343</c:v>
                </c:pt>
                <c:pt idx="37">
                  <c:v>318</c:v>
                </c:pt>
                <c:pt idx="38">
                  <c:v>318</c:v>
                </c:pt>
                <c:pt idx="39">
                  <c:v>286</c:v>
                </c:pt>
                <c:pt idx="40">
                  <c:v>268</c:v>
                </c:pt>
                <c:pt idx="41">
                  <c:v>266</c:v>
                </c:pt>
                <c:pt idx="42">
                  <c:v>256</c:v>
                </c:pt>
                <c:pt idx="43">
                  <c:v>231</c:v>
                </c:pt>
                <c:pt idx="44">
                  <c:v>178</c:v>
                </c:pt>
                <c:pt idx="45">
                  <c:v>177</c:v>
                </c:pt>
                <c:pt idx="46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38-42AF-805E-DD1B2123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29984000"/>
        <c:axId val="129985536"/>
      </c:barChart>
      <c:catAx>
        <c:axId val="1299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1299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85536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299840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令和５年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'24'!$S$18</c:f>
              <c:strCache>
                <c:ptCount val="1"/>
                <c:pt idx="0">
                  <c:v>全火災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4-4314-A1C5-2EE108562F85}"/>
                </c:ext>
              </c:extLst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4-4314-A1C5-2EE108562F85}"/>
                </c:ext>
              </c:extLst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4-4314-A1C5-2EE108562F85}"/>
                </c:ext>
              </c:extLst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B4-4314-A1C5-2EE108562F85}"/>
                </c:ext>
              </c:extLst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4-4314-A1C5-2EE108562F85}"/>
                </c:ext>
              </c:extLst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4-4314-A1C5-2EE108562F85}"/>
                </c:ext>
              </c:extLst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4-4314-A1C5-2EE108562F85}"/>
                </c:ext>
              </c:extLst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4-4314-A1C5-2EE108562F85}"/>
                </c:ext>
              </c:extLst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B4-4314-A1C5-2EE108562F85}"/>
                </c:ext>
              </c:extLst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B4-4314-A1C5-2EE108562F85}"/>
                </c:ext>
              </c:extLst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B4-4314-A1C5-2EE108562F85}"/>
                </c:ext>
              </c:extLst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'24'!$R$19:$R$30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'24'!$S$19:$S$30</c:f>
              <c:numCache>
                <c:formatCode>General</c:formatCode>
                <c:ptCount val="12"/>
                <c:pt idx="0">
                  <c:v>38</c:v>
                </c:pt>
                <c:pt idx="1">
                  <c:v>40</c:v>
                </c:pt>
                <c:pt idx="2">
                  <c:v>89</c:v>
                </c:pt>
                <c:pt idx="3">
                  <c:v>50</c:v>
                </c:pt>
                <c:pt idx="4">
                  <c:v>36</c:v>
                </c:pt>
                <c:pt idx="5">
                  <c:v>28</c:v>
                </c:pt>
                <c:pt idx="6">
                  <c:v>34</c:v>
                </c:pt>
                <c:pt idx="7">
                  <c:v>38</c:v>
                </c:pt>
                <c:pt idx="8">
                  <c:v>32</c:v>
                </c:pt>
                <c:pt idx="9">
                  <c:v>93</c:v>
                </c:pt>
                <c:pt idx="10">
                  <c:v>59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B4-4314-A1C5-2EE108562F85}"/>
            </c:ext>
          </c:extLst>
        </c:ser>
        <c:ser>
          <c:idx val="1"/>
          <c:order val="1"/>
          <c:tx>
            <c:strRef>
              <c:f>'24'!$T$18</c:f>
              <c:strCache>
                <c:ptCount val="1"/>
                <c:pt idx="0">
                  <c:v>建物火災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B4-4314-A1C5-2EE108562F85}"/>
                </c:ext>
              </c:extLst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B4-4314-A1C5-2EE108562F85}"/>
                </c:ext>
              </c:extLst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B4-4314-A1C5-2EE108562F85}"/>
                </c:ext>
              </c:extLst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B4-4314-A1C5-2EE108562F85}"/>
                </c:ext>
              </c:extLst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B4-4314-A1C5-2EE108562F85}"/>
                </c:ext>
              </c:extLst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B4-4314-A1C5-2EE108562F85}"/>
                </c:ext>
              </c:extLst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B4-4314-A1C5-2EE108562F85}"/>
                </c:ext>
              </c:extLst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B4-4314-A1C5-2EE108562F85}"/>
                </c:ext>
              </c:extLst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B4-4314-A1C5-2EE108562F85}"/>
                </c:ext>
              </c:extLst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B4-4314-A1C5-2EE108562F85}"/>
                </c:ext>
              </c:extLst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B4-4314-A1C5-2EE108562F85}"/>
                </c:ext>
              </c:extLst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'24'!$R$19:$R$30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'24'!$T$19:$T$30</c:f>
              <c:numCache>
                <c:formatCode>#,##0_);[Red]\(#,##0\)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19</c:v>
                </c:pt>
                <c:pt idx="3">
                  <c:v>23</c:v>
                </c:pt>
                <c:pt idx="4">
                  <c:v>20</c:v>
                </c:pt>
                <c:pt idx="5">
                  <c:v>13</c:v>
                </c:pt>
                <c:pt idx="6">
                  <c:v>25</c:v>
                </c:pt>
                <c:pt idx="7">
                  <c:v>13</c:v>
                </c:pt>
                <c:pt idx="8">
                  <c:v>13</c:v>
                </c:pt>
                <c:pt idx="9">
                  <c:v>21</c:v>
                </c:pt>
                <c:pt idx="10">
                  <c:v>24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B4-4314-A1C5-2EE10856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22016"/>
        <c:axId val="131623552"/>
        <c:axId val="0"/>
      </c:bar3DChart>
      <c:catAx>
        <c:axId val="13162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23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>
                <a:solidFill>
                  <a:sysClr val="windowText" lastClr="000000"/>
                </a:solidFill>
              </a:rPr>
              <a:t>火災種別出火構成割合の推移（平成</a:t>
            </a:r>
            <a:r>
              <a:rPr lang="ja-JP" altLang="en-US">
                <a:solidFill>
                  <a:sysClr val="windowText" lastClr="000000"/>
                </a:solidFill>
              </a:rPr>
              <a:t>２６</a:t>
            </a:r>
            <a:r>
              <a:rPr lang="ja-JP">
                <a:solidFill>
                  <a:sysClr val="windowText" lastClr="000000"/>
                </a:solidFill>
              </a:rPr>
              <a:t>年～</a:t>
            </a:r>
            <a:r>
              <a:rPr lang="ja-JP" altLang="en-US">
                <a:solidFill>
                  <a:sysClr val="windowText" lastClr="000000"/>
                </a:solidFill>
              </a:rPr>
              <a:t>令和５</a:t>
            </a:r>
            <a:r>
              <a:rPr lang="ja-JP">
                <a:solidFill>
                  <a:sysClr val="windowText" lastClr="000000"/>
                </a:solidFill>
              </a:rPr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'9'!$AQ$33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'9'!$AQ$34:$AQ$45</c15:sqref>
                  </c15:fullRef>
                </c:ext>
              </c:extLst>
              <c:f>'9'!$AQ$35:$AQ$45</c:f>
              <c:numCache>
                <c:formatCode>#,##0_);[Red]\(#,##0\)</c:formatCode>
                <c:ptCount val="11"/>
                <c:pt idx="0">
                  <c:v>263</c:v>
                </c:pt>
                <c:pt idx="1">
                  <c:v>227</c:v>
                </c:pt>
                <c:pt idx="2">
                  <c:v>226</c:v>
                </c:pt>
                <c:pt idx="3">
                  <c:v>259</c:v>
                </c:pt>
                <c:pt idx="4">
                  <c:v>214</c:v>
                </c:pt>
                <c:pt idx="5">
                  <c:v>231</c:v>
                </c:pt>
                <c:pt idx="6">
                  <c:v>225</c:v>
                </c:pt>
                <c:pt idx="7">
                  <c:v>215</c:v>
                </c:pt>
                <c:pt idx="8">
                  <c:v>249</c:v>
                </c:pt>
                <c:pt idx="9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B-4B56-BABA-34A3017D3BF9}"/>
            </c:ext>
          </c:extLst>
        </c:ser>
        <c:ser>
          <c:idx val="1"/>
          <c:order val="1"/>
          <c:tx>
            <c:strRef>
              <c:f>'9'!$AR$33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'9'!$AR$34:$AR$45</c15:sqref>
                  </c15:fullRef>
                </c:ext>
              </c:extLst>
              <c:f>'9'!$AR$35:$AR$45</c:f>
              <c:numCache>
                <c:formatCode>#,##0_);[Red]\(#,##0\)</c:formatCode>
                <c:ptCount val="11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19</c:v>
                </c:pt>
                <c:pt idx="4">
                  <c:v>34</c:v>
                </c:pt>
                <c:pt idx="5">
                  <c:v>32</c:v>
                </c:pt>
                <c:pt idx="6">
                  <c:v>31</c:v>
                </c:pt>
                <c:pt idx="7">
                  <c:v>29</c:v>
                </c:pt>
                <c:pt idx="8">
                  <c:v>33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B-4B56-BABA-34A3017D3BF9}"/>
            </c:ext>
          </c:extLst>
        </c:ser>
        <c:ser>
          <c:idx val="2"/>
          <c:order val="2"/>
          <c:tx>
            <c:strRef>
              <c:f>'9'!$AS$33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'9'!$AS$34:$AS$45</c15:sqref>
                  </c15:fullRef>
                </c:ext>
              </c:extLst>
              <c:f>'9'!$AS$35:$AS$45</c:f>
              <c:numCache>
                <c:formatCode>#,##0_);[Red]\(#,##0\)</c:formatCode>
                <c:ptCount val="11"/>
                <c:pt idx="0">
                  <c:v>58</c:v>
                </c:pt>
                <c:pt idx="1">
                  <c:v>50</c:v>
                </c:pt>
                <c:pt idx="2">
                  <c:v>46</c:v>
                </c:pt>
                <c:pt idx="3">
                  <c:v>48</c:v>
                </c:pt>
                <c:pt idx="4">
                  <c:v>40</c:v>
                </c:pt>
                <c:pt idx="5">
                  <c:v>35</c:v>
                </c:pt>
                <c:pt idx="6">
                  <c:v>49</c:v>
                </c:pt>
                <c:pt idx="7">
                  <c:v>35</c:v>
                </c:pt>
                <c:pt idx="8">
                  <c:v>45</c:v>
                </c:pt>
                <c:pt idx="9">
                  <c:v>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'9'!$AS$34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7A7-4606-AA99-69CC87BB0B7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B0B-4B56-BABA-34A3017D3BF9}"/>
            </c:ext>
          </c:extLst>
        </c:ser>
        <c:ser>
          <c:idx val="3"/>
          <c:order val="3"/>
          <c:tx>
            <c:strRef>
              <c:f>'9'!$AT$33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B56-BABA-34A3017D3BF9}"/>
                </c:ext>
              </c:extLst>
            </c:dLbl>
            <c:dLbl>
              <c:idx val="1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B-4B56-BABA-34A3017D3BF9}"/>
                </c:ext>
              </c:extLst>
            </c:dLbl>
            <c:dLbl>
              <c:idx val="2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B56-BABA-34A3017D3BF9}"/>
                </c:ext>
              </c:extLst>
            </c:dLbl>
            <c:dLbl>
              <c:idx val="3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0B-4B56-BABA-34A3017D3BF9}"/>
                </c:ext>
              </c:extLst>
            </c:dLbl>
            <c:dLbl>
              <c:idx val="4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B56-BABA-34A3017D3BF9}"/>
                </c:ext>
              </c:extLst>
            </c:dLbl>
            <c:dLbl>
              <c:idx val="5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0B-4B56-BABA-34A3017D3BF9}"/>
                </c:ext>
              </c:extLst>
            </c:dLbl>
            <c:dLbl>
              <c:idx val="6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B56-BABA-34A3017D3BF9}"/>
                </c:ext>
              </c:extLst>
            </c:dLbl>
            <c:dLbl>
              <c:idx val="7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0B-4B56-BABA-34A3017D3BF9}"/>
                </c:ext>
              </c:extLst>
            </c:dLbl>
            <c:dLbl>
              <c:idx val="8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0B-4B56-BABA-34A3017D3BF9}"/>
                </c:ext>
              </c:extLst>
            </c:dLbl>
            <c:dLbl>
              <c:idx val="9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'9'!$AT$34:$AT$45</c15:sqref>
                  </c15:fullRef>
                </c:ext>
              </c:extLst>
              <c:f>'9'!$AT$35:$AT$45</c:f>
              <c:numCache>
                <c:formatCode>#,##0_);[Red]\(#,##0\)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'9'!$AT$34</c15:sqref>
                  <c15:dLbl>
                    <c:idx val="-1"/>
                    <c:layout>
                      <c:manualLayout>
                        <c:x val="6.8750000000000019E-2"/>
                        <c:y val="1.7350230211122575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07A7-4606-AA99-69CC87BB0B7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2B0B-4B56-BABA-34A3017D3BF9}"/>
            </c:ext>
          </c:extLst>
        </c:ser>
        <c:ser>
          <c:idx val="4"/>
          <c:order val="4"/>
          <c:tx>
            <c:strRef>
              <c:f>'9'!$AU$33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'9'!$AU$34:$AU$45</c15:sqref>
                  </c15:fullRef>
                </c:ext>
              </c:extLst>
              <c:f>'9'!$AU$35:$AU$45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0B-4B56-BABA-34A3017D3BF9}"/>
            </c:ext>
          </c:extLst>
        </c:ser>
        <c:ser>
          <c:idx val="5"/>
          <c:order val="5"/>
          <c:tx>
            <c:strRef>
              <c:f>'9'!$AV$33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'9'!$AO$34:$AP$44</c15:sqref>
                  </c15:fullRef>
                </c:ext>
              </c:extLst>
              <c:f>'9'!$AO$35:$AP$44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令和１年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'9'!$AV$34:$AV$45</c15:sqref>
                  </c15:fullRef>
                </c:ext>
              </c:extLst>
              <c:f>'9'!$AV$35:$AV$45</c:f>
              <c:numCache>
                <c:formatCode>#,##0_);[Red]\(#,##0\)</c:formatCode>
                <c:ptCount val="11"/>
                <c:pt idx="0">
                  <c:v>150</c:v>
                </c:pt>
                <c:pt idx="1">
                  <c:v>122</c:v>
                </c:pt>
                <c:pt idx="2">
                  <c:v>143</c:v>
                </c:pt>
                <c:pt idx="3">
                  <c:v>170</c:v>
                </c:pt>
                <c:pt idx="4">
                  <c:v>225</c:v>
                </c:pt>
                <c:pt idx="5">
                  <c:v>213</c:v>
                </c:pt>
                <c:pt idx="6">
                  <c:v>204</c:v>
                </c:pt>
                <c:pt idx="7">
                  <c:v>198</c:v>
                </c:pt>
                <c:pt idx="8">
                  <c:v>271</c:v>
                </c:pt>
                <c:pt idx="9">
                  <c:v>275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'9'!$AV$34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07A7-4606-AA99-69CC87BB0B7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2-2B0B-4B56-BABA-34A3017D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120512"/>
        <c:axId val="151142784"/>
      </c:barChart>
      <c:catAx>
        <c:axId val="15112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2784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20512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7254127299098959"/>
          <c:y val="0.91556547223945983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'26'!$Q$7</c:f>
          <c:strCache>
            <c:ptCount val="1"/>
            <c:pt idx="0">
              <c:v>死者・負傷者の推移（平成２６年～令和５年）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'26'!$R$8</c:f>
              <c:strCache>
                <c:ptCount val="1"/>
                <c:pt idx="0">
                  <c:v>死者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'26'!$Q$9:$Q$19</c15:sqref>
                  </c15:fullRef>
                </c:ext>
              </c:extLst>
              <c:f>'26'!$Q$10:$Q$19</c:f>
              <c:strCache>
                <c:ptCount val="10"/>
                <c:pt idx="0">
                  <c:v>H２６</c:v>
                </c:pt>
                <c:pt idx="1">
                  <c:v>H２７</c:v>
                </c:pt>
                <c:pt idx="2">
                  <c:v>H２８</c:v>
                </c:pt>
                <c:pt idx="3">
                  <c:v>H２９</c:v>
                </c:pt>
                <c:pt idx="4">
                  <c:v>H３０</c:v>
                </c:pt>
                <c:pt idx="5">
                  <c:v>R１</c:v>
                </c:pt>
                <c:pt idx="6">
                  <c:v>R２</c:v>
                </c:pt>
                <c:pt idx="7">
                  <c:v>R３</c:v>
                </c:pt>
                <c:pt idx="8">
                  <c:v>R４</c:v>
                </c:pt>
                <c:pt idx="9">
                  <c:v>R５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'26'!$R$9:$R$19</c15:sqref>
                  </c15:fullRef>
                </c:ext>
              </c:extLst>
              <c:f>'26'!$R$10:$R$19</c:f>
              <c:numCache>
                <c:formatCode>General</c:formatCode>
                <c:ptCount val="10"/>
                <c:pt idx="0">
                  <c:v>25</c:v>
                </c:pt>
                <c:pt idx="1">
                  <c:v>20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27</c:v>
                </c:pt>
                <c:pt idx="6">
                  <c:v>22</c:v>
                </c:pt>
                <c:pt idx="7">
                  <c:v>16</c:v>
                </c:pt>
                <c:pt idx="8">
                  <c:v>17</c:v>
                </c:pt>
                <c:pt idx="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7-4319-BC39-59EC5B47CA77}"/>
            </c:ext>
          </c:extLst>
        </c:ser>
        <c:ser>
          <c:idx val="1"/>
          <c:order val="1"/>
          <c:tx>
            <c:strRef>
              <c:f>'26'!$S$8</c:f>
              <c:strCache>
                <c:ptCount val="1"/>
                <c:pt idx="0">
                  <c:v>負傷者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'26'!$Q$9:$Q$19</c15:sqref>
                  </c15:fullRef>
                </c:ext>
              </c:extLst>
              <c:f>'26'!$Q$10:$Q$19</c:f>
              <c:strCache>
                <c:ptCount val="10"/>
                <c:pt idx="0">
                  <c:v>H２６</c:v>
                </c:pt>
                <c:pt idx="1">
                  <c:v>H２７</c:v>
                </c:pt>
                <c:pt idx="2">
                  <c:v>H２８</c:v>
                </c:pt>
                <c:pt idx="3">
                  <c:v>H２９</c:v>
                </c:pt>
                <c:pt idx="4">
                  <c:v>H３０</c:v>
                </c:pt>
                <c:pt idx="5">
                  <c:v>R１</c:v>
                </c:pt>
                <c:pt idx="6">
                  <c:v>R２</c:v>
                </c:pt>
                <c:pt idx="7">
                  <c:v>R３</c:v>
                </c:pt>
                <c:pt idx="8">
                  <c:v>R４</c:v>
                </c:pt>
                <c:pt idx="9">
                  <c:v>R５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'26'!$S$9:$S$19</c15:sqref>
                  </c15:fullRef>
                </c:ext>
              </c:extLst>
              <c:f>'26'!$S$10:$S$19</c:f>
              <c:numCache>
                <c:formatCode>General</c:formatCode>
                <c:ptCount val="10"/>
                <c:pt idx="0">
                  <c:v>73</c:v>
                </c:pt>
                <c:pt idx="1">
                  <c:v>68</c:v>
                </c:pt>
                <c:pt idx="2">
                  <c:v>51</c:v>
                </c:pt>
                <c:pt idx="3">
                  <c:v>69</c:v>
                </c:pt>
                <c:pt idx="4">
                  <c:v>71</c:v>
                </c:pt>
                <c:pt idx="5">
                  <c:v>66</c:v>
                </c:pt>
                <c:pt idx="6">
                  <c:v>68</c:v>
                </c:pt>
                <c:pt idx="7">
                  <c:v>68</c:v>
                </c:pt>
                <c:pt idx="8">
                  <c:v>70</c:v>
                </c:pt>
                <c:pt idx="9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7-4319-BC39-59EC5B47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21424"/>
        <c:axId val="1712761232"/>
      </c:lineChart>
      <c:catAx>
        <c:axId val="171192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2761232"/>
        <c:crosses val="autoZero"/>
        <c:auto val="1"/>
        <c:lblAlgn val="ctr"/>
        <c:lblOffset val="100"/>
        <c:noMultiLvlLbl val="0"/>
      </c:catAx>
      <c:valAx>
        <c:axId val="171276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192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'27'!$Q$8</c:f>
          <c:strCache>
            <c:ptCount val="1"/>
            <c:pt idx="0">
              <c:v>林野火災発生件数及び焼損面積の推移（平成２６年～令和５年）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'27'!$R$9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'27'!$Q$10:$Q$20</c15:sqref>
                  </c15:fullRef>
                </c:ext>
              </c:extLst>
              <c:f>'27'!$Q$11:$Q$20</c:f>
              <c:strCache>
                <c:ptCount val="10"/>
                <c:pt idx="0">
                  <c:v>H２６</c:v>
                </c:pt>
                <c:pt idx="1">
                  <c:v>H２７</c:v>
                </c:pt>
                <c:pt idx="2">
                  <c:v>H２８</c:v>
                </c:pt>
                <c:pt idx="3">
                  <c:v>H２９</c:v>
                </c:pt>
                <c:pt idx="4">
                  <c:v>H３０</c:v>
                </c:pt>
                <c:pt idx="5">
                  <c:v>R１</c:v>
                </c:pt>
                <c:pt idx="6">
                  <c:v>R２</c:v>
                </c:pt>
                <c:pt idx="7">
                  <c:v>R３</c:v>
                </c:pt>
                <c:pt idx="8">
                  <c:v>R４</c:v>
                </c:pt>
                <c:pt idx="9">
                  <c:v>R５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'27'!$R$10:$R$20</c15:sqref>
                  </c15:fullRef>
                </c:ext>
              </c:extLst>
              <c:f>'27'!$R$11:$R$20</c:f>
              <c:numCache>
                <c:formatCode>General</c:formatCode>
                <c:ptCount val="10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19</c:v>
                </c:pt>
                <c:pt idx="4">
                  <c:v>34</c:v>
                </c:pt>
                <c:pt idx="5">
                  <c:v>32</c:v>
                </c:pt>
                <c:pt idx="6">
                  <c:v>31</c:v>
                </c:pt>
                <c:pt idx="7">
                  <c:v>29</c:v>
                </c:pt>
                <c:pt idx="8">
                  <c:v>33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E-4AF9-8B15-3E140715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770464"/>
        <c:axId val="1727084480"/>
      </c:barChart>
      <c:lineChart>
        <c:grouping val="standard"/>
        <c:varyColors val="0"/>
        <c:ser>
          <c:idx val="1"/>
          <c:order val="1"/>
          <c:tx>
            <c:strRef>
              <c:f>'27'!$S$9</c:f>
              <c:strCache>
                <c:ptCount val="1"/>
                <c:pt idx="0">
                  <c:v>焼損面積（ａ）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'27'!$Q$10:$Q$20</c15:sqref>
                  </c15:fullRef>
                </c:ext>
              </c:extLst>
              <c:f>'27'!$Q$11:$Q$20</c:f>
              <c:strCache>
                <c:ptCount val="10"/>
                <c:pt idx="0">
                  <c:v>H２６</c:v>
                </c:pt>
                <c:pt idx="1">
                  <c:v>H２７</c:v>
                </c:pt>
                <c:pt idx="2">
                  <c:v>H２８</c:v>
                </c:pt>
                <c:pt idx="3">
                  <c:v>H２９</c:v>
                </c:pt>
                <c:pt idx="4">
                  <c:v>H３０</c:v>
                </c:pt>
                <c:pt idx="5">
                  <c:v>R１</c:v>
                </c:pt>
                <c:pt idx="6">
                  <c:v>R２</c:v>
                </c:pt>
                <c:pt idx="7">
                  <c:v>R３</c:v>
                </c:pt>
                <c:pt idx="8">
                  <c:v>R４</c:v>
                </c:pt>
                <c:pt idx="9">
                  <c:v>R５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'27'!$S$10:$S$20</c15:sqref>
                  </c15:fullRef>
                </c:ext>
              </c:extLst>
              <c:f>'27'!$S$11:$S$20</c:f>
              <c:numCache>
                <c:formatCode>General</c:formatCode>
                <c:ptCount val="10"/>
                <c:pt idx="0">
                  <c:v>311</c:v>
                </c:pt>
                <c:pt idx="1">
                  <c:v>15276</c:v>
                </c:pt>
                <c:pt idx="2">
                  <c:v>75</c:v>
                </c:pt>
                <c:pt idx="3">
                  <c:v>206</c:v>
                </c:pt>
                <c:pt idx="4">
                  <c:v>404</c:v>
                </c:pt>
                <c:pt idx="5">
                  <c:v>490</c:v>
                </c:pt>
                <c:pt idx="6">
                  <c:v>1102</c:v>
                </c:pt>
                <c:pt idx="7">
                  <c:v>189</c:v>
                </c:pt>
                <c:pt idx="8">
                  <c:v>297</c:v>
                </c:pt>
                <c:pt idx="9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E-4AF9-8B15-3E140715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780464"/>
        <c:axId val="1727095712"/>
      </c:lineChart>
      <c:catAx>
        <c:axId val="20817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7084480"/>
        <c:crosses val="autoZero"/>
        <c:auto val="1"/>
        <c:lblAlgn val="ctr"/>
        <c:lblOffset val="100"/>
        <c:noMultiLvlLbl val="0"/>
      </c:catAx>
      <c:valAx>
        <c:axId val="17270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1770464"/>
        <c:crosses val="autoZero"/>
        <c:crossBetween val="between"/>
      </c:valAx>
      <c:valAx>
        <c:axId val="1727095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1780464"/>
        <c:crosses val="max"/>
        <c:crossBetween val="between"/>
      </c:valAx>
      <c:catAx>
        <c:axId val="2081780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2709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'28'!$P$8</c:f>
          <c:strCache>
            <c:ptCount val="1"/>
            <c:pt idx="0">
              <c:v>月別林野火災発生件数（３年間）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'28'!$Q$9</c:f>
              <c:strCache>
                <c:ptCount val="1"/>
                <c:pt idx="0">
                  <c:v>令和３年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'28'!$P$10:$P$21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'28'!$Q$10:$Q$21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5-4CE5-A19F-A23A3140939A}"/>
            </c:ext>
          </c:extLst>
        </c:ser>
        <c:ser>
          <c:idx val="1"/>
          <c:order val="1"/>
          <c:tx>
            <c:strRef>
              <c:f>'28'!$R$9</c:f>
              <c:strCache>
                <c:ptCount val="1"/>
                <c:pt idx="0">
                  <c:v>令和４年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'28'!$P$10:$P$21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'28'!$R$10:$R$21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5-4CE5-A19F-A23A3140939A}"/>
            </c:ext>
          </c:extLst>
        </c:ser>
        <c:ser>
          <c:idx val="2"/>
          <c:order val="2"/>
          <c:tx>
            <c:strRef>
              <c:f>'28'!$S$9</c:f>
              <c:strCache>
                <c:ptCount val="1"/>
                <c:pt idx="0">
                  <c:v>令和５年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'28'!$P$10:$P$21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'28'!$S$10:$S$21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95-4CE5-A19F-A23A3140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055871"/>
        <c:axId val="220560879"/>
      </c:lineChart>
      <c:catAx>
        <c:axId val="929055871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560879"/>
        <c:crosses val="autoZero"/>
        <c:auto val="1"/>
        <c:lblAlgn val="ctr"/>
        <c:lblOffset val="100"/>
        <c:noMultiLvlLbl val="0"/>
      </c:catAx>
      <c:valAx>
        <c:axId val="22056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'28'!$P$7</c:f>
              <c:strCache>
                <c:ptCount val="1"/>
                <c:pt idx="0">
                  <c:v>件数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05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213953488372096"/>
          <c:y val="9.9474636848923645E-2"/>
          <c:w val="0.1174263565891473"/>
          <c:h val="0.23074706676834592"/>
        </c:manualLayout>
      </c:layout>
      <c:overlay val="0"/>
      <c:spPr>
        <a:noFill/>
        <a:ln w="25400">
          <a:solidFill>
            <a:schemeClr val="tx1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>
                <a:solidFill>
                  <a:sysClr val="windowText" lastClr="000000"/>
                </a:solidFill>
              </a:rPr>
              <a:t>令和５年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D-41AE-9076-5269C71EE3E8}"/>
                </c:ext>
              </c:extLst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D-41AE-9076-5269C71EE3E8}"/>
                </c:ext>
              </c:extLst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D-41AE-9076-5269C71EE3E8}"/>
                </c:ext>
              </c:extLst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D-41AE-9076-5269C71EE3E8}"/>
                </c:ext>
              </c:extLst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D-41AE-9076-5269C71EE3E8}"/>
                </c:ext>
              </c:extLst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CD-41AE-9076-5269C71EE3E8}"/>
                </c:ext>
              </c:extLst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D-41AE-9076-5269C71EE3E8}"/>
                </c:ext>
              </c:extLst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D-41AE-9076-5269C71EE3E8}"/>
                </c:ext>
              </c:extLst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CD-41AE-9076-5269C71EE3E8}"/>
                </c:ext>
              </c:extLst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CD-41AE-9076-5269C71EE3E8}"/>
                </c:ext>
              </c:extLst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CD-41AE-9076-5269C71EE3E8}"/>
                </c:ext>
              </c:extLst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CD-41AE-9076-5269C71EE3E8}"/>
                </c:ext>
              </c:extLst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CD-41AE-9076-5269C71EE3E8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34</c:v>
                </c:pt>
                <c:pt idx="1">
                  <c:v>166</c:v>
                </c:pt>
                <c:pt idx="2">
                  <c:v>3</c:v>
                </c:pt>
                <c:pt idx="3">
                  <c:v>13</c:v>
                </c:pt>
                <c:pt idx="4">
                  <c:v>22</c:v>
                </c:pt>
                <c:pt idx="5">
                  <c:v>8</c:v>
                </c:pt>
                <c:pt idx="6">
                  <c:v>2</c:v>
                </c:pt>
                <c:pt idx="7">
                  <c:v>12</c:v>
                </c:pt>
                <c:pt idx="8">
                  <c:v>7</c:v>
                </c:pt>
                <c:pt idx="9">
                  <c:v>1</c:v>
                </c:pt>
                <c:pt idx="10">
                  <c:v>14</c:v>
                </c:pt>
                <c:pt idx="11">
                  <c:v>223</c:v>
                </c:pt>
                <c:pt idx="1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CD-41AE-9076-5269C71E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37440"/>
        <c:axId val="151038976"/>
        <c:axId val="0"/>
      </c:bar3DChart>
      <c:catAx>
        <c:axId val="15103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3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744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'30'!$S$8</c:f>
          <c:strCache>
            <c:ptCount val="1"/>
            <c:pt idx="0">
              <c:v>令和５年建物火災の主な発火源別構成割合</c:v>
            </c:pt>
          </c:strCache>
        </c:strRef>
      </c:tx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94871794871793"/>
          <c:y val="0.11742243363274606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5-47FE-82D5-161C2DCCF0C4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85-47FE-82D5-161C2DCCF0C4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85-47FE-82D5-161C2DCCF0C4}"/>
              </c:ext>
            </c:extLst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5-47FE-82D5-161C2DCCF0C4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85-47FE-82D5-161C2DCCF0C4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85-47FE-82D5-161C2DCCF0C4}"/>
              </c:ext>
            </c:extLst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85-47FE-82D5-161C2DCCF0C4}"/>
              </c:ext>
            </c:extLst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85-47FE-82D5-161C2DCCF0C4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85-47FE-82D5-161C2DCCF0C4}"/>
              </c:ext>
            </c:extLst>
          </c:dPt>
          <c:dLbls>
            <c:dLbl>
              <c:idx val="0"/>
              <c:layout>
                <c:manualLayout>
                  <c:x val="8.2103376783784279E-2"/>
                  <c:y val="2.7572958548496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5-47FE-82D5-161C2DCCF0C4}"/>
                </c:ext>
              </c:extLst>
            </c:dLbl>
            <c:dLbl>
              <c:idx val="1"/>
              <c:layout>
                <c:manualLayout>
                  <c:x val="7.4858289772601952E-4"/>
                  <c:y val="-4.9274088247499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4625322997415"/>
                      <c:h val="0.145542087213568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85-47FE-82D5-161C2DCCF0C4}"/>
                </c:ext>
              </c:extLst>
            </c:dLbl>
            <c:dLbl>
              <c:idx val="2"/>
              <c:layout>
                <c:manualLayout>
                  <c:x val="-6.3460431416661148E-2"/>
                  <c:y val="-8.0830197256396784E-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72868217054263"/>
                      <c:h val="0.14743679544267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85-47FE-82D5-161C2DCCF0C4}"/>
                </c:ext>
              </c:extLst>
            </c:dLbl>
            <c:dLbl>
              <c:idx val="3"/>
              <c:layout>
                <c:manualLayout>
                  <c:x val="3.2220384216678694E-2"/>
                  <c:y val="7.8478038516235633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</a:p>
                  <a:p>
                    <a:r>
                      <a:rPr lang="ja-JP" altLang="en-US" sz="1200" baseline="0"/>
                      <a:t>しているもの）</a:t>
                    </a:r>
                  </a:p>
                  <a:p>
                    <a:r>
                      <a:rPr lang="en-US" altLang="ja-JP" sz="1200" baseline="0"/>
                      <a:t>33%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42597000956276"/>
                      <c:h val="0.15799613867414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785-47FE-82D5-161C2DCCF0C4}"/>
                </c:ext>
              </c:extLst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85-47FE-82D5-161C2DCCF0C4}"/>
                </c:ext>
              </c:extLst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85-47FE-82D5-161C2DCCF0C4}"/>
                </c:ext>
              </c:extLst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85-47FE-82D5-161C2DCCF0C4}"/>
                </c:ext>
              </c:extLst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85-47FE-82D5-161C2DCCF0C4}"/>
                </c:ext>
              </c:extLst>
            </c:dLbl>
            <c:dLbl>
              <c:idx val="8"/>
              <c:layout>
                <c:manualLayout>
                  <c:x val="-0.11343648904352072"/>
                  <c:y val="-3.24997661452638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85-47FE-82D5-161C2DCCF0C4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65</c:v>
                </c:pt>
                <c:pt idx="1">
                  <c:v>34</c:v>
                </c:pt>
                <c:pt idx="2">
                  <c:v>3</c:v>
                </c:pt>
                <c:pt idx="3">
                  <c:v>69</c:v>
                </c:pt>
                <c:pt idx="4">
                  <c:v>6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85-47FE-82D5-161C2DCCF0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'31'!$R$6</c:f>
          <c:strCache>
            <c:ptCount val="1"/>
            <c:pt idx="0">
              <c:v>放火火災件数の推移（平成２６年から令和５年）</c:v>
            </c:pt>
          </c:strCache>
        </c:strRef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strRef>
              <c:f>'31'!$Q$8</c:f>
              <c:strCache>
                <c:ptCount val="1"/>
                <c:pt idx="0">
                  <c:v>全火災件数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F2E-49FD-A0FE-D1F1E9D58563}"/>
              </c:ext>
            </c:extLst>
          </c:dPt>
          <c:cat>
            <c:strRef>
              <c:f>'31'!$R$7:$AA$7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R４</c:v>
                </c:pt>
                <c:pt idx="9">
                  <c:v>R5</c:v>
                </c:pt>
              </c:strCache>
            </c:strRef>
          </c:cat>
          <c:val>
            <c:numRef>
              <c:f>'31'!$R$8:$AA$8</c:f>
              <c:numCache>
                <c:formatCode>General</c:formatCode>
                <c:ptCount val="10"/>
                <c:pt idx="0">
                  <c:v>500</c:v>
                </c:pt>
                <c:pt idx="1">
                  <c:v>422</c:v>
                </c:pt>
                <c:pt idx="2">
                  <c:v>434</c:v>
                </c:pt>
                <c:pt idx="3">
                  <c:v>500</c:v>
                </c:pt>
                <c:pt idx="4">
                  <c:v>518</c:v>
                </c:pt>
                <c:pt idx="5">
                  <c:v>513</c:v>
                </c:pt>
                <c:pt idx="6">
                  <c:v>512</c:v>
                </c:pt>
                <c:pt idx="7">
                  <c:v>479</c:v>
                </c:pt>
                <c:pt idx="8">
                  <c:v>603</c:v>
                </c:pt>
                <c:pt idx="9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E-49FD-A0FE-D1F1E9D58563}"/>
            </c:ext>
          </c:extLst>
        </c:ser>
        <c:ser>
          <c:idx val="1"/>
          <c:order val="1"/>
          <c:tx>
            <c:strRef>
              <c:f>'31'!$Q$9</c:f>
              <c:strCache>
                <c:ptCount val="1"/>
                <c:pt idx="0">
                  <c:v>放火火災件数(※)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'31'!$R$7:$AA$7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R４</c:v>
                </c:pt>
                <c:pt idx="9">
                  <c:v>R5</c:v>
                </c:pt>
              </c:strCache>
            </c:strRef>
          </c:cat>
          <c:val>
            <c:numRef>
              <c:f>'31'!$R$9:$AA$9</c:f>
              <c:numCache>
                <c:formatCode>General</c:formatCode>
                <c:ptCount val="10"/>
                <c:pt idx="0">
                  <c:v>43</c:v>
                </c:pt>
                <c:pt idx="1">
                  <c:v>37</c:v>
                </c:pt>
                <c:pt idx="2">
                  <c:v>41</c:v>
                </c:pt>
                <c:pt idx="3">
                  <c:v>36</c:v>
                </c:pt>
                <c:pt idx="4">
                  <c:v>21</c:v>
                </c:pt>
                <c:pt idx="5">
                  <c:v>30</c:v>
                </c:pt>
                <c:pt idx="6">
                  <c:v>32</c:v>
                </c:pt>
                <c:pt idx="7">
                  <c:v>23</c:v>
                </c:pt>
                <c:pt idx="8">
                  <c:v>22</c:v>
                </c:pt>
                <c:pt idx="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59552"/>
        <c:axId val="187982208"/>
      </c:lineChart>
      <c:lineChart>
        <c:grouping val="standard"/>
        <c:varyColors val="0"/>
        <c:ser>
          <c:idx val="2"/>
          <c:order val="2"/>
          <c:tx>
            <c:strRef>
              <c:f>'31'!$Q$10</c:f>
              <c:strCache>
                <c:ptCount val="1"/>
                <c:pt idx="0">
                  <c:v>放火火災割合(%)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'31'!$R$7:$AA$7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R４</c:v>
                </c:pt>
                <c:pt idx="9">
                  <c:v>R5</c:v>
                </c:pt>
              </c:strCache>
            </c:strRef>
          </c:cat>
          <c:val>
            <c:numRef>
              <c:f>'31'!$R$10:$AA$10</c:f>
              <c:numCache>
                <c:formatCode>0.0%</c:formatCode>
                <c:ptCount val="10"/>
                <c:pt idx="0">
                  <c:v>8.5999999999999993E-2</c:v>
                </c:pt>
                <c:pt idx="1">
                  <c:v>8.7677725118483416E-2</c:v>
                </c:pt>
                <c:pt idx="2">
                  <c:v>9.4470046082949302E-2</c:v>
                </c:pt>
                <c:pt idx="3">
                  <c:v>7.1999999999999995E-2</c:v>
                </c:pt>
                <c:pt idx="4">
                  <c:v>4.0540540540540543E-2</c:v>
                </c:pt>
                <c:pt idx="5">
                  <c:v>5.8479532163742687E-2</c:v>
                </c:pt>
                <c:pt idx="6">
                  <c:v>6.25E-2</c:v>
                </c:pt>
                <c:pt idx="7">
                  <c:v>4.8016701461377868E-2</c:v>
                </c:pt>
                <c:pt idx="8">
                  <c:v>3.6484245439469321E-2</c:v>
                </c:pt>
                <c:pt idx="9">
                  <c:v>5.1107325383304938E-2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4128"/>
        <c:axId val="187990016"/>
      </c:lineChart>
      <c:catAx>
        <c:axId val="1879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8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59552"/>
        <c:crosses val="autoZero"/>
        <c:crossBetween val="between"/>
      </c:valAx>
      <c:catAx>
        <c:axId val="18798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990016"/>
        <c:crosses val="autoZero"/>
        <c:auto val="1"/>
        <c:lblAlgn val="ctr"/>
        <c:lblOffset val="100"/>
        <c:noMultiLvlLbl val="0"/>
      </c:catAx>
      <c:valAx>
        <c:axId val="18799001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4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705635502"/>
          <c:y val="0.85627018585293657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'32'!$P$9</c:f>
          <c:strCache>
            <c:ptCount val="1"/>
            <c:pt idx="0">
              <c:v>令和５年時間帯別放火火災件数</c:v>
            </c:pt>
          </c:strCache>
        </c:strRef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B8-4D2D-87F4-C88CDC6B3870}"/>
              </c:ext>
            </c:extLst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B8-4D2D-87F4-C88CDC6B3870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B8-4D2D-87F4-C88CDC6B3870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B8-4D2D-87F4-C88CDC6B3870}"/>
              </c:ext>
            </c:extLst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B8-4D2D-87F4-C88CDC6B387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B8-4D2D-87F4-C88CDC6B3870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B8-4D2D-87F4-C88CDC6B3870}"/>
              </c:ext>
            </c:extLst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B8-4D2D-87F4-C88CDC6B3870}"/>
              </c:ext>
            </c:extLst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B8-4D2D-87F4-C88CDC6B3870}"/>
              </c:ext>
            </c:extLst>
          </c:dPt>
          <c:dLbls>
            <c:dLbl>
              <c:idx val="0"/>
              <c:layout>
                <c:manualLayout>
                  <c:x val="0.16715767929730804"/>
                  <c:y val="-2.68144259745309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8-4D2D-87F4-C88CDC6B3870}"/>
                </c:ext>
              </c:extLst>
            </c:dLbl>
            <c:dLbl>
              <c:idx val="1"/>
              <c:layout>
                <c:manualLayout>
                  <c:x val="0.15740936354074875"/>
                  <c:y val="4.0404040404040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B8-4D2D-87F4-C88CDC6B3870}"/>
                </c:ext>
              </c:extLst>
            </c:dLbl>
            <c:dLbl>
              <c:idx val="2"/>
              <c:layout>
                <c:manualLayout>
                  <c:x val="0.13141658375735524"/>
                  <c:y val="9.42760942760942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8-4D2D-87F4-C88CDC6B3870}"/>
                </c:ext>
              </c:extLst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8-4D2D-87F4-C88CDC6B3870}"/>
                </c:ext>
              </c:extLst>
            </c:dLbl>
            <c:dLbl>
              <c:idx val="4"/>
              <c:layout>
                <c:manualLayout>
                  <c:x val="0.18052258449643263"/>
                  <c:y val="-7.55324018841079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B8-4D2D-87F4-C88CDC6B3870}"/>
                </c:ext>
              </c:extLst>
            </c:dLbl>
            <c:dLbl>
              <c:idx val="5"/>
              <c:layout>
                <c:manualLayout>
                  <c:x val="-6.1609596634355751E-2"/>
                  <c:y val="-0.111447104465477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B8-4D2D-87F4-C88CDC6B3870}"/>
                </c:ext>
              </c:extLst>
            </c:dLbl>
            <c:dLbl>
              <c:idx val="6"/>
              <c:layout>
                <c:manualLayout>
                  <c:x val="-9.2067426589726858E-2"/>
                  <c:y val="8.60837597320536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B8-4D2D-87F4-C88CDC6B3870}"/>
                </c:ext>
              </c:extLst>
            </c:dLbl>
            <c:dLbl>
              <c:idx val="7"/>
              <c:layout>
                <c:manualLayout>
                  <c:x val="-9.5937986083267215E-2"/>
                  <c:y val="3.84023966701131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B8-4D2D-87F4-C88CDC6B3870}"/>
                </c:ext>
              </c:extLst>
            </c:dLbl>
            <c:dLbl>
              <c:idx val="8"/>
              <c:layout>
                <c:manualLayout>
                  <c:x val="-0.15998089079601777"/>
                  <c:y val="-1.028794699637979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B8-4D2D-87F4-C88CDC6B38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'32'!$Q$10:$Y$10</c:f>
              <c:strCache>
                <c:ptCount val="9"/>
                <c:pt idx="0">
                  <c:v>0～3時</c:v>
                </c:pt>
                <c:pt idx="1">
                  <c:v>3～6時</c:v>
                </c:pt>
                <c:pt idx="2">
                  <c:v>6～9時</c:v>
                </c:pt>
                <c:pt idx="3">
                  <c:v>9～12時</c:v>
                </c:pt>
                <c:pt idx="4">
                  <c:v>12～15時</c:v>
                </c:pt>
                <c:pt idx="5">
                  <c:v>15～18時</c:v>
                </c:pt>
                <c:pt idx="6">
                  <c:v>18～21時</c:v>
                </c:pt>
                <c:pt idx="7">
                  <c:v>21～24時</c:v>
                </c:pt>
                <c:pt idx="8">
                  <c:v>不　明</c:v>
                </c:pt>
              </c:strCache>
            </c:strRef>
          </c:cat>
          <c:val>
            <c:numRef>
              <c:f>'32'!$Q$11:$Y$11</c:f>
              <c:numCache>
                <c:formatCode>0"件"</c:formatCode>
                <c:ptCount val="9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B8-4D2D-87F4-C88CDC6B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8412439354171638"/>
          <c:w val="0.72778464424798883"/>
          <c:h val="0.117355355833046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令和５年</a:t>
            </a:r>
            <a:r>
              <a:rPr lang="ja-JP" sz="2800" b="1" baseline="0"/>
              <a:t>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39-4D37-9ED7-949A2BBD15A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39-4D37-9ED7-949A2BBD15A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39-4D37-9ED7-949A2BBD15A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39-4D37-9ED7-949A2BBD15A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39-4D37-9ED7-949A2BBD15A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39-4D37-9ED7-949A2BBD15A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539-4D37-9ED7-949A2BBD15A2}"/>
              </c:ext>
            </c:extLst>
          </c:dPt>
          <c:cat>
            <c:strRef>
              <c:f>'2'!$BD$4:$BD$50</c:f>
              <c:strCache>
                <c:ptCount val="47"/>
                <c:pt idx="0">
                  <c:v>茨城県</c:v>
                </c:pt>
                <c:pt idx="1">
                  <c:v>山梨県</c:v>
                </c:pt>
                <c:pt idx="2">
                  <c:v>大分県</c:v>
                </c:pt>
                <c:pt idx="3">
                  <c:v>栃木県</c:v>
                </c:pt>
                <c:pt idx="4">
                  <c:v>山口県</c:v>
                </c:pt>
                <c:pt idx="5">
                  <c:v>鹿児島県</c:v>
                </c:pt>
                <c:pt idx="6">
                  <c:v>高知県</c:v>
                </c:pt>
                <c:pt idx="7">
                  <c:v>長野県</c:v>
                </c:pt>
                <c:pt idx="8">
                  <c:v>宮崎県</c:v>
                </c:pt>
                <c:pt idx="9">
                  <c:v>島根県</c:v>
                </c:pt>
                <c:pt idx="10">
                  <c:v>岡山県</c:v>
                </c:pt>
                <c:pt idx="11">
                  <c:v>群馬県</c:v>
                </c:pt>
                <c:pt idx="12">
                  <c:v>香川県</c:v>
                </c:pt>
                <c:pt idx="13">
                  <c:v>三重県</c:v>
                </c:pt>
                <c:pt idx="14">
                  <c:v>福島県</c:v>
                </c:pt>
                <c:pt idx="15">
                  <c:v>和歌山県</c:v>
                </c:pt>
                <c:pt idx="16">
                  <c:v>熊本県</c:v>
                </c:pt>
                <c:pt idx="17">
                  <c:v>岐阜県</c:v>
                </c:pt>
                <c:pt idx="18">
                  <c:v>青森県</c:v>
                </c:pt>
                <c:pt idx="19">
                  <c:v>沖縄県</c:v>
                </c:pt>
                <c:pt idx="20">
                  <c:v>秋田県</c:v>
                </c:pt>
                <c:pt idx="21">
                  <c:v>長崎県</c:v>
                </c:pt>
                <c:pt idx="22">
                  <c:v>千葉県</c:v>
                </c:pt>
                <c:pt idx="23">
                  <c:v>鳥取県</c:v>
                </c:pt>
                <c:pt idx="24">
                  <c:v>岩手県</c:v>
                </c:pt>
                <c:pt idx="25">
                  <c:v>徳島県</c:v>
                </c:pt>
                <c:pt idx="26">
                  <c:v>佐賀県</c:v>
                </c:pt>
                <c:pt idx="27">
                  <c:v>東京都</c:v>
                </c:pt>
                <c:pt idx="28">
                  <c:v>北海道</c:v>
                </c:pt>
                <c:pt idx="29">
                  <c:v>宮城県</c:v>
                </c:pt>
                <c:pt idx="30">
                  <c:v>広島県</c:v>
                </c:pt>
                <c:pt idx="31">
                  <c:v>山形県</c:v>
                </c:pt>
                <c:pt idx="32">
                  <c:v>奈良県</c:v>
                </c:pt>
                <c:pt idx="33">
                  <c:v>愛媛県</c:v>
                </c:pt>
                <c:pt idx="34">
                  <c:v>兵庫県</c:v>
                </c:pt>
                <c:pt idx="35">
                  <c:v>新潟県</c:v>
                </c:pt>
                <c:pt idx="36">
                  <c:v>滋賀県</c:v>
                </c:pt>
                <c:pt idx="37">
                  <c:v>愛知県</c:v>
                </c:pt>
                <c:pt idx="38">
                  <c:v>埼玉県</c:v>
                </c:pt>
                <c:pt idx="39">
                  <c:v>静岡県</c:v>
                </c:pt>
                <c:pt idx="40">
                  <c:v>福岡県</c:v>
                </c:pt>
                <c:pt idx="41">
                  <c:v>石川県</c:v>
                </c:pt>
                <c:pt idx="42">
                  <c:v>福井県</c:v>
                </c:pt>
                <c:pt idx="43">
                  <c:v>大阪府</c:v>
                </c:pt>
                <c:pt idx="44">
                  <c:v>神奈川県</c:v>
                </c:pt>
                <c:pt idx="45">
                  <c:v>京都府</c:v>
                </c:pt>
                <c:pt idx="46">
                  <c:v>富山県</c:v>
                </c:pt>
              </c:strCache>
            </c:strRef>
          </c:cat>
          <c:val>
            <c:numRef>
              <c:f>'2'!$BE$4:$BE$50</c:f>
              <c:numCache>
                <c:formatCode>#,##0.00_ </c:formatCode>
                <c:ptCount val="47"/>
                <c:pt idx="0">
                  <c:v>4.8099999999999996</c:v>
                </c:pt>
                <c:pt idx="1">
                  <c:v>4.6100000000000003</c:v>
                </c:pt>
                <c:pt idx="2">
                  <c:v>4.57</c:v>
                </c:pt>
                <c:pt idx="3">
                  <c:v>4.51</c:v>
                </c:pt>
                <c:pt idx="4">
                  <c:v>4.43</c:v>
                </c:pt>
                <c:pt idx="5">
                  <c:v>4.26</c:v>
                </c:pt>
                <c:pt idx="6">
                  <c:v>4.18</c:v>
                </c:pt>
                <c:pt idx="7">
                  <c:v>4.1399999999999997</c:v>
                </c:pt>
                <c:pt idx="8">
                  <c:v>4.1399999999999997</c:v>
                </c:pt>
                <c:pt idx="9">
                  <c:v>4.04</c:v>
                </c:pt>
                <c:pt idx="10">
                  <c:v>3.98</c:v>
                </c:pt>
                <c:pt idx="11">
                  <c:v>3.93</c:v>
                </c:pt>
                <c:pt idx="12">
                  <c:v>3.9</c:v>
                </c:pt>
                <c:pt idx="13">
                  <c:v>3.89</c:v>
                </c:pt>
                <c:pt idx="14">
                  <c:v>3.87</c:v>
                </c:pt>
                <c:pt idx="15">
                  <c:v>3.71</c:v>
                </c:pt>
                <c:pt idx="16">
                  <c:v>3.68</c:v>
                </c:pt>
                <c:pt idx="17">
                  <c:v>3.58</c:v>
                </c:pt>
                <c:pt idx="18">
                  <c:v>3.56</c:v>
                </c:pt>
                <c:pt idx="19">
                  <c:v>3.52</c:v>
                </c:pt>
                <c:pt idx="20">
                  <c:v>3.38</c:v>
                </c:pt>
                <c:pt idx="21">
                  <c:v>3.35</c:v>
                </c:pt>
                <c:pt idx="22">
                  <c:v>3.34</c:v>
                </c:pt>
                <c:pt idx="23">
                  <c:v>3.24</c:v>
                </c:pt>
                <c:pt idx="24">
                  <c:v>3.22</c:v>
                </c:pt>
                <c:pt idx="25">
                  <c:v>3.21</c:v>
                </c:pt>
                <c:pt idx="26">
                  <c:v>3.17</c:v>
                </c:pt>
                <c:pt idx="27">
                  <c:v>3.15</c:v>
                </c:pt>
                <c:pt idx="28">
                  <c:v>3.09</c:v>
                </c:pt>
                <c:pt idx="29">
                  <c:v>3.09</c:v>
                </c:pt>
                <c:pt idx="30">
                  <c:v>3.05</c:v>
                </c:pt>
                <c:pt idx="31">
                  <c:v>3.05</c:v>
                </c:pt>
                <c:pt idx="32">
                  <c:v>2.98</c:v>
                </c:pt>
                <c:pt idx="33">
                  <c:v>2.98</c:v>
                </c:pt>
                <c:pt idx="34">
                  <c:v>2.84</c:v>
                </c:pt>
                <c:pt idx="35">
                  <c:v>2.83</c:v>
                </c:pt>
                <c:pt idx="36">
                  <c:v>2.77</c:v>
                </c:pt>
                <c:pt idx="37">
                  <c:v>2.71</c:v>
                </c:pt>
                <c:pt idx="38">
                  <c:v>2.7</c:v>
                </c:pt>
                <c:pt idx="39">
                  <c:v>2.67</c:v>
                </c:pt>
                <c:pt idx="40">
                  <c:v>2.5099999999999998</c:v>
                </c:pt>
                <c:pt idx="41">
                  <c:v>2.4</c:v>
                </c:pt>
                <c:pt idx="42">
                  <c:v>2.29</c:v>
                </c:pt>
                <c:pt idx="43">
                  <c:v>2.2400000000000002</c:v>
                </c:pt>
                <c:pt idx="44">
                  <c:v>2.23</c:v>
                </c:pt>
                <c:pt idx="45">
                  <c:v>2.06</c:v>
                </c:pt>
                <c:pt idx="46">
                  <c:v>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39-4D37-9ED7-949A2BBD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80096"/>
        <c:axId val="131276800"/>
      </c:barChart>
      <c:catAx>
        <c:axId val="1309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2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7680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09800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令和５年</a:t>
            </a:r>
            <a:r>
              <a:rPr lang="ja-JP" sz="2800" b="1"/>
              <a:t>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6680806383398E-2"/>
          <c:y val="0.11020328896318969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6B-4AC9-ABEC-574306774C2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6B-4AC9-ABEC-574306774C2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6B-4AC9-ABEC-574306774C2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6B-4AC9-ABEC-574306774C2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6B-4AC9-ABEC-574306774C2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6B-4AC9-ABEC-574306774C2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6B-4AC9-ABEC-574306774C2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6B-4AC9-ABEC-574306774C2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6B-4AC9-ABEC-574306774C2F}"/>
              </c:ext>
            </c:extLst>
          </c:dPt>
          <c:cat>
            <c:strRef>
              <c:f>'3'!$BC$4:$BC$50</c:f>
              <c:strCache>
                <c:ptCount val="47"/>
                <c:pt idx="0">
                  <c:v>東京都</c:v>
                </c:pt>
                <c:pt idx="1">
                  <c:v>埼玉県</c:v>
                </c:pt>
                <c:pt idx="2">
                  <c:v>愛知県</c:v>
                </c:pt>
                <c:pt idx="3">
                  <c:v>千葉県</c:v>
                </c:pt>
                <c:pt idx="4">
                  <c:v>北海道</c:v>
                </c:pt>
                <c:pt idx="5">
                  <c:v>大阪府</c:v>
                </c:pt>
                <c:pt idx="6">
                  <c:v>福岡県</c:v>
                </c:pt>
                <c:pt idx="7">
                  <c:v>神奈川県</c:v>
                </c:pt>
                <c:pt idx="8">
                  <c:v>茨城県</c:v>
                </c:pt>
                <c:pt idx="9">
                  <c:v>兵庫県</c:v>
                </c:pt>
                <c:pt idx="10">
                  <c:v>青森県</c:v>
                </c:pt>
                <c:pt idx="11">
                  <c:v>静岡県</c:v>
                </c:pt>
                <c:pt idx="12">
                  <c:v>岡山県</c:v>
                </c:pt>
                <c:pt idx="13">
                  <c:v>福島県</c:v>
                </c:pt>
                <c:pt idx="14">
                  <c:v>広島県</c:v>
                </c:pt>
                <c:pt idx="15">
                  <c:v>栃木県</c:v>
                </c:pt>
                <c:pt idx="16">
                  <c:v>新潟県</c:v>
                </c:pt>
                <c:pt idx="17">
                  <c:v>岩手県</c:v>
                </c:pt>
                <c:pt idx="18">
                  <c:v>長野県</c:v>
                </c:pt>
                <c:pt idx="19">
                  <c:v>宮城県</c:v>
                </c:pt>
                <c:pt idx="20">
                  <c:v>群馬県</c:v>
                </c:pt>
                <c:pt idx="21">
                  <c:v>山口県</c:v>
                </c:pt>
                <c:pt idx="22">
                  <c:v>鹿児島県</c:v>
                </c:pt>
                <c:pt idx="23">
                  <c:v>岐阜県</c:v>
                </c:pt>
                <c:pt idx="24">
                  <c:v>和歌山県</c:v>
                </c:pt>
                <c:pt idx="25">
                  <c:v>三重県</c:v>
                </c:pt>
                <c:pt idx="26">
                  <c:v>熊本県</c:v>
                </c:pt>
                <c:pt idx="27">
                  <c:v>秋田県</c:v>
                </c:pt>
                <c:pt idx="28">
                  <c:v>富山県</c:v>
                </c:pt>
                <c:pt idx="29">
                  <c:v>石川県</c:v>
                </c:pt>
                <c:pt idx="30">
                  <c:v>京都府</c:v>
                </c:pt>
                <c:pt idx="31">
                  <c:v>沖縄県</c:v>
                </c:pt>
                <c:pt idx="32">
                  <c:v>愛媛県</c:v>
                </c:pt>
                <c:pt idx="33">
                  <c:v>大分県</c:v>
                </c:pt>
                <c:pt idx="34">
                  <c:v>長崎県</c:v>
                </c:pt>
                <c:pt idx="35">
                  <c:v>奈良県</c:v>
                </c:pt>
                <c:pt idx="36">
                  <c:v>福井県</c:v>
                </c:pt>
                <c:pt idx="37">
                  <c:v>山梨県</c:v>
                </c:pt>
                <c:pt idx="38">
                  <c:v>山形県</c:v>
                </c:pt>
                <c:pt idx="39">
                  <c:v>宮崎県</c:v>
                </c:pt>
                <c:pt idx="40">
                  <c:v>香川県</c:v>
                </c:pt>
                <c:pt idx="41">
                  <c:v>島根県</c:v>
                </c:pt>
                <c:pt idx="42">
                  <c:v>佐賀県</c:v>
                </c:pt>
                <c:pt idx="43">
                  <c:v>鳥取県</c:v>
                </c:pt>
                <c:pt idx="44">
                  <c:v>滋賀県</c:v>
                </c:pt>
                <c:pt idx="45">
                  <c:v>徳島県</c:v>
                </c:pt>
                <c:pt idx="46">
                  <c:v>高知県</c:v>
                </c:pt>
              </c:strCache>
            </c:strRef>
          </c:cat>
          <c:val>
            <c:numRef>
              <c:f>'3'!$BD$4:$BD$50</c:f>
              <c:numCache>
                <c:formatCode>#,##0_ </c:formatCode>
                <c:ptCount val="47"/>
                <c:pt idx="0">
                  <c:v>88</c:v>
                </c:pt>
                <c:pt idx="1">
                  <c:v>83</c:v>
                </c:pt>
                <c:pt idx="2">
                  <c:v>72</c:v>
                </c:pt>
                <c:pt idx="3">
                  <c:v>69</c:v>
                </c:pt>
                <c:pt idx="4">
                  <c:v>68</c:v>
                </c:pt>
                <c:pt idx="5">
                  <c:v>65</c:v>
                </c:pt>
                <c:pt idx="6">
                  <c:v>59</c:v>
                </c:pt>
                <c:pt idx="7">
                  <c:v>55</c:v>
                </c:pt>
                <c:pt idx="8">
                  <c:v>53</c:v>
                </c:pt>
                <c:pt idx="9">
                  <c:v>49</c:v>
                </c:pt>
                <c:pt idx="10">
                  <c:v>46</c:v>
                </c:pt>
                <c:pt idx="11">
                  <c:v>45</c:v>
                </c:pt>
                <c:pt idx="12">
                  <c:v>45</c:v>
                </c:pt>
                <c:pt idx="13">
                  <c:v>44</c:v>
                </c:pt>
                <c:pt idx="14">
                  <c:v>40</c:v>
                </c:pt>
                <c:pt idx="15">
                  <c:v>39</c:v>
                </c:pt>
                <c:pt idx="16">
                  <c:v>35</c:v>
                </c:pt>
                <c:pt idx="17">
                  <c:v>34</c:v>
                </c:pt>
                <c:pt idx="18">
                  <c:v>33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26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22</c:v>
                </c:pt>
                <c:pt idx="27">
                  <c:v>21</c:v>
                </c:pt>
                <c:pt idx="28">
                  <c:v>21</c:v>
                </c:pt>
                <c:pt idx="29">
                  <c:v>20</c:v>
                </c:pt>
                <c:pt idx="30">
                  <c:v>19</c:v>
                </c:pt>
                <c:pt idx="31">
                  <c:v>17</c:v>
                </c:pt>
                <c:pt idx="32">
                  <c:v>16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14</c:v>
                </c:pt>
                <c:pt idx="38">
                  <c:v>13</c:v>
                </c:pt>
                <c:pt idx="39">
                  <c:v>10</c:v>
                </c:pt>
                <c:pt idx="40">
                  <c:v>10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8</c:v>
                </c:pt>
                <c:pt idx="45">
                  <c:v>8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6B-4AC9-ABEC-57430677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11872"/>
        <c:axId val="131325952"/>
      </c:barChart>
      <c:catAx>
        <c:axId val="1313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3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2595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131187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令和５年　</a:t>
            </a:r>
            <a:r>
              <a:rPr lang="ja-JP" altLang="en-US" sz="2800" b="1" baseline="0"/>
              <a:t>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4329769120845E-2"/>
          <c:y val="0.11087036380691147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78-414D-9166-6FBA8E9E4C2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78-414D-9166-6FBA8E9E4C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78-414D-9166-6FBA8E9E4C2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78-414D-9166-6FBA8E9E4C2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78-414D-9166-6FBA8E9E4C2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78-414D-9166-6FBA8E9E4C2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78-414D-9166-6FBA8E9E4C2E}"/>
              </c:ext>
            </c:extLst>
          </c:dPt>
          <c:cat>
            <c:strRef>
              <c:f>'4'!$BB$4:$BB$50</c:f>
              <c:strCache>
                <c:ptCount val="47"/>
                <c:pt idx="0">
                  <c:v>青森県</c:v>
                </c:pt>
                <c:pt idx="1">
                  <c:v>岩手県</c:v>
                </c:pt>
                <c:pt idx="2">
                  <c:v>和歌山県</c:v>
                </c:pt>
                <c:pt idx="3">
                  <c:v>福島県</c:v>
                </c:pt>
                <c:pt idx="4">
                  <c:v>岡山県</c:v>
                </c:pt>
                <c:pt idx="5">
                  <c:v>山口県</c:v>
                </c:pt>
                <c:pt idx="6">
                  <c:v>秋田県</c:v>
                </c:pt>
                <c:pt idx="7">
                  <c:v>富山県</c:v>
                </c:pt>
                <c:pt idx="8">
                  <c:v>栃木県</c:v>
                </c:pt>
                <c:pt idx="9">
                  <c:v>福井県</c:v>
                </c:pt>
                <c:pt idx="10">
                  <c:v>茨城県</c:v>
                </c:pt>
                <c:pt idx="11">
                  <c:v>石川県</c:v>
                </c:pt>
                <c:pt idx="12">
                  <c:v>山梨県</c:v>
                </c:pt>
                <c:pt idx="13">
                  <c:v>鳥取県</c:v>
                </c:pt>
                <c:pt idx="14">
                  <c:v>鹿児島県</c:v>
                </c:pt>
                <c:pt idx="15">
                  <c:v>新潟県</c:v>
                </c:pt>
                <c:pt idx="16">
                  <c:v>長野県</c:v>
                </c:pt>
                <c:pt idx="17">
                  <c:v>群馬県</c:v>
                </c:pt>
                <c:pt idx="18">
                  <c:v>広島県</c:v>
                </c:pt>
                <c:pt idx="19">
                  <c:v>宮城県</c:v>
                </c:pt>
                <c:pt idx="20">
                  <c:v>島根県</c:v>
                </c:pt>
                <c:pt idx="21">
                  <c:v>大分県</c:v>
                </c:pt>
                <c:pt idx="22">
                  <c:v>北海道</c:v>
                </c:pt>
                <c:pt idx="23">
                  <c:v>熊本県</c:v>
                </c:pt>
                <c:pt idx="24">
                  <c:v>岐阜県</c:v>
                </c:pt>
                <c:pt idx="25">
                  <c:v>山形県</c:v>
                </c:pt>
                <c:pt idx="26">
                  <c:v>静岡県</c:v>
                </c:pt>
                <c:pt idx="27">
                  <c:v>三重県</c:v>
                </c:pt>
                <c:pt idx="28">
                  <c:v>愛媛県</c:v>
                </c:pt>
                <c:pt idx="29">
                  <c:v>福岡県</c:v>
                </c:pt>
                <c:pt idx="30">
                  <c:v>長崎県</c:v>
                </c:pt>
                <c:pt idx="31">
                  <c:v>沖縄県</c:v>
                </c:pt>
                <c:pt idx="32">
                  <c:v>奈良県</c:v>
                </c:pt>
                <c:pt idx="33">
                  <c:v>埼玉県</c:v>
                </c:pt>
                <c:pt idx="34">
                  <c:v>佐賀県</c:v>
                </c:pt>
                <c:pt idx="35">
                  <c:v>徳島県</c:v>
                </c:pt>
                <c:pt idx="36">
                  <c:v>千葉県</c:v>
                </c:pt>
                <c:pt idx="37">
                  <c:v>香川県</c:v>
                </c:pt>
                <c:pt idx="38">
                  <c:v>愛知県</c:v>
                </c:pt>
                <c:pt idx="39">
                  <c:v>宮崎県</c:v>
                </c:pt>
                <c:pt idx="40">
                  <c:v>兵庫県</c:v>
                </c:pt>
                <c:pt idx="41">
                  <c:v>高知県</c:v>
                </c:pt>
                <c:pt idx="42">
                  <c:v>京都府</c:v>
                </c:pt>
                <c:pt idx="43">
                  <c:v>大阪府</c:v>
                </c:pt>
                <c:pt idx="44">
                  <c:v>東京都</c:v>
                </c:pt>
                <c:pt idx="45">
                  <c:v>神奈川県</c:v>
                </c:pt>
                <c:pt idx="46">
                  <c:v>滋賀県</c:v>
                </c:pt>
              </c:strCache>
            </c:strRef>
          </c:cat>
          <c:val>
            <c:numRef>
              <c:f>'4'!$BC$4:$BC$50</c:f>
              <c:numCache>
                <c:formatCode>#,##0.00_ </c:formatCode>
                <c:ptCount val="47"/>
                <c:pt idx="0">
                  <c:v>3.75</c:v>
                </c:pt>
                <c:pt idx="1">
                  <c:v>2.86</c:v>
                </c:pt>
                <c:pt idx="2">
                  <c:v>2.4900000000000002</c:v>
                </c:pt>
                <c:pt idx="3">
                  <c:v>2.42</c:v>
                </c:pt>
                <c:pt idx="4">
                  <c:v>2.41</c:v>
                </c:pt>
                <c:pt idx="5">
                  <c:v>2.2599999999999998</c:v>
                </c:pt>
                <c:pt idx="6">
                  <c:v>2.23</c:v>
                </c:pt>
                <c:pt idx="7">
                  <c:v>2.04</c:v>
                </c:pt>
                <c:pt idx="8">
                  <c:v>2.02</c:v>
                </c:pt>
                <c:pt idx="9">
                  <c:v>1.97</c:v>
                </c:pt>
                <c:pt idx="10">
                  <c:v>1.84</c:v>
                </c:pt>
                <c:pt idx="11">
                  <c:v>1.79</c:v>
                </c:pt>
                <c:pt idx="12">
                  <c:v>1.72</c:v>
                </c:pt>
                <c:pt idx="13">
                  <c:v>1.65</c:v>
                </c:pt>
                <c:pt idx="14">
                  <c:v>1.63</c:v>
                </c:pt>
                <c:pt idx="15">
                  <c:v>1.62</c:v>
                </c:pt>
                <c:pt idx="16">
                  <c:v>1.61</c:v>
                </c:pt>
                <c:pt idx="17">
                  <c:v>1.61</c:v>
                </c:pt>
                <c:pt idx="18">
                  <c:v>1.44</c:v>
                </c:pt>
                <c:pt idx="19">
                  <c:v>1.42</c:v>
                </c:pt>
                <c:pt idx="20">
                  <c:v>1.37</c:v>
                </c:pt>
                <c:pt idx="21">
                  <c:v>1.34</c:v>
                </c:pt>
                <c:pt idx="22">
                  <c:v>1.32</c:v>
                </c:pt>
                <c:pt idx="23">
                  <c:v>1.27</c:v>
                </c:pt>
                <c:pt idx="24">
                  <c:v>1.26</c:v>
                </c:pt>
                <c:pt idx="25">
                  <c:v>1.25</c:v>
                </c:pt>
                <c:pt idx="26">
                  <c:v>1.24</c:v>
                </c:pt>
                <c:pt idx="27">
                  <c:v>1.24</c:v>
                </c:pt>
                <c:pt idx="28">
                  <c:v>1.21</c:v>
                </c:pt>
                <c:pt idx="29">
                  <c:v>1.1599999999999999</c:v>
                </c:pt>
                <c:pt idx="30">
                  <c:v>1.1499999999999999</c:v>
                </c:pt>
                <c:pt idx="31">
                  <c:v>1.1399999999999999</c:v>
                </c:pt>
                <c:pt idx="32">
                  <c:v>1.1299999999999999</c:v>
                </c:pt>
                <c:pt idx="33">
                  <c:v>1.1200000000000001</c:v>
                </c:pt>
                <c:pt idx="34">
                  <c:v>1.1200000000000001</c:v>
                </c:pt>
                <c:pt idx="35">
                  <c:v>1.1100000000000001</c:v>
                </c:pt>
                <c:pt idx="36">
                  <c:v>1.0900000000000001</c:v>
                </c:pt>
                <c:pt idx="37">
                  <c:v>1.05</c:v>
                </c:pt>
                <c:pt idx="38">
                  <c:v>0.96</c:v>
                </c:pt>
                <c:pt idx="39">
                  <c:v>0.94</c:v>
                </c:pt>
                <c:pt idx="40">
                  <c:v>0.9</c:v>
                </c:pt>
                <c:pt idx="41">
                  <c:v>0.88</c:v>
                </c:pt>
                <c:pt idx="42">
                  <c:v>0.76</c:v>
                </c:pt>
                <c:pt idx="43">
                  <c:v>0.74</c:v>
                </c:pt>
                <c:pt idx="44">
                  <c:v>0.64</c:v>
                </c:pt>
                <c:pt idx="45">
                  <c:v>0.6</c:v>
                </c:pt>
                <c:pt idx="46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78-414D-9166-6FBA8E9E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90688"/>
        <c:axId val="131100672"/>
      </c:barChart>
      <c:catAx>
        <c:axId val="1310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1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100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1090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令和５年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'6'!$BI$3:$BI$21</c:f>
              <c:strCache>
                <c:ptCount val="19"/>
                <c:pt idx="0">
                  <c:v>周防大島町</c:v>
                </c:pt>
                <c:pt idx="1">
                  <c:v>美 祢 市</c:v>
                </c:pt>
                <c:pt idx="2">
                  <c:v>阿 武 町</c:v>
                </c:pt>
                <c:pt idx="3">
                  <c:v>田布施町</c:v>
                </c:pt>
                <c:pt idx="4">
                  <c:v>上 関 町</c:v>
                </c:pt>
                <c:pt idx="5">
                  <c:v>長 門 市</c:v>
                </c:pt>
                <c:pt idx="6">
                  <c:v>柳 井 市</c:v>
                </c:pt>
                <c:pt idx="7">
                  <c:v>岩 国 市</c:v>
                </c:pt>
                <c:pt idx="8">
                  <c:v>萩  　 市</c:v>
                </c:pt>
                <c:pt idx="9">
                  <c:v>下 松 市</c:v>
                </c:pt>
                <c:pt idx="10">
                  <c:v>光　   市</c:v>
                </c:pt>
                <c:pt idx="11">
                  <c:v>和 木 町</c:v>
                </c:pt>
                <c:pt idx="12">
                  <c:v>防 府 市</c:v>
                </c:pt>
                <c:pt idx="13">
                  <c:v>平 生 町</c:v>
                </c:pt>
                <c:pt idx="14">
                  <c:v>山陽小野田市</c:v>
                </c:pt>
                <c:pt idx="15">
                  <c:v>周 南 市</c:v>
                </c:pt>
                <c:pt idx="16">
                  <c:v>山 口 市</c:v>
                </c:pt>
                <c:pt idx="17">
                  <c:v>宇 部 市</c:v>
                </c:pt>
                <c:pt idx="18">
                  <c:v>下 関 市</c:v>
                </c:pt>
              </c:strCache>
            </c:strRef>
          </c:cat>
          <c:val>
            <c:numRef>
              <c:f>'6'!$BJ$3:$BJ$21</c:f>
              <c:numCache>
                <c:formatCode>0.00</c:formatCode>
                <c:ptCount val="19"/>
                <c:pt idx="0">
                  <c:v>10.929758088020986</c:v>
                </c:pt>
                <c:pt idx="1">
                  <c:v>10.496531580868931</c:v>
                </c:pt>
                <c:pt idx="2">
                  <c:v>10.249402118209771</c:v>
                </c:pt>
                <c:pt idx="3">
                  <c:v>10.006432706740048</c:v>
                </c:pt>
                <c:pt idx="4">
                  <c:v>9.4384143463898074</c:v>
                </c:pt>
                <c:pt idx="5">
                  <c:v>9.3802561780307929</c:v>
                </c:pt>
                <c:pt idx="6">
                  <c:v>6.3940770654551571</c:v>
                </c:pt>
                <c:pt idx="7">
                  <c:v>6.3106098125988526</c:v>
                </c:pt>
                <c:pt idx="8">
                  <c:v>5.4112554112554117</c:v>
                </c:pt>
                <c:pt idx="9">
                  <c:v>5.3963628514381305</c:v>
                </c:pt>
                <c:pt idx="10">
                  <c:v>5.3413316350637876</c:v>
                </c:pt>
                <c:pt idx="11">
                  <c:v>5.1484468851896343</c:v>
                </c:pt>
                <c:pt idx="12">
                  <c:v>4.4587918457614721</c:v>
                </c:pt>
                <c:pt idx="13">
                  <c:v>4.3882745304546251</c:v>
                </c:pt>
                <c:pt idx="14">
                  <c:v>4.2635923323555494</c:v>
                </c:pt>
                <c:pt idx="15">
                  <c:v>4.0240249191469069</c:v>
                </c:pt>
                <c:pt idx="16">
                  <c:v>3.3387239814283478</c:v>
                </c:pt>
                <c:pt idx="17">
                  <c:v>3.1345407584334821</c:v>
                </c:pt>
                <c:pt idx="18">
                  <c:v>2.9553220086473533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842-9F98-0B561C24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57088"/>
        <c:axId val="131258624"/>
        <c:axId val="0"/>
      </c:bar3DChart>
      <c:catAx>
        <c:axId val="131257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5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>
                <a:latin typeface="+mj-ea"/>
                <a:ea typeface="+mj-ea"/>
              </a:rPr>
              <a:t>令和５年</a:t>
            </a:r>
            <a:r>
              <a:rPr lang="ja-JP" sz="2000">
                <a:latin typeface="+mj-ea"/>
                <a:ea typeface="+mj-ea"/>
              </a:rPr>
              <a:t>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'7'!$BJ$3:$BJ$21</c:f>
              <c:strCache>
                <c:ptCount val="19"/>
                <c:pt idx="0">
                  <c:v>下関市</c:v>
                </c:pt>
                <c:pt idx="1">
                  <c:v>上関町</c:v>
                </c:pt>
                <c:pt idx="2">
                  <c:v>田布施町</c:v>
                </c:pt>
                <c:pt idx="3">
                  <c:v>平生町</c:v>
                </c:pt>
                <c:pt idx="4">
                  <c:v>萩市</c:v>
                </c:pt>
                <c:pt idx="5">
                  <c:v>防府市</c:v>
                </c:pt>
                <c:pt idx="6">
                  <c:v>山口市</c:v>
                </c:pt>
                <c:pt idx="7">
                  <c:v>周南市</c:v>
                </c:pt>
                <c:pt idx="8">
                  <c:v>山陽小野田市</c:v>
                </c:pt>
                <c:pt idx="9">
                  <c:v>下松市</c:v>
                </c:pt>
                <c:pt idx="10">
                  <c:v>宇部市</c:v>
                </c:pt>
                <c:pt idx="11">
                  <c:v>美祢市</c:v>
                </c:pt>
                <c:pt idx="12">
                  <c:v>岩国市</c:v>
                </c:pt>
                <c:pt idx="13">
                  <c:v>柳井市</c:v>
                </c:pt>
                <c:pt idx="14">
                  <c:v>周防大島町</c:v>
                </c:pt>
                <c:pt idx="15">
                  <c:v>光市</c:v>
                </c:pt>
                <c:pt idx="16">
                  <c:v>和木町</c:v>
                </c:pt>
                <c:pt idx="17">
                  <c:v>阿武町</c:v>
                </c:pt>
                <c:pt idx="18">
                  <c:v>長門市</c:v>
                </c:pt>
              </c:strCache>
            </c:strRef>
          </c:cat>
          <c:val>
            <c:numRef>
              <c:f>'7'!$BK$3:$BK$21</c:f>
              <c:numCache>
                <c:formatCode>0_ </c:formatCode>
                <c:ptCount val="19"/>
                <c:pt idx="0">
                  <c:v>11851.657534246575</c:v>
                </c:pt>
                <c:pt idx="1">
                  <c:v>3481.5</c:v>
                </c:pt>
                <c:pt idx="2">
                  <c:v>2942.2142857142858</c:v>
                </c:pt>
                <c:pt idx="3">
                  <c:v>2710.6</c:v>
                </c:pt>
                <c:pt idx="4">
                  <c:v>2485.0434782608695</c:v>
                </c:pt>
                <c:pt idx="5">
                  <c:v>2352.34</c:v>
                </c:pt>
                <c:pt idx="6">
                  <c:v>2090.921875</c:v>
                </c:pt>
                <c:pt idx="7">
                  <c:v>1782.2037037037037</c:v>
                </c:pt>
                <c:pt idx="8">
                  <c:v>1775.2</c:v>
                </c:pt>
                <c:pt idx="9">
                  <c:v>1571.7</c:v>
                </c:pt>
                <c:pt idx="10">
                  <c:v>1322.22</c:v>
                </c:pt>
                <c:pt idx="11">
                  <c:v>1154.0869565217392</c:v>
                </c:pt>
                <c:pt idx="12">
                  <c:v>674.02531645569616</c:v>
                </c:pt>
                <c:pt idx="13">
                  <c:v>651.9473684210526</c:v>
                </c:pt>
                <c:pt idx="14">
                  <c:v>647.4666666666667</c:v>
                </c:pt>
                <c:pt idx="15">
                  <c:v>622.23076923076928</c:v>
                </c:pt>
                <c:pt idx="16">
                  <c:v>274</c:v>
                </c:pt>
                <c:pt idx="17">
                  <c:v>52</c:v>
                </c:pt>
                <c:pt idx="18">
                  <c:v>30.413793103448278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3-450A-AB60-E4B4BED0F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10272"/>
        <c:axId val="131511808"/>
        <c:axId val="0"/>
      </c:bar3DChart>
      <c:catAx>
        <c:axId val="1315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315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11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15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'21'!$S$9</c:f>
          <c:strCache>
            <c:ptCount val="1"/>
            <c:pt idx="0">
              <c:v>火災件数の推移（平成２６年～令和５年）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8294139407070764E-2"/>
          <c:y val="9.9556107260208193E-2"/>
          <c:w val="0.94694075992178828"/>
          <c:h val="0.8446343324512966"/>
        </c:manualLayout>
      </c:layout>
      <c:lineChart>
        <c:grouping val="standard"/>
        <c:varyColors val="0"/>
        <c:ser>
          <c:idx val="0"/>
          <c:order val="0"/>
          <c:tx>
            <c:strRef>
              <c:f>'21'!$T$9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'21'!$S$10:$S$21</c15:sqref>
                  </c15:fullRef>
                </c:ext>
              </c:extLst>
              <c:f>'21'!$S$12:$S$21</c:f>
              <c:strCache>
                <c:ptCount val="10"/>
                <c:pt idx="0">
                  <c:v>H２６</c:v>
                </c:pt>
                <c:pt idx="1">
                  <c:v>H２７</c:v>
                </c:pt>
                <c:pt idx="2">
                  <c:v>H２８</c:v>
                </c:pt>
                <c:pt idx="3">
                  <c:v>H２９</c:v>
                </c:pt>
                <c:pt idx="4">
                  <c:v>H３０</c:v>
                </c:pt>
                <c:pt idx="5">
                  <c:v>R１</c:v>
                </c:pt>
                <c:pt idx="6">
                  <c:v>R２</c:v>
                </c:pt>
                <c:pt idx="7">
                  <c:v>R３</c:v>
                </c:pt>
                <c:pt idx="8">
                  <c:v>R４</c:v>
                </c:pt>
                <c:pt idx="9">
                  <c:v>R５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'21'!$T$10:$T$21</c15:sqref>
                  </c15:fullRef>
                </c:ext>
              </c:extLst>
              <c:f>'21'!$T$12:$T$21</c:f>
              <c:numCache>
                <c:formatCode>General</c:formatCode>
                <c:ptCount val="10"/>
                <c:pt idx="0">
                  <c:v>500</c:v>
                </c:pt>
                <c:pt idx="1">
                  <c:v>422</c:v>
                </c:pt>
                <c:pt idx="2">
                  <c:v>434</c:v>
                </c:pt>
                <c:pt idx="3">
                  <c:v>500</c:v>
                </c:pt>
                <c:pt idx="4">
                  <c:v>518</c:v>
                </c:pt>
                <c:pt idx="5">
                  <c:v>513</c:v>
                </c:pt>
                <c:pt idx="6">
                  <c:v>512</c:v>
                </c:pt>
                <c:pt idx="7">
                  <c:v>479</c:v>
                </c:pt>
                <c:pt idx="8">
                  <c:v>603</c:v>
                </c:pt>
                <c:pt idx="9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8-4C7E-950B-FC015E7C6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160352"/>
        <c:axId val="1588264128"/>
      </c:lineChart>
      <c:catAx>
        <c:axId val="17441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264128"/>
        <c:crossesAt val="0"/>
        <c:auto val="1"/>
        <c:lblAlgn val="ctr"/>
        <c:lblOffset val="100"/>
        <c:noMultiLvlLbl val="0"/>
      </c:catAx>
      <c:valAx>
        <c:axId val="1588264128"/>
        <c:scaling>
          <c:orientation val="minMax"/>
          <c:max val="6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416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'22'!$P$14</c:f>
          <c:strCache>
            <c:ptCount val="1"/>
            <c:pt idx="0">
              <c:v>令和５年　火災種別火災発生割合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6972937091746867"/>
          <c:y val="0.10489989740280023"/>
          <c:w val="0.56509929041037965"/>
          <c:h val="0.804324699928249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E-4B22-836D-F92D270461BB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CE-4B22-836D-F92D270461BB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CE-4B22-836D-F92D270461BB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CE-4B22-836D-F92D270461BB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CE-4B22-836D-F92D270461BB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CE-4B22-836D-F92D270461BB}"/>
              </c:ext>
            </c:extLst>
          </c:dPt>
          <c:dLbls>
            <c:dLbl>
              <c:idx val="0"/>
              <c:layout>
                <c:manualLayout>
                  <c:x val="-3.1262334843018727E-2"/>
                  <c:y val="-0.109886354119748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E-4B22-836D-F92D270461BB}"/>
                </c:ext>
              </c:extLst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E-4B22-836D-F92D270461BB}"/>
                </c:ext>
              </c:extLst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CE-4B22-836D-F92D270461BB}"/>
                </c:ext>
              </c:extLst>
            </c:dLbl>
            <c:dLbl>
              <c:idx val="3"/>
              <c:layout>
                <c:manualLayout>
                  <c:x val="-5.4910589390674801E-2"/>
                  <c:y val="1.817112625362486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CE-4B22-836D-F92D270461BB}"/>
                </c:ext>
              </c:extLst>
            </c:dLbl>
            <c:dLbl>
              <c:idx val="4"/>
              <c:layout>
                <c:manualLayout>
                  <c:x val="-9.983381079647119E-2"/>
                  <c:y val="-0.101580368253910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CE-4B22-836D-F92D270461BB}"/>
                </c:ext>
              </c:extLst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CE-4B22-836D-F92D270461BB}"/>
                </c:ext>
              </c:extLst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'22'!$P$16:$U$16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'22'!$P$17:$U$17</c:f>
              <c:numCache>
                <c:formatCode>0"件"</c:formatCode>
                <c:ptCount val="6"/>
                <c:pt idx="0">
                  <c:v>238</c:v>
                </c:pt>
                <c:pt idx="1">
                  <c:v>30</c:v>
                </c:pt>
                <c:pt idx="2">
                  <c:v>43</c:v>
                </c:pt>
                <c:pt idx="3">
                  <c:v>1</c:v>
                </c:pt>
                <c:pt idx="4">
                  <c:v>0</c:v>
                </c:pt>
                <c:pt idx="5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CE-4B22-836D-F92D270461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'23'!$P$12</c:f>
          <c:strCache>
            <c:ptCount val="1"/>
            <c:pt idx="0">
              <c:v>令和５年火災種別火災損害割合　　　　（千円）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C-493E-BD6C-7284B35E665E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9C-493E-BD6C-7284B35E665E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9C-493E-BD6C-7284B35E665E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9C-493E-BD6C-7284B35E665E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9C-493E-BD6C-7284B35E665E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9C-493E-BD6C-7284B35E665E}"/>
              </c:ext>
            </c:extLst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9C-493E-BD6C-7284B35E665E}"/>
              </c:ext>
            </c:extLst>
          </c:dPt>
          <c:dLbls>
            <c:dLbl>
              <c:idx val="0"/>
              <c:layout>
                <c:manualLayout>
                  <c:x val="7.8236332637698441E-2"/>
                  <c:y val="6.259259382914561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C-493E-BD6C-7284B35E665E}"/>
                </c:ext>
              </c:extLst>
            </c:dLbl>
            <c:dLbl>
              <c:idx val="1"/>
              <c:layout>
                <c:manualLayout>
                  <c:x val="0.15983477118580905"/>
                  <c:y val="-8.926611828920592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C-493E-BD6C-7284B35E665E}"/>
                </c:ext>
              </c:extLst>
            </c:dLbl>
            <c:dLbl>
              <c:idx val="2"/>
              <c:layout>
                <c:manualLayout>
                  <c:x val="-0.23387679809197287"/>
                  <c:y val="-1.33899177433808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C-493E-BD6C-7284B35E665E}"/>
                </c:ext>
              </c:extLst>
            </c:dLbl>
            <c:dLbl>
              <c:idx val="3"/>
              <c:layout>
                <c:manualLayout>
                  <c:x val="-0.26679911679212936"/>
                  <c:y val="-0.1562157070061076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0195321234255049E-2"/>
                      <c:h val="0.14380771656390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09C-493E-BD6C-7284B35E665E}"/>
                </c:ext>
              </c:extLst>
            </c:dLbl>
            <c:dLbl>
              <c:idx val="4"/>
              <c:layout>
                <c:manualLayout>
                  <c:x val="-0.37187697976447792"/>
                  <c:y val="-0.166598340599091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C-493E-BD6C-7284B35E665E}"/>
                </c:ext>
              </c:extLst>
            </c:dLbl>
            <c:dLbl>
              <c:idx val="5"/>
              <c:layout>
                <c:manualLayout>
                  <c:x val="-2.1253586867407023E-2"/>
                  <c:y val="-0.131232088568858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C-493E-BD6C-7284B35E665E}"/>
                </c:ext>
              </c:extLst>
            </c:dLbl>
            <c:dLbl>
              <c:idx val="6"/>
              <c:layout>
                <c:manualLayout>
                  <c:x val="0.19969255422225535"/>
                  <c:y val="3.51125113317889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C-493E-BD6C-7284B35E66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'23'!$P$13:$V$13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'23'!$P$14:$V$14</c:f>
              <c:numCache>
                <c:formatCode>#,##0_);[Red]\(#,##0\)</c:formatCode>
                <c:ptCount val="7"/>
                <c:pt idx="0">
                  <c:v>747699</c:v>
                </c:pt>
                <c:pt idx="1">
                  <c:v>342</c:v>
                </c:pt>
                <c:pt idx="2">
                  <c:v>54860</c:v>
                </c:pt>
                <c:pt idx="3">
                  <c:v>350</c:v>
                </c:pt>
                <c:pt idx="4">
                  <c:v>0</c:v>
                </c:pt>
                <c:pt idx="5">
                  <c:v>776789</c:v>
                </c:pt>
                <c:pt idx="6">
                  <c:v>29240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C-493E-BD6C-7284B35E6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9.5395533651337849E-2"/>
          <c:h val="0.3257097491077341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 rtl="0"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Graph1"/>
  <sheetViews>
    <sheetView zoomScale="70" workbookViewId="0"/>
  </sheetViews>
  <pageMargins left="0.74803149606299213" right="0.59055118110236227" top="0.70866141732283472" bottom="0.59055118110236227" header="0.51181102362204722" footer="0.70866141732283472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49893</xdr:colOff>
      <xdr:row>2</xdr:row>
      <xdr:rowOff>66222</xdr:rowOff>
    </xdr:from>
    <xdr:to>
      <xdr:col>22</xdr:col>
      <xdr:colOff>734786</xdr:colOff>
      <xdr:row>69</xdr:row>
      <xdr:rowOff>27215</xdr:rowOff>
    </xdr:to>
    <xdr:graphicFrame macro="">
      <xdr:nvGraphicFramePr>
        <xdr:cNvPr id="1227" name="Chart 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0.07631</cdr:x>
      <cdr:y>0.48822</cdr:y>
    </cdr:from>
    <cdr:to>
      <cdr:x>0.93018</cdr:x>
      <cdr:y>0.48926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95708" y="4608855"/>
          <a:ext cx="12260666" cy="9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0.74725</cdr:x>
      <cdr:y>0.39551</cdr:y>
    </cdr:from>
    <cdr:to>
      <cdr:x>0.86045</cdr:x>
      <cdr:y>0.44875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9778" y="3733729"/>
          <a:ext cx="1625431" cy="5025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４．４８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>
          <a:extLst>
            <a:ext uri="{FF2B5EF4-FFF2-40B4-BE49-F238E27FC236}">
              <a16:creationId xmlns:a16="http://schemas.microsoft.com/office/drawing/2014/main" id="{00000000-0008-0000-0700-0000C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66221</xdr:rowOff>
    </xdr:from>
    <xdr:to>
      <xdr:col>15</xdr:col>
      <xdr:colOff>145143</xdr:colOff>
      <xdr:row>30</xdr:row>
      <xdr:rowOff>154215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D577A4-6F30-4636-B499-41D45178D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13</xdr:col>
      <xdr:colOff>666750</xdr:colOff>
      <xdr:row>38</xdr:row>
      <xdr:rowOff>28575</xdr:rowOff>
    </xdr:to>
    <xdr:graphicFrame macro="">
      <xdr:nvGraphicFramePr>
        <xdr:cNvPr id="8394" name="Chart 2">
          <a:extLst>
            <a:ext uri="{FF2B5EF4-FFF2-40B4-BE49-F238E27FC236}">
              <a16:creationId xmlns:a16="http://schemas.microsoft.com/office/drawing/2014/main" id="{00000000-0008-0000-1600-0000C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>
          <a:extLst>
            <a:ext uri="{FF2B5EF4-FFF2-40B4-BE49-F238E27FC236}">
              <a16:creationId xmlns:a16="http://schemas.microsoft.com/office/drawing/2014/main" id="{00000000-0008-0000-1700-0000C92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>
          <a:extLst>
            <a:ext uri="{FF2B5EF4-FFF2-40B4-BE49-F238E27FC236}">
              <a16:creationId xmlns:a16="http://schemas.microsoft.com/office/drawing/2014/main" id="{00000000-0008-0000-1800-0000C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0655643" cy="1406978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101600</xdr:rowOff>
    </xdr:from>
    <xdr:to>
      <xdr:col>12</xdr:col>
      <xdr:colOff>590549</xdr:colOff>
      <xdr:row>25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8D9BE0-01A4-4985-8FF0-0AB916FC0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5355</xdr:colOff>
      <xdr:row>0</xdr:row>
      <xdr:rowOff>62888</xdr:rowOff>
    </xdr:from>
    <xdr:to>
      <xdr:col>15</xdr:col>
      <xdr:colOff>221866</xdr:colOff>
      <xdr:row>29</xdr:row>
      <xdr:rowOff>15302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951109-282D-4BB5-8502-C81974401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27516</xdr:rowOff>
    </xdr:from>
    <xdr:to>
      <xdr:col>12</xdr:col>
      <xdr:colOff>0</xdr:colOff>
      <xdr:row>17</xdr:row>
      <xdr:rowOff>75141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FE1C2E-DE2D-44AF-8521-F675A1F73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多い方から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0.49618</cdr:x>
      <cdr:y>0.6492</cdr:y>
    </cdr:from>
    <cdr:to>
      <cdr:x>0.5141</cdr:x>
      <cdr:y>0.79041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74988" y="7006348"/>
          <a:ext cx="266329" cy="15239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0.46213</cdr:x>
      <cdr:y>0.60201</cdr:y>
    </cdr:from>
    <cdr:to>
      <cdr:x>0.62579</cdr:x>
      <cdr:y>0.64541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8885" y="6497061"/>
          <a:ext cx="2432503" cy="4684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　５８７　件　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>
          <a:extLst>
            <a:ext uri="{FF2B5EF4-FFF2-40B4-BE49-F238E27FC236}">
              <a16:creationId xmlns:a16="http://schemas.microsoft.com/office/drawing/2014/main" id="{00000000-0008-0000-1D00-0000C9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0</xdr:row>
      <xdr:rowOff>42182</xdr:rowOff>
    </xdr:from>
    <xdr:to>
      <xdr:col>14</xdr:col>
      <xdr:colOff>360589</xdr:colOff>
      <xdr:row>38</xdr:row>
      <xdr:rowOff>23132</xdr:rowOff>
    </xdr:to>
    <xdr:graphicFrame macro="">
      <xdr:nvGraphicFramePr>
        <xdr:cNvPr id="16585" name="Chart 2">
          <a:extLst>
            <a:ext uri="{FF2B5EF4-FFF2-40B4-BE49-F238E27FC236}">
              <a16:creationId xmlns:a16="http://schemas.microsoft.com/office/drawing/2014/main" id="{00000000-0008-0000-1E00-0000C9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合計２３８件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>
          <a:extLst>
            <a:ext uri="{FF2B5EF4-FFF2-40B4-BE49-F238E27FC236}">
              <a16:creationId xmlns:a16="http://schemas.microsoft.com/office/drawing/2014/main" id="{00000000-0008-0000-1F00-0000C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493712</xdr:colOff>
      <xdr:row>34</xdr:row>
      <xdr:rowOff>142478</xdr:rowOff>
    </xdr:from>
    <xdr:to>
      <xdr:col>9</xdr:col>
      <xdr:colOff>184547</xdr:colOff>
      <xdr:row>36</xdr:row>
      <xdr:rowOff>86519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EBCA2F-46E0-4EBD-B1AA-937F73ABA099}"/>
            </a:ext>
          </a:extLst>
        </xdr:cNvPr>
        <xdr:cNvSpPr txBox="1"/>
      </xdr:nvSpPr>
      <xdr:spPr>
        <a:xfrm>
          <a:off x="3017837" y="5678884"/>
          <a:ext cx="2845991" cy="265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「放火火災」には、「放火の疑い」を含む。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6350</xdr:rowOff>
    </xdr:from>
    <xdr:to>
      <xdr:col>14</xdr:col>
      <xdr:colOff>0</xdr:colOff>
      <xdr:row>34</xdr:row>
      <xdr:rowOff>158750</xdr:rowOff>
    </xdr:to>
    <xdr:graphicFrame macro="">
      <xdr:nvGraphicFramePr>
        <xdr:cNvPr id="18633" name="Chart 2">
          <a:extLst>
            <a:ext uri="{FF2B5EF4-FFF2-40B4-BE49-F238E27FC236}">
              <a16:creationId xmlns:a16="http://schemas.microsoft.com/office/drawing/2014/main" id="{00000000-0008-0000-2000-0000C9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５番目に高い</a:t>
          </a:r>
        </a:p>
      </cdr:txBody>
    </cdr:sp>
  </cdr:relSizeAnchor>
  <cdr:relSizeAnchor xmlns:cdr="http://schemas.openxmlformats.org/drawingml/2006/chartDrawing">
    <cdr:from>
      <cdr:x>0.14562</cdr:x>
      <cdr:y>0.30045</cdr:y>
    </cdr:from>
    <cdr:to>
      <cdr:x>0.38744</cdr:x>
      <cdr:y>0.31179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86778" y="3155155"/>
          <a:ext cx="3631407" cy="1190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0.39513</cdr:x>
      <cdr:y>0.28301</cdr:y>
    </cdr:from>
    <cdr:to>
      <cdr:x>0.51457</cdr:x>
      <cdr:y>0.32318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3574" y="2971956"/>
          <a:ext cx="1793775" cy="4218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4.43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111126</xdr:rowOff>
    </xdr:from>
    <xdr:to>
      <xdr:col>32</xdr:col>
      <xdr:colOff>581933</xdr:colOff>
      <xdr:row>60</xdr:row>
      <xdr:rowOff>55790</xdr:rowOff>
    </xdr:to>
    <xdr:graphicFrame macro="">
      <xdr:nvGraphicFramePr>
        <xdr:cNvPr id="3275" name="Chart 1">
          <a:extLst>
            <a:ext uri="{FF2B5EF4-FFF2-40B4-BE49-F238E27FC236}">
              <a16:creationId xmlns:a16="http://schemas.microsoft.com/office/drawing/2014/main" id="{00000000-0008-0000-0300-0000C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２２番目</a:t>
          </a:r>
        </a:p>
      </cdr:txBody>
    </cdr:sp>
  </cdr:relSizeAnchor>
  <cdr:relSizeAnchor xmlns:cdr="http://schemas.openxmlformats.org/drawingml/2006/chartDrawing">
    <cdr:from>
      <cdr:x>0.47189</cdr:x>
      <cdr:y>0.46723</cdr:y>
    </cdr:from>
    <cdr:to>
      <cdr:x>0.62193</cdr:x>
      <cdr:y>0.62482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39644" y="4526259"/>
          <a:ext cx="2206536" cy="15266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0.58506</cdr:x>
      <cdr:y>0.43084</cdr:y>
    </cdr:from>
    <cdr:to>
      <cdr:x>0.69488</cdr:x>
      <cdr:y>0.47032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03956" y="4173727"/>
          <a:ext cx="1615008" cy="38239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 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>
          <a:extLst>
            <a:ext uri="{FF2B5EF4-FFF2-40B4-BE49-F238E27FC236}">
              <a16:creationId xmlns:a16="http://schemas.microsoft.com/office/drawing/2014/main" id="{00000000-0008-0000-0400-0000C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0.92013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12" y="1692067"/>
          <a:ext cx="4652238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６番目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0.19141</cdr:x>
      <cdr:y>0.32091</cdr:y>
    </cdr:from>
    <cdr:to>
      <cdr:x>0.57863</cdr:x>
      <cdr:y>0.4288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24956" y="3293268"/>
          <a:ext cx="5715000" cy="11072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0.55731</cdr:x>
      <cdr:y>0.30065</cdr:y>
    </cdr:from>
    <cdr:to>
      <cdr:x>0.70205</cdr:x>
      <cdr:y>0.34295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5310" y="3085389"/>
          <a:ext cx="2136301" cy="4340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２．２６</a:t>
          </a:r>
          <a:endParaRPr lang="en-US" altLang="ja-JP" sz="2000" b="0" i="0" strike="noStrike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1475;&#30476;&#12398;&#28779;&#28797;&#65288;&#20196;&#21644;&#65301;&#241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D18">
            <v>1</v>
          </cell>
        </row>
        <row r="19">
          <cell r="D19">
            <v>0</v>
          </cell>
        </row>
        <row r="20">
          <cell r="D20">
            <v>9</v>
          </cell>
        </row>
        <row r="21">
          <cell r="D21">
            <v>4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10</v>
          </cell>
        </row>
        <row r="28">
          <cell r="D28">
            <v>3</v>
          </cell>
        </row>
        <row r="29">
          <cell r="D29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8"/>
  <sheetViews>
    <sheetView tabSelected="1" view="pageBreakPreview" zoomScaleNormal="100" zoomScaleSheetLayoutView="100" workbookViewId="0">
      <selection activeCell="A3" sqref="A3"/>
    </sheetView>
  </sheetViews>
  <sheetFormatPr defaultRowHeight="13" outlineLevelCol="1"/>
  <cols>
    <col min="1" max="1" width="8.7265625" bestFit="1" customWidth="1"/>
    <col min="2" max="2" width="9.7265625" customWidth="1"/>
    <col min="3" max="3" width="42.36328125" customWidth="1"/>
    <col min="8" max="8" width="9" customWidth="1"/>
    <col min="9" max="9" width="2.36328125" customWidth="1"/>
    <col min="10" max="10" width="3.6328125" hidden="1" customWidth="1" outlineLevel="1"/>
    <col min="11" max="11" width="3.6328125" customWidth="1" collapsed="1"/>
    <col min="12" max="12" width="4.36328125" customWidth="1"/>
  </cols>
  <sheetData>
    <row r="1" spans="1:10" ht="25.5" customHeight="1">
      <c r="A1" s="876" t="s">
        <v>405</v>
      </c>
      <c r="B1" s="876"/>
      <c r="C1" s="876"/>
      <c r="D1" s="876"/>
      <c r="E1" s="876"/>
    </row>
    <row r="2" spans="1:10" s="3" customFormat="1" ht="34.5" customHeight="1">
      <c r="A2" s="4" t="s">
        <v>197</v>
      </c>
      <c r="B2" s="4"/>
      <c r="C2" s="4" t="s">
        <v>201</v>
      </c>
      <c r="D2" s="4" t="s">
        <v>199</v>
      </c>
      <c r="E2" s="4" t="s">
        <v>200</v>
      </c>
    </row>
    <row r="3" spans="1:10" s="3" customFormat="1" ht="20.25" customHeight="1">
      <c r="A3" s="793">
        <v>1</v>
      </c>
      <c r="B3" s="5" t="str">
        <f>$J$3</f>
        <v>令和５年</v>
      </c>
      <c r="C3" s="5" t="s">
        <v>306</v>
      </c>
      <c r="D3" s="6"/>
      <c r="E3" s="6" t="s">
        <v>202</v>
      </c>
      <c r="J3" s="3" t="s">
        <v>490</v>
      </c>
    </row>
    <row r="4" spans="1:10" s="3" customFormat="1" ht="20.25" customHeight="1">
      <c r="A4" s="794">
        <v>2</v>
      </c>
      <c r="B4" s="7" t="str">
        <f>$J$3</f>
        <v>令和５年</v>
      </c>
      <c r="C4" s="3" t="s">
        <v>307</v>
      </c>
      <c r="D4" s="4"/>
      <c r="E4" s="4" t="s">
        <v>202</v>
      </c>
    </row>
    <row r="5" spans="1:10" s="3" customFormat="1" ht="20.25" customHeight="1">
      <c r="A5" s="793">
        <v>3</v>
      </c>
      <c r="B5" s="5" t="str">
        <f>$J$3</f>
        <v>令和５年</v>
      </c>
      <c r="C5" s="5" t="s">
        <v>308</v>
      </c>
      <c r="D5" s="6"/>
      <c r="E5" s="6" t="s">
        <v>202</v>
      </c>
    </row>
    <row r="6" spans="1:10" s="3" customFormat="1" ht="20.25" customHeight="1">
      <c r="A6" s="794">
        <v>4</v>
      </c>
      <c r="B6" s="7" t="str">
        <f>$J$3</f>
        <v>令和５年</v>
      </c>
      <c r="C6" s="3" t="s">
        <v>309</v>
      </c>
      <c r="D6" s="4"/>
      <c r="E6" s="4" t="s">
        <v>202</v>
      </c>
    </row>
    <row r="7" spans="1:10" s="3" customFormat="1" ht="20.25" customHeight="1">
      <c r="A7" s="793">
        <v>5</v>
      </c>
      <c r="B7" s="5" t="s">
        <v>235</v>
      </c>
      <c r="C7" s="5"/>
      <c r="D7" s="6" t="s">
        <v>202</v>
      </c>
      <c r="E7" s="6"/>
    </row>
    <row r="8" spans="1:10" s="3" customFormat="1" ht="20.25" customHeight="1">
      <c r="A8" s="794">
        <v>6</v>
      </c>
      <c r="B8" s="7" t="str">
        <f>$J$3</f>
        <v>令和５年</v>
      </c>
      <c r="C8" s="3" t="s">
        <v>310</v>
      </c>
      <c r="D8" s="4"/>
      <c r="E8" s="4" t="s">
        <v>202</v>
      </c>
    </row>
    <row r="9" spans="1:10" s="3" customFormat="1" ht="20.25" customHeight="1">
      <c r="A9" s="793">
        <v>7</v>
      </c>
      <c r="B9" s="5" t="str">
        <f>$J$3</f>
        <v>令和５年</v>
      </c>
      <c r="C9" s="5" t="s">
        <v>311</v>
      </c>
      <c r="D9" s="6"/>
      <c r="E9" s="6" t="s">
        <v>202</v>
      </c>
    </row>
    <row r="10" spans="1:10" s="3" customFormat="1" ht="20.25" customHeight="1">
      <c r="A10" s="794">
        <v>8</v>
      </c>
      <c r="B10" s="7" t="str">
        <f>$J$3</f>
        <v>令和５年</v>
      </c>
      <c r="C10" s="3" t="s">
        <v>312</v>
      </c>
      <c r="D10" s="4" t="s">
        <v>202</v>
      </c>
      <c r="E10" s="4"/>
    </row>
    <row r="11" spans="1:10" s="3" customFormat="1" ht="20.25" customHeight="1">
      <c r="A11" s="793">
        <v>9</v>
      </c>
      <c r="B11" s="5" t="s">
        <v>237</v>
      </c>
      <c r="C11" s="5"/>
      <c r="D11" s="6" t="s">
        <v>202</v>
      </c>
      <c r="E11" s="6"/>
    </row>
    <row r="12" spans="1:10" s="3" customFormat="1" ht="20.25" customHeight="1">
      <c r="A12" s="794">
        <v>10</v>
      </c>
      <c r="B12" s="3" t="s">
        <v>212</v>
      </c>
      <c r="D12" s="4" t="s">
        <v>202</v>
      </c>
      <c r="E12" s="4"/>
    </row>
    <row r="13" spans="1:10" s="3" customFormat="1" ht="20.25" customHeight="1">
      <c r="A13" s="793">
        <v>11</v>
      </c>
      <c r="B13" s="5" t="s">
        <v>198</v>
      </c>
      <c r="C13" s="5"/>
      <c r="D13" s="6" t="s">
        <v>202</v>
      </c>
      <c r="E13" s="6"/>
    </row>
    <row r="14" spans="1:10" s="3" customFormat="1" ht="20.25" customHeight="1">
      <c r="A14" s="794">
        <v>12</v>
      </c>
      <c r="B14" s="3" t="s">
        <v>232</v>
      </c>
      <c r="D14" s="4" t="s">
        <v>202</v>
      </c>
      <c r="E14" s="4"/>
    </row>
    <row r="15" spans="1:10" s="3" customFormat="1" ht="20.25" customHeight="1">
      <c r="A15" s="794">
        <v>13</v>
      </c>
      <c r="B15" s="5" t="s">
        <v>233</v>
      </c>
      <c r="C15" s="5"/>
      <c r="D15" s="6" t="s">
        <v>202</v>
      </c>
      <c r="E15" s="6"/>
    </row>
    <row r="16" spans="1:10" s="3" customFormat="1" ht="20.25" customHeight="1">
      <c r="A16" s="794">
        <v>14</v>
      </c>
      <c r="B16" s="7" t="str">
        <f>$J$3</f>
        <v>令和５年</v>
      </c>
      <c r="C16" s="3" t="s">
        <v>520</v>
      </c>
      <c r="D16" s="4" t="s">
        <v>202</v>
      </c>
      <c r="E16" s="4"/>
    </row>
    <row r="17" spans="1:8" s="3" customFormat="1" ht="20.25" customHeight="1">
      <c r="A17" s="793">
        <v>15</v>
      </c>
      <c r="B17" s="5" t="str">
        <f>$J$3</f>
        <v>令和５年</v>
      </c>
      <c r="C17" s="5" t="s">
        <v>313</v>
      </c>
      <c r="D17" s="6" t="s">
        <v>202</v>
      </c>
      <c r="E17" s="6"/>
    </row>
    <row r="18" spans="1:8" s="3" customFormat="1" ht="20.25" customHeight="1">
      <c r="A18" s="794">
        <v>16</v>
      </c>
      <c r="B18" s="7" t="str">
        <f>$J$3</f>
        <v>令和５年</v>
      </c>
      <c r="C18" s="3" t="s">
        <v>314</v>
      </c>
      <c r="D18" s="4" t="s">
        <v>202</v>
      </c>
      <c r="E18" s="4"/>
    </row>
    <row r="19" spans="1:8" s="3" customFormat="1" ht="20.25" customHeight="1">
      <c r="A19" s="793">
        <v>17</v>
      </c>
      <c r="B19" s="5" t="str">
        <f>$J$3</f>
        <v>令和５年</v>
      </c>
      <c r="C19" s="5" t="s">
        <v>315</v>
      </c>
      <c r="D19" s="6" t="s">
        <v>202</v>
      </c>
      <c r="E19" s="6"/>
      <c r="F19" s="7"/>
      <c r="G19" s="7"/>
      <c r="H19" s="7"/>
    </row>
    <row r="20" spans="1:8" s="3" customFormat="1" ht="20.25" customHeight="1">
      <c r="A20" s="794">
        <v>18</v>
      </c>
      <c r="B20" s="7" t="s">
        <v>234</v>
      </c>
      <c r="D20" s="8" t="s">
        <v>202</v>
      </c>
      <c r="E20" s="8"/>
      <c r="F20" s="7"/>
      <c r="G20" s="7"/>
      <c r="H20" s="7"/>
    </row>
    <row r="21" spans="1:8" s="3" customFormat="1" ht="20.25" customHeight="1">
      <c r="A21" s="793">
        <v>19</v>
      </c>
      <c r="B21" s="5" t="s">
        <v>303</v>
      </c>
      <c r="C21" s="5"/>
      <c r="D21" s="6" t="s">
        <v>202</v>
      </c>
      <c r="E21" s="6"/>
      <c r="F21" s="7"/>
      <c r="G21" s="7"/>
      <c r="H21" s="7"/>
    </row>
    <row r="22" spans="1:8" s="3" customFormat="1" ht="20.25" customHeight="1">
      <c r="A22" s="794">
        <v>20</v>
      </c>
      <c r="B22" s="3" t="s">
        <v>304</v>
      </c>
      <c r="D22" s="4" t="s">
        <v>202</v>
      </c>
      <c r="E22" s="4"/>
      <c r="F22" s="7"/>
      <c r="G22" s="7"/>
      <c r="H22" s="7"/>
    </row>
    <row r="23" spans="1:8" s="3" customFormat="1" ht="20.25" customHeight="1">
      <c r="A23" s="793">
        <v>21</v>
      </c>
      <c r="B23" s="5" t="s">
        <v>0</v>
      </c>
      <c r="C23" s="5"/>
      <c r="D23" s="6"/>
      <c r="E23" s="6" t="s">
        <v>1</v>
      </c>
      <c r="F23" s="7"/>
      <c r="G23" s="7"/>
      <c r="H23" s="7"/>
    </row>
    <row r="24" spans="1:8" s="3" customFormat="1" ht="20.25" customHeight="1">
      <c r="A24" s="795">
        <v>22</v>
      </c>
      <c r="B24" s="7" t="str">
        <f>$J$3</f>
        <v>令和５年</v>
      </c>
      <c r="C24" s="7" t="s">
        <v>316</v>
      </c>
      <c r="D24" s="8"/>
      <c r="E24" s="8" t="s">
        <v>2</v>
      </c>
      <c r="F24" s="7"/>
      <c r="G24" s="7"/>
      <c r="H24" s="7"/>
    </row>
    <row r="25" spans="1:8" s="3" customFormat="1" ht="20.25" customHeight="1">
      <c r="A25" s="6">
        <v>23</v>
      </c>
      <c r="B25" s="5" t="str">
        <f>$J$3</f>
        <v>令和５年</v>
      </c>
      <c r="C25" s="5" t="s">
        <v>317</v>
      </c>
      <c r="D25" s="6"/>
      <c r="E25" s="6" t="s">
        <v>1</v>
      </c>
      <c r="F25" s="7"/>
      <c r="G25" s="7"/>
      <c r="H25" s="7"/>
    </row>
    <row r="26" spans="1:8" s="3" customFormat="1" ht="20.25" customHeight="1">
      <c r="A26" s="795">
        <v>24</v>
      </c>
      <c r="B26" s="7" t="str">
        <f>$J$3</f>
        <v>令和５年</v>
      </c>
      <c r="C26" s="7" t="s">
        <v>433</v>
      </c>
      <c r="D26" s="8"/>
      <c r="E26" s="8" t="s">
        <v>2</v>
      </c>
      <c r="F26" s="7"/>
      <c r="G26" s="7"/>
      <c r="H26" s="7"/>
    </row>
    <row r="27" spans="1:8" s="3" customFormat="1" ht="20.25" customHeight="1">
      <c r="A27" s="4">
        <v>25</v>
      </c>
      <c r="B27" s="5" t="s">
        <v>649</v>
      </c>
      <c r="C27" s="5"/>
      <c r="D27" s="5"/>
      <c r="E27" s="6" t="s">
        <v>1</v>
      </c>
      <c r="F27" s="7"/>
      <c r="G27" s="7"/>
      <c r="H27" s="7"/>
    </row>
    <row r="28" spans="1:8" s="3" customFormat="1" ht="20.25" customHeight="1">
      <c r="A28" s="795">
        <v>26</v>
      </c>
      <c r="B28" s="7" t="s">
        <v>3</v>
      </c>
      <c r="D28" s="7"/>
      <c r="E28" s="8" t="s">
        <v>2</v>
      </c>
      <c r="F28" s="7"/>
      <c r="G28" s="7"/>
      <c r="H28" s="7"/>
    </row>
    <row r="29" spans="1:8" s="3" customFormat="1" ht="20.25" customHeight="1">
      <c r="A29" s="793">
        <v>27</v>
      </c>
      <c r="B29" s="5" t="s">
        <v>4</v>
      </c>
      <c r="C29" s="5"/>
      <c r="D29" s="5"/>
      <c r="E29" s="6" t="s">
        <v>1</v>
      </c>
      <c r="G29" s="7"/>
    </row>
    <row r="30" spans="1:8" s="3" customFormat="1" ht="20.25" customHeight="1">
      <c r="A30" s="795">
        <v>28</v>
      </c>
      <c r="B30" s="7" t="s">
        <v>650</v>
      </c>
      <c r="D30" s="7"/>
      <c r="E30" s="8" t="s">
        <v>2</v>
      </c>
      <c r="G30" s="7"/>
    </row>
    <row r="31" spans="1:8" s="3" customFormat="1" ht="20" customHeight="1">
      <c r="A31" s="793">
        <v>29</v>
      </c>
      <c r="B31" s="5" t="str">
        <f>$J$3</f>
        <v>令和５年</v>
      </c>
      <c r="C31" s="5" t="s">
        <v>319</v>
      </c>
      <c r="D31" s="5"/>
      <c r="E31" s="6" t="s">
        <v>1</v>
      </c>
      <c r="G31" s="7"/>
    </row>
    <row r="32" spans="1:8" s="3" customFormat="1" ht="20.25" customHeight="1">
      <c r="A32" s="795">
        <v>30</v>
      </c>
      <c r="B32" s="7" t="str">
        <f>$J$3</f>
        <v>令和５年</v>
      </c>
      <c r="C32" s="7" t="s">
        <v>318</v>
      </c>
      <c r="D32" s="7"/>
      <c r="E32" s="8" t="s">
        <v>2</v>
      </c>
      <c r="G32" s="7"/>
    </row>
    <row r="33" spans="1:7" s="3" customFormat="1" ht="20.25" customHeight="1">
      <c r="A33" s="793">
        <v>31</v>
      </c>
      <c r="B33" s="5" t="s">
        <v>236</v>
      </c>
      <c r="C33" s="5"/>
      <c r="D33" s="5"/>
      <c r="E33" s="6" t="s">
        <v>1</v>
      </c>
      <c r="G33" s="7"/>
    </row>
    <row r="34" spans="1:7" s="3" customFormat="1" ht="20.25" customHeight="1">
      <c r="A34" s="795">
        <v>32</v>
      </c>
      <c r="B34" s="7" t="str">
        <f>$J$3</f>
        <v>令和５年</v>
      </c>
      <c r="C34" s="7" t="s">
        <v>320</v>
      </c>
      <c r="D34" s="7"/>
      <c r="E34" s="8" t="s">
        <v>2</v>
      </c>
      <c r="G34" s="7"/>
    </row>
    <row r="35" spans="1:7" s="3" customFormat="1" ht="15" customHeight="1">
      <c r="A35" s="7"/>
      <c r="B35" s="7"/>
      <c r="C35" s="7"/>
      <c r="D35" s="7"/>
      <c r="E35" s="7"/>
    </row>
    <row r="36" spans="1:7" s="3" customFormat="1">
      <c r="A36" s="7"/>
      <c r="B36" s="7"/>
      <c r="C36" s="7"/>
      <c r="D36" s="7"/>
      <c r="E36" s="7"/>
    </row>
    <row r="37" spans="1:7" s="3" customFormat="1">
      <c r="A37" s="7"/>
      <c r="B37" s="7"/>
      <c r="C37" s="7"/>
      <c r="D37" s="7"/>
      <c r="E37" s="7"/>
    </row>
    <row r="38" spans="1:7">
      <c r="C38" s="30"/>
    </row>
  </sheetData>
  <mergeCells count="1">
    <mergeCell ref="A1:E1"/>
  </mergeCells>
  <phoneticPr fontId="3"/>
  <hyperlinks>
    <hyperlink ref="A3" location="'1'!A1" display="'1'!A1" xr:uid="{6D7D0CE9-1B38-4AFE-BEB5-12F23C1E57AE}"/>
    <hyperlink ref="A4" location="'2'!A1" display="'2'!A1" xr:uid="{BF0A9E83-688B-42A8-825B-3256DB1DD244}"/>
    <hyperlink ref="A5" location="'3'!A1" display="'3'!A1" xr:uid="{E506F0CC-6F57-49D9-B64F-6FD92A976590}"/>
    <hyperlink ref="A6" location="'4'!A1" display="'4'!A1" xr:uid="{3AA17EE1-09CA-409A-9870-D9D7F3B2B21D}"/>
    <hyperlink ref="A7" location="'5'!A1" display="'5'!A1" xr:uid="{3F988DF0-4087-409F-B20C-5A8C19AB0606}"/>
    <hyperlink ref="A8" location="'6'!A1" display="'6'!A1" xr:uid="{2CD783A9-11CA-4838-A9A0-4B2990F50EF2}"/>
    <hyperlink ref="A9" location="'7'!A1" display="'7'!A1" xr:uid="{DFD656C9-5D59-4DC7-962C-0CEC21E689D0}"/>
    <hyperlink ref="A10" location="'8'!A1" display="'8'!A1" xr:uid="{FD9294CE-E2BA-4344-93E2-0C398D947872}"/>
    <hyperlink ref="A11" location="'9'!A1" display="'9'!A1" xr:uid="{89058AA9-7C9E-459D-9B40-91931F6338E4}"/>
    <hyperlink ref="A12" location="'10'!A1" display="'10'!A1" xr:uid="{00AACC29-6BBF-4561-AB39-7463B61F4901}"/>
    <hyperlink ref="A13" location="'11'!A1" display="'11'!A1" xr:uid="{5F4B1C09-D36F-46B1-BB05-7E108225D704}"/>
    <hyperlink ref="A14" location="'12'!A1" display="'12'!A1" xr:uid="{929336D6-4EB5-4F66-AEEF-6F05753675BA}"/>
    <hyperlink ref="A16" location="'14'!A1" display="'14'!A1" xr:uid="{FEB27A9A-4C53-41EF-AC14-9631E7B57BD6}"/>
    <hyperlink ref="A17" location="'15'!A1" display="'15'!A1" xr:uid="{B60D33E5-3F5B-4FAA-8AC6-0D57855BD007}"/>
    <hyperlink ref="A18" location="'16'!A1" display="'16'!A1" xr:uid="{E2AEE445-AA2F-4E19-ACEE-703985132C4E}"/>
    <hyperlink ref="A19" location="'17'!A1" display="'17'!A1" xr:uid="{981CA60E-BAA6-45FC-A547-C0DDF6840BB3}"/>
    <hyperlink ref="A20" location="'18'!A1" display="'18'!A1" xr:uid="{7455DFCA-A42F-4E22-9478-F2B5FD7A26C5}"/>
    <hyperlink ref="A15" location="'13'!A1" display="'13'!A1" xr:uid="{BA72908F-EDCA-4B33-80A1-8F693BE5134E}"/>
    <hyperlink ref="A21" location="'19'!A1" display="'19'!A1" xr:uid="{BC13C649-BB09-422D-9646-D4FC40F25617}"/>
    <hyperlink ref="A22" location="'20'!A1" display="'20'!A1" xr:uid="{230A5F92-4CEF-436E-A38B-F156E6A58CC0}"/>
    <hyperlink ref="A23" location="'21'!A1" display="'21'!A1" xr:uid="{6BA2392E-1007-4E7B-BAA4-637902394C23}"/>
    <hyperlink ref="A24" location="'22'!A1" display="'22'!A1" xr:uid="{41F2FDF3-535F-4055-B3AD-93D9635F7466}"/>
    <hyperlink ref="A34" location="'32'!A1" display="'32'!A1" xr:uid="{AA3C499D-465F-40AE-8EF1-8CD3210427CB}"/>
    <hyperlink ref="A33" location="'31'!A1" display="'31'!A1" xr:uid="{C090AA82-8391-4ACA-B124-DBFBF7F3BD1D}"/>
    <hyperlink ref="A32" location="'30'!A1" display="'30'!A1" xr:uid="{FCE6EDE0-AF8C-4AE7-9F20-276BB26C9A76}"/>
    <hyperlink ref="A31" location="'29'!A1" display="'29'!A1" xr:uid="{70DC51DE-07AB-4C6F-A2F5-6B6C9DCD3F0E}"/>
    <hyperlink ref="A30" location="'28'!A1" display="'28'!A1" xr:uid="{1383C825-C14C-422C-8155-0411083639BA}"/>
    <hyperlink ref="A29" location="'27'!A1" display="'27'!A1" xr:uid="{FC6AF45F-0A2C-4FB8-A291-DE662AAC7F7C}"/>
    <hyperlink ref="A28" location="'26'!A1" display="'26'!A1" xr:uid="{D512E093-5C65-46E5-804F-F67E25157039}"/>
    <hyperlink ref="A26" location="'24'!A1" display="'24'!A1" xr:uid="{0011EEE5-3084-41E1-B824-9F7C02F9E86F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55"/>
  <sheetViews>
    <sheetView view="pageBreakPreview" zoomScaleNormal="100" zoomScaleSheetLayoutView="100" workbookViewId="0">
      <pane ySplit="5" topLeftCell="A12" activePane="bottomLeft" state="frozen"/>
      <selection activeCell="C10" sqref="C10"/>
      <selection pane="bottomLeft" activeCell="A15" sqref="A15:AL20"/>
    </sheetView>
  </sheetViews>
  <sheetFormatPr defaultColWidth="9" defaultRowHeight="11"/>
  <cols>
    <col min="1" max="1" width="3.7265625" style="1" customWidth="1"/>
    <col min="2" max="2" width="7.6328125" style="1" customWidth="1"/>
    <col min="3" max="8" width="5.08984375" style="9" customWidth="1"/>
    <col min="9" max="9" width="5.36328125" style="9" customWidth="1"/>
    <col min="10" max="12" width="5.08984375" style="9" customWidth="1"/>
    <col min="13" max="13" width="5.36328125" style="9" customWidth="1"/>
    <col min="14" max="16" width="5.08984375" style="9" customWidth="1"/>
    <col min="17" max="18" width="5.36328125" style="9" customWidth="1"/>
    <col min="19" max="21" width="5.08984375" style="9" customWidth="1"/>
    <col min="22" max="22" width="5.36328125" style="9" customWidth="1"/>
    <col min="23" max="26" width="5.08984375" style="9" customWidth="1"/>
    <col min="27" max="27" width="8.36328125" style="9" customWidth="1"/>
    <col min="28" max="28" width="8.26953125" style="9" customWidth="1"/>
    <col min="29" max="31" width="9.08984375" style="9" customWidth="1"/>
    <col min="32" max="36" width="7.26953125" style="9" customWidth="1"/>
    <col min="37" max="37" width="9.36328125" style="9" customWidth="1"/>
    <col min="38" max="38" width="10" style="9" customWidth="1"/>
    <col min="39" max="39" width="9" style="9"/>
    <col min="40" max="43" width="9" style="9" customWidth="1"/>
    <col min="44" max="59" width="9" style="1" customWidth="1"/>
    <col min="60" max="16384" width="9" style="1"/>
  </cols>
  <sheetData>
    <row r="1" spans="1:55" ht="20.149999999999999" customHeight="1" thickBot="1">
      <c r="A1" s="9"/>
      <c r="B1" s="9"/>
      <c r="E1" s="71"/>
      <c r="F1" s="71"/>
      <c r="V1" s="242" t="s">
        <v>205</v>
      </c>
      <c r="W1" s="243" t="s">
        <v>58</v>
      </c>
    </row>
    <row r="2" spans="1:55" ht="20.149999999999999" customHeight="1" thickTop="1" thickBot="1">
      <c r="A2" s="9"/>
      <c r="B2" s="9"/>
      <c r="C2" s="9" t="s">
        <v>361</v>
      </c>
      <c r="E2" s="74"/>
      <c r="AG2" s="244"/>
      <c r="AH2" s="244"/>
      <c r="AI2" s="244"/>
      <c r="AJ2" s="244"/>
      <c r="AK2" s="244"/>
      <c r="AL2" s="244"/>
      <c r="BA2" s="981"/>
      <c r="BC2" s="1" t="s">
        <v>74</v>
      </c>
    </row>
    <row r="3" spans="1:55" ht="42" customHeight="1" thickTop="1" thickBot="1">
      <c r="A3" s="1006"/>
      <c r="B3" s="1007"/>
      <c r="C3" s="1010" t="s">
        <v>59</v>
      </c>
      <c r="D3" s="1011"/>
      <c r="E3" s="1011"/>
      <c r="F3" s="1011"/>
      <c r="G3" s="1011"/>
      <c r="H3" s="1011"/>
      <c r="I3" s="1012"/>
      <c r="J3" s="1020" t="s">
        <v>60</v>
      </c>
      <c r="K3" s="1011"/>
      <c r="L3" s="1011"/>
      <c r="M3" s="1021"/>
      <c r="N3" s="1022" t="s">
        <v>61</v>
      </c>
      <c r="O3" s="1023"/>
      <c r="P3" s="1023"/>
      <c r="Q3" s="1024"/>
      <c r="R3" s="1015" t="s">
        <v>49</v>
      </c>
      <c r="S3" s="1022" t="s">
        <v>62</v>
      </c>
      <c r="T3" s="1023"/>
      <c r="U3" s="1023"/>
      <c r="V3" s="1024"/>
      <c r="W3" s="1022" t="s">
        <v>63</v>
      </c>
      <c r="X3" s="1023"/>
      <c r="Y3" s="1023"/>
      <c r="Z3" s="1024"/>
      <c r="AA3" s="1020" t="s">
        <v>64</v>
      </c>
      <c r="AB3" s="1021"/>
      <c r="AC3" s="1010" t="s">
        <v>394</v>
      </c>
      <c r="AD3" s="1011"/>
      <c r="AE3" s="1011"/>
      <c r="AF3" s="1011"/>
      <c r="AG3" s="1011"/>
      <c r="AH3" s="1011"/>
      <c r="AI3" s="1011"/>
      <c r="AJ3" s="1021"/>
      <c r="AK3" s="1021"/>
      <c r="AL3" s="1012"/>
      <c r="BA3" s="982"/>
    </row>
    <row r="4" spans="1:55" ht="27" customHeight="1" thickTop="1" thickBot="1">
      <c r="A4" s="1008"/>
      <c r="B4" s="1009"/>
      <c r="C4" s="1013" t="s">
        <v>36</v>
      </c>
      <c r="D4" s="985" t="s">
        <v>37</v>
      </c>
      <c r="E4" s="985" t="s">
        <v>38</v>
      </c>
      <c r="F4" s="985" t="s">
        <v>39</v>
      </c>
      <c r="G4" s="985" t="s">
        <v>40</v>
      </c>
      <c r="H4" s="988" t="s">
        <v>41</v>
      </c>
      <c r="I4" s="987" t="s">
        <v>65</v>
      </c>
      <c r="J4" s="1002" t="s">
        <v>44</v>
      </c>
      <c r="K4" s="998" t="s">
        <v>45</v>
      </c>
      <c r="L4" s="1000" t="s">
        <v>66</v>
      </c>
      <c r="M4" s="987" t="s">
        <v>65</v>
      </c>
      <c r="N4" s="935" t="s">
        <v>67</v>
      </c>
      <c r="O4" s="998" t="s">
        <v>68</v>
      </c>
      <c r="P4" s="996" t="s">
        <v>69</v>
      </c>
      <c r="Q4" s="1018" t="s">
        <v>65</v>
      </c>
      <c r="R4" s="1016"/>
      <c r="S4" s="935" t="s">
        <v>70</v>
      </c>
      <c r="T4" s="998" t="s">
        <v>71</v>
      </c>
      <c r="U4" s="996" t="s">
        <v>41</v>
      </c>
      <c r="V4" s="1018" t="s">
        <v>65</v>
      </c>
      <c r="W4" s="935" t="s">
        <v>70</v>
      </c>
      <c r="X4" s="998" t="s">
        <v>71</v>
      </c>
      <c r="Y4" s="996" t="s">
        <v>41</v>
      </c>
      <c r="Z4" s="1018" t="s">
        <v>65</v>
      </c>
      <c r="AA4" s="1027" t="s">
        <v>72</v>
      </c>
      <c r="AB4" s="1025" t="s">
        <v>73</v>
      </c>
      <c r="AC4" s="1030" t="s">
        <v>393</v>
      </c>
      <c r="AD4" s="1031"/>
      <c r="AE4" s="1032"/>
      <c r="AF4" s="998" t="s">
        <v>37</v>
      </c>
      <c r="AG4" s="985" t="s">
        <v>38</v>
      </c>
      <c r="AH4" s="985" t="s">
        <v>39</v>
      </c>
      <c r="AI4" s="985" t="s">
        <v>40</v>
      </c>
      <c r="AJ4" s="998" t="s">
        <v>41</v>
      </c>
      <c r="AK4" s="996" t="s">
        <v>210</v>
      </c>
      <c r="AL4" s="987" t="s">
        <v>65</v>
      </c>
      <c r="BA4" s="579"/>
      <c r="BC4" s="1">
        <v>240.1</v>
      </c>
    </row>
    <row r="5" spans="1:55" ht="56.25" customHeight="1" thickTop="1" thickBot="1">
      <c r="A5" s="977"/>
      <c r="B5" s="978"/>
      <c r="C5" s="1014"/>
      <c r="D5" s="986"/>
      <c r="E5" s="986"/>
      <c r="F5" s="986"/>
      <c r="G5" s="986"/>
      <c r="H5" s="989"/>
      <c r="I5" s="974"/>
      <c r="J5" s="1003"/>
      <c r="K5" s="999"/>
      <c r="L5" s="1001"/>
      <c r="M5" s="974"/>
      <c r="N5" s="937"/>
      <c r="O5" s="999"/>
      <c r="P5" s="997"/>
      <c r="Q5" s="1019"/>
      <c r="R5" s="1017"/>
      <c r="S5" s="937"/>
      <c r="T5" s="999"/>
      <c r="U5" s="997"/>
      <c r="V5" s="1019"/>
      <c r="W5" s="937"/>
      <c r="X5" s="999"/>
      <c r="Y5" s="997"/>
      <c r="Z5" s="1019"/>
      <c r="AA5" s="1028"/>
      <c r="AB5" s="1026"/>
      <c r="AC5" s="237" t="s">
        <v>36</v>
      </c>
      <c r="AD5" s="241" t="s">
        <v>378</v>
      </c>
      <c r="AE5" s="220" t="s">
        <v>65</v>
      </c>
      <c r="AF5" s="1003"/>
      <c r="AG5" s="986"/>
      <c r="AH5" s="986"/>
      <c r="AI5" s="986"/>
      <c r="AJ5" s="999"/>
      <c r="AK5" s="997"/>
      <c r="AL5" s="974"/>
      <c r="BA5" s="580"/>
      <c r="BC5" s="1">
        <v>27.3</v>
      </c>
    </row>
    <row r="6" spans="1:55" s="2" customFormat="1" ht="34.5" customHeight="1" thickTop="1" thickBot="1">
      <c r="A6" s="994" t="s">
        <v>471</v>
      </c>
      <c r="B6" s="995"/>
      <c r="C6" s="10">
        <v>292</v>
      </c>
      <c r="D6" s="535">
        <v>32</v>
      </c>
      <c r="E6" s="535">
        <v>60</v>
      </c>
      <c r="F6" s="535">
        <v>1</v>
      </c>
      <c r="G6" s="535">
        <v>0</v>
      </c>
      <c r="H6" s="536">
        <v>231</v>
      </c>
      <c r="I6" s="75">
        <f t="shared" ref="I6:I13" si="0">SUM(C6:H6)</f>
        <v>616</v>
      </c>
      <c r="J6" s="537">
        <v>191</v>
      </c>
      <c r="K6" s="535">
        <v>31</v>
      </c>
      <c r="L6" s="536">
        <v>291</v>
      </c>
      <c r="M6" s="75">
        <f t="shared" ref="M6:M13" si="1">SUM(J6:L6)</f>
        <v>513</v>
      </c>
      <c r="N6" s="537">
        <v>100</v>
      </c>
      <c r="O6" s="535">
        <v>18</v>
      </c>
      <c r="P6" s="536">
        <v>153</v>
      </c>
      <c r="Q6" s="75">
        <f t="shared" ref="Q6:Q13" si="2">SUM(N6:P6)</f>
        <v>271</v>
      </c>
      <c r="R6" s="538">
        <v>530</v>
      </c>
      <c r="S6" s="537">
        <v>0</v>
      </c>
      <c r="T6" s="535">
        <v>0</v>
      </c>
      <c r="U6" s="536">
        <v>30</v>
      </c>
      <c r="V6" s="539">
        <f t="shared" ref="V6:V10" si="3">SUM(S6:U6)</f>
        <v>30</v>
      </c>
      <c r="W6" s="10">
        <v>6</v>
      </c>
      <c r="X6" s="535">
        <v>1</v>
      </c>
      <c r="Y6" s="536">
        <v>65</v>
      </c>
      <c r="Z6" s="75">
        <f t="shared" ref="Z6:Z13" si="4">SUM(W6:Y6)</f>
        <v>72</v>
      </c>
      <c r="AA6" s="540">
        <v>22342</v>
      </c>
      <c r="AB6" s="541">
        <v>503</v>
      </c>
      <c r="AC6" s="542">
        <v>915989</v>
      </c>
      <c r="AD6" s="543">
        <v>217718</v>
      </c>
      <c r="AE6" s="538">
        <f t="shared" ref="AE6:AE13" si="5">SUM(AC6:AD6)</f>
        <v>1133707</v>
      </c>
      <c r="AF6" s="540">
        <v>1231</v>
      </c>
      <c r="AG6" s="544">
        <v>26803</v>
      </c>
      <c r="AH6" s="544">
        <v>100</v>
      </c>
      <c r="AI6" s="544">
        <v>0</v>
      </c>
      <c r="AJ6" s="544">
        <v>89158</v>
      </c>
      <c r="AK6" s="545">
        <v>0</v>
      </c>
      <c r="AL6" s="538">
        <f t="shared" ref="AL6:AL13" si="6">SUM(AE6:AK6)</f>
        <v>1250999</v>
      </c>
      <c r="AM6" s="126"/>
      <c r="AN6" s="126"/>
      <c r="AO6" s="126"/>
      <c r="AP6" s="126"/>
      <c r="AQ6" s="126"/>
      <c r="BA6" s="580"/>
      <c r="BC6" s="2">
        <v>46.6</v>
      </c>
    </row>
    <row r="7" spans="1:55" s="2" customFormat="1" ht="34.5" customHeight="1" thickTop="1" thickBot="1">
      <c r="A7" s="1004" t="s">
        <v>472</v>
      </c>
      <c r="B7" s="1005"/>
      <c r="C7" s="10">
        <v>263</v>
      </c>
      <c r="D7" s="535">
        <v>25</v>
      </c>
      <c r="E7" s="535">
        <v>58</v>
      </c>
      <c r="F7" s="535">
        <v>4</v>
      </c>
      <c r="G7" s="546">
        <v>0</v>
      </c>
      <c r="H7" s="536">
        <v>150</v>
      </c>
      <c r="I7" s="75">
        <f t="shared" si="0"/>
        <v>500</v>
      </c>
      <c r="J7" s="537">
        <v>123</v>
      </c>
      <c r="K7" s="535">
        <v>30</v>
      </c>
      <c r="L7" s="536">
        <v>273</v>
      </c>
      <c r="M7" s="75">
        <f t="shared" si="1"/>
        <v>426</v>
      </c>
      <c r="N7" s="537">
        <v>75</v>
      </c>
      <c r="O7" s="535">
        <v>16</v>
      </c>
      <c r="P7" s="536">
        <v>130</v>
      </c>
      <c r="Q7" s="75">
        <f t="shared" si="2"/>
        <v>221</v>
      </c>
      <c r="R7" s="75">
        <v>478</v>
      </c>
      <c r="S7" s="537">
        <v>0</v>
      </c>
      <c r="T7" s="535">
        <v>0</v>
      </c>
      <c r="U7" s="536">
        <v>25</v>
      </c>
      <c r="V7" s="539">
        <f t="shared" si="3"/>
        <v>25</v>
      </c>
      <c r="W7" s="10">
        <v>1</v>
      </c>
      <c r="X7" s="535">
        <v>0</v>
      </c>
      <c r="Y7" s="536">
        <v>72</v>
      </c>
      <c r="Z7" s="75">
        <f t="shared" si="4"/>
        <v>73</v>
      </c>
      <c r="AA7" s="540">
        <v>13898</v>
      </c>
      <c r="AB7" s="541">
        <v>311</v>
      </c>
      <c r="AC7" s="542">
        <v>787338</v>
      </c>
      <c r="AD7" s="543">
        <v>154590</v>
      </c>
      <c r="AE7" s="538">
        <f t="shared" si="5"/>
        <v>941928</v>
      </c>
      <c r="AF7" s="540">
        <v>315</v>
      </c>
      <c r="AG7" s="544">
        <v>55216</v>
      </c>
      <c r="AH7" s="544">
        <v>1466</v>
      </c>
      <c r="AI7" s="544">
        <v>0</v>
      </c>
      <c r="AJ7" s="544">
        <v>11130</v>
      </c>
      <c r="AK7" s="545">
        <v>64156</v>
      </c>
      <c r="AL7" s="538">
        <f t="shared" si="6"/>
        <v>1074211</v>
      </c>
      <c r="AM7" s="126"/>
      <c r="AN7" s="126"/>
      <c r="AO7" s="126"/>
      <c r="AP7" s="126"/>
      <c r="AQ7" s="126"/>
      <c r="BA7" s="580"/>
      <c r="BC7" s="2">
        <v>3</v>
      </c>
    </row>
    <row r="8" spans="1:55" s="2" customFormat="1" ht="34.5" customHeight="1" thickTop="1" thickBot="1">
      <c r="A8" s="990" t="s">
        <v>473</v>
      </c>
      <c r="B8" s="991"/>
      <c r="C8" s="10">
        <v>227</v>
      </c>
      <c r="D8" s="535">
        <v>21</v>
      </c>
      <c r="E8" s="535">
        <v>50</v>
      </c>
      <c r="F8" s="535">
        <v>2</v>
      </c>
      <c r="G8" s="546">
        <v>0</v>
      </c>
      <c r="H8" s="536">
        <v>122</v>
      </c>
      <c r="I8" s="75">
        <f t="shared" si="0"/>
        <v>422</v>
      </c>
      <c r="J8" s="537">
        <v>130</v>
      </c>
      <c r="K8" s="535">
        <v>17</v>
      </c>
      <c r="L8" s="536">
        <v>245</v>
      </c>
      <c r="M8" s="75">
        <f t="shared" si="1"/>
        <v>392</v>
      </c>
      <c r="N8" s="537">
        <v>86</v>
      </c>
      <c r="O8" s="535">
        <v>9</v>
      </c>
      <c r="P8" s="536">
        <v>123</v>
      </c>
      <c r="Q8" s="75">
        <f t="shared" si="2"/>
        <v>218</v>
      </c>
      <c r="R8" s="538">
        <v>427</v>
      </c>
      <c r="S8" s="537">
        <v>0</v>
      </c>
      <c r="T8" s="535">
        <v>0</v>
      </c>
      <c r="U8" s="536">
        <v>20</v>
      </c>
      <c r="V8" s="539">
        <f t="shared" si="3"/>
        <v>20</v>
      </c>
      <c r="W8" s="10">
        <v>0</v>
      </c>
      <c r="X8" s="535">
        <v>2</v>
      </c>
      <c r="Y8" s="536">
        <v>66</v>
      </c>
      <c r="Z8" s="75">
        <f t="shared" si="4"/>
        <v>68</v>
      </c>
      <c r="AA8" s="540">
        <v>15733</v>
      </c>
      <c r="AB8" s="541">
        <v>15276</v>
      </c>
      <c r="AC8" s="542">
        <v>605768</v>
      </c>
      <c r="AD8" s="543">
        <v>232925</v>
      </c>
      <c r="AE8" s="538">
        <f t="shared" si="5"/>
        <v>838693</v>
      </c>
      <c r="AF8" s="540">
        <v>761</v>
      </c>
      <c r="AG8" s="544">
        <v>55267</v>
      </c>
      <c r="AH8" s="544">
        <v>2515</v>
      </c>
      <c r="AI8" s="544">
        <v>0</v>
      </c>
      <c r="AJ8" s="544">
        <v>55726</v>
      </c>
      <c r="AK8" s="545">
        <v>0</v>
      </c>
      <c r="AL8" s="538">
        <f t="shared" si="6"/>
        <v>952962</v>
      </c>
      <c r="AM8" s="126"/>
      <c r="AN8" s="126"/>
      <c r="AO8" s="126"/>
      <c r="AP8" s="126"/>
      <c r="AQ8" s="126"/>
      <c r="BA8" s="580"/>
      <c r="BC8" s="2">
        <v>0</v>
      </c>
    </row>
    <row r="9" spans="1:55" s="2" customFormat="1" ht="34.5" customHeight="1" thickTop="1" thickBot="1">
      <c r="A9" s="990" t="s">
        <v>474</v>
      </c>
      <c r="B9" s="991"/>
      <c r="C9" s="10">
        <v>226</v>
      </c>
      <c r="D9" s="535">
        <v>17</v>
      </c>
      <c r="E9" s="535">
        <v>46</v>
      </c>
      <c r="F9" s="535">
        <v>2</v>
      </c>
      <c r="G9" s="546">
        <v>0</v>
      </c>
      <c r="H9" s="536">
        <v>143</v>
      </c>
      <c r="I9" s="75">
        <f t="shared" si="0"/>
        <v>434</v>
      </c>
      <c r="J9" s="537">
        <v>105</v>
      </c>
      <c r="K9" s="535">
        <v>37</v>
      </c>
      <c r="L9" s="536">
        <v>248</v>
      </c>
      <c r="M9" s="75">
        <f t="shared" si="1"/>
        <v>390</v>
      </c>
      <c r="N9" s="537">
        <v>69</v>
      </c>
      <c r="O9" s="535">
        <v>10</v>
      </c>
      <c r="P9" s="536">
        <v>137</v>
      </c>
      <c r="Q9" s="75">
        <f t="shared" si="2"/>
        <v>216</v>
      </c>
      <c r="R9" s="538">
        <v>480</v>
      </c>
      <c r="S9" s="537">
        <v>0</v>
      </c>
      <c r="T9" s="535">
        <v>0</v>
      </c>
      <c r="U9" s="536">
        <v>26</v>
      </c>
      <c r="V9" s="539">
        <f t="shared" si="3"/>
        <v>26</v>
      </c>
      <c r="W9" s="10">
        <v>5</v>
      </c>
      <c r="X9" s="535">
        <v>0</v>
      </c>
      <c r="Y9" s="536">
        <v>46</v>
      </c>
      <c r="Z9" s="75">
        <f t="shared" si="4"/>
        <v>51</v>
      </c>
      <c r="AA9" s="540">
        <v>14005</v>
      </c>
      <c r="AB9" s="541">
        <v>75</v>
      </c>
      <c r="AC9" s="542">
        <v>504672</v>
      </c>
      <c r="AD9" s="543">
        <v>148064</v>
      </c>
      <c r="AE9" s="538">
        <f t="shared" si="5"/>
        <v>652736</v>
      </c>
      <c r="AF9" s="540">
        <v>216</v>
      </c>
      <c r="AG9" s="544">
        <v>17282</v>
      </c>
      <c r="AH9" s="544">
        <v>1600</v>
      </c>
      <c r="AI9" s="544">
        <v>0</v>
      </c>
      <c r="AJ9" s="544">
        <v>27082</v>
      </c>
      <c r="AK9" s="545">
        <v>967</v>
      </c>
      <c r="AL9" s="538">
        <f t="shared" si="6"/>
        <v>699883</v>
      </c>
      <c r="AM9" s="126"/>
      <c r="AN9" s="126"/>
      <c r="AO9" s="126"/>
      <c r="AP9" s="126"/>
      <c r="AQ9" s="126"/>
      <c r="BA9" s="580"/>
      <c r="BC9" s="2">
        <v>192.7</v>
      </c>
    </row>
    <row r="10" spans="1:55" s="2" customFormat="1" ht="34.5" customHeight="1" thickTop="1" thickBot="1">
      <c r="A10" s="990" t="s">
        <v>475</v>
      </c>
      <c r="B10" s="991"/>
      <c r="C10" s="10">
        <v>259</v>
      </c>
      <c r="D10" s="535">
        <v>19</v>
      </c>
      <c r="E10" s="535">
        <v>48</v>
      </c>
      <c r="F10" s="535">
        <v>4</v>
      </c>
      <c r="G10" s="546">
        <v>0</v>
      </c>
      <c r="H10" s="536">
        <v>170</v>
      </c>
      <c r="I10" s="75">
        <f t="shared" si="0"/>
        <v>500</v>
      </c>
      <c r="J10" s="537">
        <v>134</v>
      </c>
      <c r="K10" s="535">
        <v>39</v>
      </c>
      <c r="L10" s="536">
        <v>270</v>
      </c>
      <c r="M10" s="75">
        <f t="shared" si="1"/>
        <v>443</v>
      </c>
      <c r="N10" s="537">
        <v>67</v>
      </c>
      <c r="O10" s="535">
        <v>20</v>
      </c>
      <c r="P10" s="536">
        <v>139</v>
      </c>
      <c r="Q10" s="75">
        <f t="shared" si="2"/>
        <v>226</v>
      </c>
      <c r="R10" s="538">
        <v>500</v>
      </c>
      <c r="S10" s="537">
        <v>0</v>
      </c>
      <c r="T10" s="535">
        <v>0</v>
      </c>
      <c r="U10" s="536">
        <v>28</v>
      </c>
      <c r="V10" s="539">
        <f t="shared" si="3"/>
        <v>28</v>
      </c>
      <c r="W10" s="10">
        <v>3</v>
      </c>
      <c r="X10" s="535">
        <v>1</v>
      </c>
      <c r="Y10" s="536">
        <v>65</v>
      </c>
      <c r="Z10" s="75">
        <f t="shared" si="4"/>
        <v>69</v>
      </c>
      <c r="AA10" s="540">
        <v>18435</v>
      </c>
      <c r="AB10" s="541">
        <v>206</v>
      </c>
      <c r="AC10" s="542">
        <v>631449</v>
      </c>
      <c r="AD10" s="543">
        <v>206813</v>
      </c>
      <c r="AE10" s="538">
        <f t="shared" si="5"/>
        <v>838262</v>
      </c>
      <c r="AF10" s="540">
        <v>15</v>
      </c>
      <c r="AG10" s="547">
        <v>65418</v>
      </c>
      <c r="AH10" s="547">
        <v>5807</v>
      </c>
      <c r="AI10" s="544">
        <v>0</v>
      </c>
      <c r="AJ10" s="544">
        <v>4340</v>
      </c>
      <c r="AK10" s="545">
        <v>1089</v>
      </c>
      <c r="AL10" s="538">
        <f t="shared" si="6"/>
        <v>914931</v>
      </c>
      <c r="AM10" s="126"/>
      <c r="AN10" s="126"/>
      <c r="AO10" s="126"/>
      <c r="AP10" s="126"/>
      <c r="AQ10" s="126"/>
      <c r="BA10" s="581"/>
      <c r="BC10" s="2">
        <v>509.7</v>
      </c>
    </row>
    <row r="11" spans="1:55" s="2" customFormat="1" ht="34.5" customHeight="1" thickTop="1" thickBot="1">
      <c r="A11" s="990" t="s">
        <v>476</v>
      </c>
      <c r="B11" s="991"/>
      <c r="C11" s="548">
        <v>214</v>
      </c>
      <c r="D11" s="535">
        <v>34</v>
      </c>
      <c r="E11" s="535">
        <v>40</v>
      </c>
      <c r="F11" s="535">
        <v>5</v>
      </c>
      <c r="G11" s="546">
        <v>0</v>
      </c>
      <c r="H11" s="536">
        <v>225</v>
      </c>
      <c r="I11" s="75">
        <f t="shared" si="0"/>
        <v>518</v>
      </c>
      <c r="J11" s="537">
        <v>135</v>
      </c>
      <c r="K11" s="535">
        <v>20</v>
      </c>
      <c r="L11" s="536">
        <v>228</v>
      </c>
      <c r="M11" s="75">
        <f t="shared" si="1"/>
        <v>383</v>
      </c>
      <c r="N11" s="537">
        <v>67</v>
      </c>
      <c r="O11" s="535">
        <v>9</v>
      </c>
      <c r="P11" s="536">
        <v>112</v>
      </c>
      <c r="Q11" s="75">
        <f t="shared" si="2"/>
        <v>188</v>
      </c>
      <c r="R11" s="75">
        <v>439</v>
      </c>
      <c r="S11" s="537">
        <v>0</v>
      </c>
      <c r="T11" s="535">
        <v>0</v>
      </c>
      <c r="U11" s="536">
        <v>23</v>
      </c>
      <c r="V11" s="539">
        <f>SUM(S11:U11)</f>
        <v>23</v>
      </c>
      <c r="W11" s="10">
        <v>0</v>
      </c>
      <c r="X11" s="535">
        <v>3</v>
      </c>
      <c r="Y11" s="536">
        <v>68</v>
      </c>
      <c r="Z11" s="75">
        <f t="shared" si="4"/>
        <v>71</v>
      </c>
      <c r="AA11" s="540">
        <v>18284</v>
      </c>
      <c r="AB11" s="541">
        <v>404</v>
      </c>
      <c r="AC11" s="542">
        <v>603652</v>
      </c>
      <c r="AD11" s="543">
        <v>228603</v>
      </c>
      <c r="AE11" s="538">
        <f t="shared" si="5"/>
        <v>832255</v>
      </c>
      <c r="AF11" s="540">
        <v>167</v>
      </c>
      <c r="AG11" s="544">
        <v>22627</v>
      </c>
      <c r="AH11" s="544">
        <v>964</v>
      </c>
      <c r="AI11" s="544">
        <v>0</v>
      </c>
      <c r="AJ11" s="544">
        <v>12112</v>
      </c>
      <c r="AK11" s="545">
        <v>0</v>
      </c>
      <c r="AL11" s="538">
        <f t="shared" si="6"/>
        <v>868125</v>
      </c>
      <c r="AM11" s="126"/>
      <c r="AN11" s="126"/>
      <c r="AO11" s="126"/>
      <c r="AP11" s="126"/>
      <c r="AQ11" s="126"/>
      <c r="BA11" s="582"/>
      <c r="BC11" s="2">
        <v>130.30000000000001</v>
      </c>
    </row>
    <row r="12" spans="1:55" s="2" customFormat="1" ht="34.5" customHeight="1" thickTop="1" thickBot="1">
      <c r="A12" s="990" t="s">
        <v>477</v>
      </c>
      <c r="B12" s="991"/>
      <c r="C12" s="10">
        <v>231</v>
      </c>
      <c r="D12" s="535">
        <v>32</v>
      </c>
      <c r="E12" s="535">
        <v>35</v>
      </c>
      <c r="F12" s="535">
        <v>2</v>
      </c>
      <c r="G12" s="546">
        <v>0</v>
      </c>
      <c r="H12" s="536">
        <v>213</v>
      </c>
      <c r="I12" s="549">
        <f t="shared" si="0"/>
        <v>513</v>
      </c>
      <c r="J12" s="550">
        <v>131</v>
      </c>
      <c r="K12" s="551">
        <v>17</v>
      </c>
      <c r="L12" s="552">
        <v>252</v>
      </c>
      <c r="M12" s="76">
        <f t="shared" si="1"/>
        <v>400</v>
      </c>
      <c r="N12" s="550">
        <v>96</v>
      </c>
      <c r="O12" s="551">
        <v>8</v>
      </c>
      <c r="P12" s="552">
        <v>127</v>
      </c>
      <c r="Q12" s="76">
        <f t="shared" si="2"/>
        <v>231</v>
      </c>
      <c r="R12" s="553">
        <v>493</v>
      </c>
      <c r="S12" s="550">
        <v>0</v>
      </c>
      <c r="T12" s="551">
        <v>0</v>
      </c>
      <c r="U12" s="552">
        <v>27</v>
      </c>
      <c r="V12" s="75">
        <f>SUM(S12:U12)</f>
        <v>27</v>
      </c>
      <c r="W12" s="548">
        <v>1</v>
      </c>
      <c r="X12" s="551">
        <v>3</v>
      </c>
      <c r="Y12" s="552">
        <v>62</v>
      </c>
      <c r="Z12" s="75">
        <f t="shared" si="4"/>
        <v>66</v>
      </c>
      <c r="AA12" s="554">
        <v>14627</v>
      </c>
      <c r="AB12" s="555">
        <v>490</v>
      </c>
      <c r="AC12" s="556">
        <v>501104</v>
      </c>
      <c r="AD12" s="557">
        <v>126315</v>
      </c>
      <c r="AE12" s="538">
        <f t="shared" si="5"/>
        <v>627419</v>
      </c>
      <c r="AF12" s="554">
        <v>1912</v>
      </c>
      <c r="AG12" s="547">
        <v>30746</v>
      </c>
      <c r="AH12" s="547">
        <v>1981</v>
      </c>
      <c r="AI12" s="547">
        <v>0</v>
      </c>
      <c r="AJ12" s="547">
        <v>24356</v>
      </c>
      <c r="AK12" s="545">
        <v>28007</v>
      </c>
      <c r="AL12" s="538">
        <f t="shared" si="6"/>
        <v>714421</v>
      </c>
      <c r="AM12" s="126"/>
      <c r="AN12" s="126"/>
      <c r="AO12" s="126"/>
      <c r="AP12" s="126"/>
      <c r="AQ12" s="126"/>
      <c r="BA12" s="580"/>
      <c r="BC12" s="2">
        <v>25.6</v>
      </c>
    </row>
    <row r="13" spans="1:55" s="2" customFormat="1" ht="34.5" customHeight="1" thickTop="1" thickBot="1">
      <c r="A13" s="990" t="s">
        <v>478</v>
      </c>
      <c r="B13" s="991"/>
      <c r="C13" s="548">
        <v>225</v>
      </c>
      <c r="D13" s="551">
        <v>31</v>
      </c>
      <c r="E13" s="551">
        <v>49</v>
      </c>
      <c r="F13" s="551">
        <v>3</v>
      </c>
      <c r="G13" s="279">
        <v>0</v>
      </c>
      <c r="H13" s="552">
        <v>204</v>
      </c>
      <c r="I13" s="76">
        <f t="shared" si="0"/>
        <v>512</v>
      </c>
      <c r="J13" s="558">
        <v>135</v>
      </c>
      <c r="K13" s="559">
        <v>25</v>
      </c>
      <c r="L13" s="545">
        <v>196</v>
      </c>
      <c r="M13" s="76">
        <f t="shared" si="1"/>
        <v>356</v>
      </c>
      <c r="N13" s="558">
        <v>79</v>
      </c>
      <c r="O13" s="559">
        <v>6</v>
      </c>
      <c r="P13" s="545">
        <v>115</v>
      </c>
      <c r="Q13" s="76">
        <f t="shared" si="2"/>
        <v>200</v>
      </c>
      <c r="R13" s="560">
        <v>377</v>
      </c>
      <c r="S13" s="558">
        <v>0</v>
      </c>
      <c r="T13" s="559">
        <v>0</v>
      </c>
      <c r="U13" s="545">
        <v>22</v>
      </c>
      <c r="V13" s="76">
        <f>SUM(S13:U13)</f>
        <v>22</v>
      </c>
      <c r="W13" s="11">
        <v>0</v>
      </c>
      <c r="X13" s="559">
        <v>2</v>
      </c>
      <c r="Y13" s="545">
        <v>66</v>
      </c>
      <c r="Z13" s="76">
        <f t="shared" si="4"/>
        <v>68</v>
      </c>
      <c r="AA13" s="561">
        <v>17086</v>
      </c>
      <c r="AB13" s="562">
        <v>1102</v>
      </c>
      <c r="AC13" s="563">
        <v>577221</v>
      </c>
      <c r="AD13" s="557">
        <v>119579</v>
      </c>
      <c r="AE13" s="560">
        <f t="shared" si="5"/>
        <v>696800</v>
      </c>
      <c r="AF13" s="561">
        <v>1304</v>
      </c>
      <c r="AG13" s="564">
        <v>39366</v>
      </c>
      <c r="AH13" s="564">
        <v>385</v>
      </c>
      <c r="AI13" s="564">
        <v>0</v>
      </c>
      <c r="AJ13" s="564">
        <v>44756</v>
      </c>
      <c r="AK13" s="545">
        <v>17830</v>
      </c>
      <c r="AL13" s="560">
        <f t="shared" si="6"/>
        <v>800441</v>
      </c>
      <c r="AM13" s="126"/>
      <c r="AN13" s="126"/>
      <c r="AO13" s="126"/>
      <c r="AP13" s="126"/>
      <c r="AQ13" s="126"/>
      <c r="BA13" s="580"/>
      <c r="BC13" s="2">
        <v>244.5</v>
      </c>
    </row>
    <row r="14" spans="1:55" s="2" customFormat="1" ht="34.5" customHeight="1" thickTop="1" thickBot="1">
      <c r="A14" s="971" t="s">
        <v>465</v>
      </c>
      <c r="B14" s="972"/>
      <c r="C14" s="565">
        <v>215</v>
      </c>
      <c r="D14" s="566">
        <v>29</v>
      </c>
      <c r="E14" s="567">
        <v>35</v>
      </c>
      <c r="F14" s="566">
        <v>2</v>
      </c>
      <c r="G14" s="567">
        <v>0</v>
      </c>
      <c r="H14" s="568">
        <v>198</v>
      </c>
      <c r="I14" s="569">
        <v>479</v>
      </c>
      <c r="J14" s="565">
        <v>99</v>
      </c>
      <c r="K14" s="566">
        <v>19</v>
      </c>
      <c r="L14" s="570">
        <v>204</v>
      </c>
      <c r="M14" s="569">
        <v>322</v>
      </c>
      <c r="N14" s="565">
        <v>62</v>
      </c>
      <c r="O14" s="566">
        <v>9</v>
      </c>
      <c r="P14" s="570">
        <v>131</v>
      </c>
      <c r="Q14" s="569">
        <v>202</v>
      </c>
      <c r="R14" s="569">
        <v>386</v>
      </c>
      <c r="S14" s="565">
        <v>0</v>
      </c>
      <c r="T14" s="566">
        <v>0</v>
      </c>
      <c r="U14" s="567">
        <v>16</v>
      </c>
      <c r="V14" s="571">
        <v>16</v>
      </c>
      <c r="W14" s="569">
        <v>3</v>
      </c>
      <c r="X14" s="566">
        <v>0</v>
      </c>
      <c r="Y14" s="567">
        <v>65</v>
      </c>
      <c r="Z14" s="571">
        <v>68</v>
      </c>
      <c r="AA14" s="567">
        <v>14007</v>
      </c>
      <c r="AB14" s="572">
        <v>189</v>
      </c>
      <c r="AC14" s="573">
        <v>572161</v>
      </c>
      <c r="AD14" s="574">
        <v>94786</v>
      </c>
      <c r="AE14" s="575">
        <v>666947</v>
      </c>
      <c r="AF14" s="573">
        <v>280</v>
      </c>
      <c r="AG14" s="576">
        <v>24415</v>
      </c>
      <c r="AH14" s="577">
        <v>3282</v>
      </c>
      <c r="AI14" s="576">
        <v>0</v>
      </c>
      <c r="AJ14" s="577">
        <v>64879</v>
      </c>
      <c r="AK14" s="574">
        <v>11025</v>
      </c>
      <c r="AL14" s="578">
        <v>770828</v>
      </c>
      <c r="AM14" s="126"/>
      <c r="AN14" s="126"/>
      <c r="AO14" s="126"/>
      <c r="AP14" s="126"/>
      <c r="AQ14" s="126"/>
      <c r="BA14" s="581"/>
      <c r="BC14" s="2">
        <v>400.4</v>
      </c>
    </row>
    <row r="15" spans="1:55" s="2" customFormat="1" ht="34.5" customHeight="1" thickTop="1" thickBot="1">
      <c r="A15" s="1263" t="s">
        <v>469</v>
      </c>
      <c r="B15" s="1264"/>
      <c r="C15" s="1265">
        <v>249</v>
      </c>
      <c r="D15" s="1266">
        <v>33</v>
      </c>
      <c r="E15" s="1267">
        <v>45</v>
      </c>
      <c r="F15" s="1266">
        <v>5</v>
      </c>
      <c r="G15" s="1267">
        <v>0</v>
      </c>
      <c r="H15" s="1268">
        <v>271</v>
      </c>
      <c r="I15" s="1269">
        <v>603</v>
      </c>
      <c r="J15" s="1265">
        <v>120</v>
      </c>
      <c r="K15" s="1266">
        <v>21</v>
      </c>
      <c r="L15" s="1270">
        <v>238</v>
      </c>
      <c r="M15" s="1269">
        <v>379</v>
      </c>
      <c r="N15" s="1265">
        <v>71</v>
      </c>
      <c r="O15" s="1266">
        <v>16</v>
      </c>
      <c r="P15" s="1270">
        <v>153</v>
      </c>
      <c r="Q15" s="1269">
        <v>240</v>
      </c>
      <c r="R15" s="1269">
        <v>504</v>
      </c>
      <c r="S15" s="1265">
        <v>0</v>
      </c>
      <c r="T15" s="1266">
        <v>0</v>
      </c>
      <c r="U15" s="1267">
        <v>17</v>
      </c>
      <c r="V15" s="1271">
        <v>17</v>
      </c>
      <c r="W15" s="1269">
        <v>0</v>
      </c>
      <c r="X15" s="1266">
        <v>2</v>
      </c>
      <c r="Y15" s="1267">
        <v>68</v>
      </c>
      <c r="Z15" s="1271">
        <v>70</v>
      </c>
      <c r="AA15" s="1267">
        <v>14911</v>
      </c>
      <c r="AB15" s="1272">
        <v>297</v>
      </c>
      <c r="AC15" s="1273">
        <v>637525</v>
      </c>
      <c r="AD15" s="1274">
        <v>180429</v>
      </c>
      <c r="AE15" s="1275">
        <v>817954</v>
      </c>
      <c r="AF15" s="1273">
        <v>160</v>
      </c>
      <c r="AG15" s="1276">
        <v>38808</v>
      </c>
      <c r="AH15" s="1277">
        <v>23311</v>
      </c>
      <c r="AI15" s="1276">
        <v>0</v>
      </c>
      <c r="AJ15" s="1277">
        <v>30514</v>
      </c>
      <c r="AK15" s="1274">
        <v>66</v>
      </c>
      <c r="AL15" s="1278">
        <v>910813</v>
      </c>
      <c r="AM15" s="126"/>
      <c r="AN15" s="126"/>
      <c r="AO15" s="126"/>
      <c r="AP15" s="126"/>
      <c r="AQ15" s="126"/>
      <c r="BA15" s="582"/>
      <c r="BC15" s="2">
        <v>77.2</v>
      </c>
    </row>
    <row r="16" spans="1:55" s="2" customFormat="1" ht="34.5" customHeight="1" thickTop="1" thickBot="1">
      <c r="A16" s="981" t="s">
        <v>74</v>
      </c>
      <c r="B16" s="982"/>
      <c r="C16" s="579">
        <f>SUM(C6:C15)/10</f>
        <v>240.1</v>
      </c>
      <c r="D16" s="580">
        <f>SUM(D6:D15)/10</f>
        <v>27.3</v>
      </c>
      <c r="E16" s="580">
        <f t="shared" ref="E16:AL16" si="7">SUM(E6:E15)/10</f>
        <v>46.6</v>
      </c>
      <c r="F16" s="580">
        <f t="shared" si="7"/>
        <v>3</v>
      </c>
      <c r="G16" s="580">
        <f t="shared" si="7"/>
        <v>0</v>
      </c>
      <c r="H16" s="580">
        <f t="shared" si="7"/>
        <v>192.7</v>
      </c>
      <c r="I16" s="581">
        <f t="shared" si="7"/>
        <v>509.7</v>
      </c>
      <c r="J16" s="582">
        <f t="shared" si="7"/>
        <v>130.30000000000001</v>
      </c>
      <c r="K16" s="580">
        <f t="shared" si="7"/>
        <v>25.6</v>
      </c>
      <c r="L16" s="580">
        <f t="shared" si="7"/>
        <v>244.5</v>
      </c>
      <c r="M16" s="581">
        <f t="shared" si="7"/>
        <v>400.4</v>
      </c>
      <c r="N16" s="582">
        <f t="shared" si="7"/>
        <v>77.2</v>
      </c>
      <c r="O16" s="580">
        <f t="shared" si="7"/>
        <v>12.1</v>
      </c>
      <c r="P16" s="580">
        <f t="shared" si="7"/>
        <v>132</v>
      </c>
      <c r="Q16" s="581">
        <f t="shared" si="7"/>
        <v>221.3</v>
      </c>
      <c r="R16" s="581">
        <f t="shared" si="7"/>
        <v>461.4</v>
      </c>
      <c r="S16" s="582">
        <f t="shared" si="7"/>
        <v>0</v>
      </c>
      <c r="T16" s="580">
        <f t="shared" si="7"/>
        <v>0</v>
      </c>
      <c r="U16" s="580">
        <f t="shared" si="7"/>
        <v>23.4</v>
      </c>
      <c r="V16" s="581">
        <f t="shared" si="7"/>
        <v>23.4</v>
      </c>
      <c r="W16" s="579">
        <f t="shared" si="7"/>
        <v>1.9</v>
      </c>
      <c r="X16" s="580">
        <f t="shared" si="7"/>
        <v>1.4</v>
      </c>
      <c r="Y16" s="580">
        <f t="shared" si="7"/>
        <v>64.3</v>
      </c>
      <c r="Z16" s="581">
        <f t="shared" si="7"/>
        <v>67.599999999999994</v>
      </c>
      <c r="AA16" s="582">
        <f t="shared" si="7"/>
        <v>16332.8</v>
      </c>
      <c r="AB16" s="580">
        <f t="shared" si="7"/>
        <v>1885.3</v>
      </c>
      <c r="AC16" s="583">
        <f t="shared" si="7"/>
        <v>633687.9</v>
      </c>
      <c r="AD16" s="584">
        <f t="shared" si="7"/>
        <v>170982.2</v>
      </c>
      <c r="AE16" s="581">
        <f t="shared" si="7"/>
        <v>804670.1</v>
      </c>
      <c r="AF16" s="582">
        <f t="shared" si="7"/>
        <v>636.1</v>
      </c>
      <c r="AG16" s="580">
        <f t="shared" si="7"/>
        <v>37594.800000000003</v>
      </c>
      <c r="AH16" s="580">
        <f t="shared" si="7"/>
        <v>4141.1000000000004</v>
      </c>
      <c r="AI16" s="580">
        <f t="shared" si="7"/>
        <v>0</v>
      </c>
      <c r="AJ16" s="580">
        <f t="shared" si="7"/>
        <v>36405.300000000003</v>
      </c>
      <c r="AK16" s="580">
        <f t="shared" si="7"/>
        <v>12314</v>
      </c>
      <c r="AL16" s="581">
        <f t="shared" si="7"/>
        <v>895761.4</v>
      </c>
      <c r="AM16" s="126"/>
      <c r="AN16" s="126"/>
      <c r="AO16" s="126"/>
      <c r="AP16" s="126"/>
      <c r="AQ16" s="126"/>
      <c r="BA16" s="580"/>
      <c r="BC16" s="2">
        <v>12.1</v>
      </c>
    </row>
    <row r="17" spans="1:55" s="2" customFormat="1" ht="34.5" customHeight="1" thickTop="1" thickBot="1">
      <c r="A17" s="1263" t="s">
        <v>506</v>
      </c>
      <c r="B17" s="1264"/>
      <c r="C17" s="1265">
        <f t="shared" ref="C17:AK17" si="8">SUM(C18:C29)</f>
        <v>238</v>
      </c>
      <c r="D17" s="1266">
        <f t="shared" si="8"/>
        <v>30</v>
      </c>
      <c r="E17" s="1267">
        <f t="shared" si="8"/>
        <v>43</v>
      </c>
      <c r="F17" s="1266">
        <f t="shared" si="8"/>
        <v>1</v>
      </c>
      <c r="G17" s="1267">
        <f t="shared" si="8"/>
        <v>0</v>
      </c>
      <c r="H17" s="1268">
        <f t="shared" si="8"/>
        <v>275</v>
      </c>
      <c r="I17" s="1269">
        <f t="shared" si="8"/>
        <v>587</v>
      </c>
      <c r="J17" s="1265">
        <f t="shared" si="8"/>
        <v>117</v>
      </c>
      <c r="K17" s="1266">
        <f t="shared" si="8"/>
        <v>23</v>
      </c>
      <c r="L17" s="1270">
        <f t="shared" si="8"/>
        <v>237</v>
      </c>
      <c r="M17" s="1269">
        <f t="shared" si="8"/>
        <v>377</v>
      </c>
      <c r="N17" s="1265">
        <f t="shared" si="8"/>
        <v>78</v>
      </c>
      <c r="O17" s="1266">
        <f t="shared" si="8"/>
        <v>15</v>
      </c>
      <c r="P17" s="1270">
        <f t="shared" si="8"/>
        <v>115</v>
      </c>
      <c r="Q17" s="1269">
        <f t="shared" si="8"/>
        <v>208</v>
      </c>
      <c r="R17" s="1269">
        <f t="shared" si="8"/>
        <v>398</v>
      </c>
      <c r="S17" s="1265">
        <f t="shared" si="8"/>
        <v>0</v>
      </c>
      <c r="T17" s="1266">
        <f t="shared" si="8"/>
        <v>0</v>
      </c>
      <c r="U17" s="1267">
        <f t="shared" si="8"/>
        <v>30</v>
      </c>
      <c r="V17" s="1271">
        <f t="shared" si="8"/>
        <v>30</v>
      </c>
      <c r="W17" s="1269">
        <f t="shared" si="8"/>
        <v>1</v>
      </c>
      <c r="X17" s="1266">
        <f t="shared" si="8"/>
        <v>1</v>
      </c>
      <c r="Y17" s="1267">
        <f t="shared" si="8"/>
        <v>69</v>
      </c>
      <c r="Z17" s="1271">
        <f t="shared" si="8"/>
        <v>71</v>
      </c>
      <c r="AA17" s="1267">
        <f t="shared" si="8"/>
        <v>15278</v>
      </c>
      <c r="AB17" s="1272">
        <f t="shared" si="8"/>
        <v>330</v>
      </c>
      <c r="AC17" s="1273">
        <f t="shared" si="8"/>
        <v>658624</v>
      </c>
      <c r="AD17" s="1274">
        <f t="shared" si="8"/>
        <v>89075</v>
      </c>
      <c r="AE17" s="1275">
        <f t="shared" si="8"/>
        <v>747699</v>
      </c>
      <c r="AF17" s="1273">
        <f t="shared" si="8"/>
        <v>342</v>
      </c>
      <c r="AG17" s="1276">
        <f t="shared" si="8"/>
        <v>54860</v>
      </c>
      <c r="AH17" s="1277">
        <f t="shared" si="8"/>
        <v>350</v>
      </c>
      <c r="AI17" s="1276">
        <f t="shared" si="8"/>
        <v>0</v>
      </c>
      <c r="AJ17" s="1277">
        <f t="shared" si="8"/>
        <v>776789</v>
      </c>
      <c r="AK17" s="1274">
        <f t="shared" si="8"/>
        <v>29240</v>
      </c>
      <c r="AL17" s="1278">
        <f t="shared" ref="AL17:AL29" si="9">SUM(AE17:AK17)</f>
        <v>1609280</v>
      </c>
      <c r="AM17" s="126"/>
      <c r="AN17" s="126"/>
      <c r="AO17" s="1029" t="s">
        <v>395</v>
      </c>
      <c r="AP17" s="1029"/>
      <c r="AQ17" s="1029"/>
      <c r="BA17" s="580"/>
      <c r="BC17" s="2">
        <v>132</v>
      </c>
    </row>
    <row r="18" spans="1:55" s="2" customFormat="1" ht="34.5" customHeight="1" thickTop="1" thickBot="1">
      <c r="A18" s="992" t="s">
        <v>442</v>
      </c>
      <c r="B18" s="182" t="s">
        <v>75</v>
      </c>
      <c r="C18" s="1279">
        <v>20</v>
      </c>
      <c r="D18" s="1279">
        <v>1</v>
      </c>
      <c r="E18" s="1279">
        <v>1</v>
      </c>
      <c r="F18" s="1279">
        <v>0</v>
      </c>
      <c r="G18" s="1279">
        <v>0</v>
      </c>
      <c r="H18" s="1280">
        <v>16</v>
      </c>
      <c r="I18" s="539">
        <f>SUM(C18:H18)</f>
        <v>38</v>
      </c>
      <c r="J18" s="1281">
        <v>6</v>
      </c>
      <c r="K18" s="1279">
        <v>4</v>
      </c>
      <c r="L18" s="1282">
        <v>18</v>
      </c>
      <c r="M18" s="546">
        <f>SUM(J18:L18)</f>
        <v>28</v>
      </c>
      <c r="N18" s="1283">
        <v>3</v>
      </c>
      <c r="O18" s="1279">
        <v>1</v>
      </c>
      <c r="P18" s="1282">
        <v>11</v>
      </c>
      <c r="Q18" s="1284">
        <f>SUM(N18:P18)</f>
        <v>15</v>
      </c>
      <c r="R18" s="1285">
        <v>29</v>
      </c>
      <c r="S18" s="1283">
        <v>0</v>
      </c>
      <c r="T18" s="1279">
        <v>0</v>
      </c>
      <c r="U18" s="1280">
        <v>0</v>
      </c>
      <c r="V18" s="539">
        <f>SUM(S18:U18)</f>
        <v>0</v>
      </c>
      <c r="W18" s="1283">
        <v>0</v>
      </c>
      <c r="X18" s="1279">
        <v>0</v>
      </c>
      <c r="Y18" s="1280">
        <v>9</v>
      </c>
      <c r="Z18" s="539">
        <f>SUM(W18:Y18)</f>
        <v>9</v>
      </c>
      <c r="AA18" s="1286">
        <v>587</v>
      </c>
      <c r="AB18" s="1280">
        <v>0</v>
      </c>
      <c r="AC18" s="1283">
        <v>19794</v>
      </c>
      <c r="AD18" s="588">
        <v>1874</v>
      </c>
      <c r="AE18" s="1287">
        <f>SUM(AC18:AD18)</f>
        <v>21668</v>
      </c>
      <c r="AF18" s="1281">
        <v>0</v>
      </c>
      <c r="AG18" s="1279">
        <v>735</v>
      </c>
      <c r="AH18" s="1279">
        <v>0</v>
      </c>
      <c r="AI18" s="1279">
        <v>0</v>
      </c>
      <c r="AJ18" s="1279">
        <v>741957</v>
      </c>
      <c r="AK18" s="552">
        <v>0</v>
      </c>
      <c r="AL18" s="590">
        <f t="shared" si="9"/>
        <v>764360</v>
      </c>
      <c r="AM18" s="126"/>
      <c r="AN18" s="126"/>
      <c r="AO18" s="126"/>
      <c r="AP18" s="417" t="s">
        <v>480</v>
      </c>
      <c r="AQ18" s="417" t="s">
        <v>468</v>
      </c>
      <c r="AR18" s="417" t="s">
        <v>464</v>
      </c>
      <c r="AS18" s="106" t="s">
        <v>443</v>
      </c>
      <c r="AT18" s="106" t="s">
        <v>438</v>
      </c>
      <c r="AU18" s="106" t="s">
        <v>435</v>
      </c>
      <c r="AV18" s="106" t="s">
        <v>417</v>
      </c>
      <c r="AW18" s="106" t="s">
        <v>385</v>
      </c>
      <c r="AX18" s="106" t="s">
        <v>368</v>
      </c>
      <c r="BA18" s="581"/>
      <c r="BC18" s="2">
        <v>221.3</v>
      </c>
    </row>
    <row r="19" spans="1:55" s="2" customFormat="1" ht="34.5" customHeight="1" thickTop="1" thickBot="1">
      <c r="A19" s="993"/>
      <c r="B19" s="875" t="s">
        <v>76</v>
      </c>
      <c r="C19" s="1288">
        <v>21</v>
      </c>
      <c r="D19" s="1288">
        <v>0</v>
      </c>
      <c r="E19" s="1288">
        <v>2</v>
      </c>
      <c r="F19" s="1288">
        <v>0</v>
      </c>
      <c r="G19" s="1288">
        <v>0</v>
      </c>
      <c r="H19" s="1289">
        <v>17</v>
      </c>
      <c r="I19" s="539">
        <f>SUM(C19:H19)</f>
        <v>40</v>
      </c>
      <c r="J19" s="1290">
        <v>12</v>
      </c>
      <c r="K19" s="1288">
        <v>2</v>
      </c>
      <c r="L19" s="1291">
        <v>18</v>
      </c>
      <c r="M19" s="546">
        <f>SUM(J19:L19)</f>
        <v>32</v>
      </c>
      <c r="N19" s="1292">
        <v>11</v>
      </c>
      <c r="O19" s="1288">
        <v>1</v>
      </c>
      <c r="P19" s="1291">
        <v>7</v>
      </c>
      <c r="Q19" s="1284">
        <f t="shared" ref="Q19:Q29" si="10">SUM(N19:P19)</f>
        <v>19</v>
      </c>
      <c r="R19" s="1293">
        <v>39</v>
      </c>
      <c r="S19" s="1292">
        <v>0</v>
      </c>
      <c r="T19" s="1288">
        <v>0</v>
      </c>
      <c r="U19" s="1289">
        <v>6</v>
      </c>
      <c r="V19" s="539">
        <f t="shared" ref="V19:V29" si="11">SUM(S19:U19)</f>
        <v>6</v>
      </c>
      <c r="W19" s="1292">
        <v>0</v>
      </c>
      <c r="X19" s="1288">
        <v>0</v>
      </c>
      <c r="Y19" s="1289">
        <v>3</v>
      </c>
      <c r="Z19" s="539">
        <f t="shared" ref="Z19:Z29" si="12">SUM(W19:Y19)</f>
        <v>3</v>
      </c>
      <c r="AA19" s="1290">
        <v>1304</v>
      </c>
      <c r="AB19" s="1289">
        <v>0</v>
      </c>
      <c r="AC19" s="1292">
        <v>37528</v>
      </c>
      <c r="AD19" s="543">
        <v>7224</v>
      </c>
      <c r="AE19" s="1287">
        <f t="shared" ref="AE19:AE29" si="13">SUM(AC19:AD19)</f>
        <v>44752</v>
      </c>
      <c r="AF19" s="1290">
        <v>0</v>
      </c>
      <c r="AG19" s="1288">
        <v>272</v>
      </c>
      <c r="AH19" s="1288">
        <v>0</v>
      </c>
      <c r="AI19" s="1288">
        <v>0</v>
      </c>
      <c r="AJ19" s="1288">
        <v>448</v>
      </c>
      <c r="AK19" s="545">
        <v>0</v>
      </c>
      <c r="AL19" s="538">
        <f t="shared" si="9"/>
        <v>45472</v>
      </c>
      <c r="AM19" s="126"/>
      <c r="AN19" s="126"/>
      <c r="AO19" s="126" t="s">
        <v>75</v>
      </c>
      <c r="AP19" s="608">
        <v>1</v>
      </c>
      <c r="AQ19" s="417">
        <v>4</v>
      </c>
      <c r="AR19" s="417">
        <v>1</v>
      </c>
      <c r="AS19" s="183">
        <v>0</v>
      </c>
      <c r="AT19" s="183">
        <v>1</v>
      </c>
      <c r="AU19" s="183">
        <v>2</v>
      </c>
      <c r="AV19" s="183">
        <v>1</v>
      </c>
      <c r="AW19" s="183">
        <v>2</v>
      </c>
      <c r="AX19" s="183">
        <v>1</v>
      </c>
      <c r="BA19" s="581"/>
      <c r="BC19" s="2">
        <v>461.4</v>
      </c>
    </row>
    <row r="20" spans="1:55" s="2" customFormat="1" ht="34.5" customHeight="1" thickTop="1" thickBot="1">
      <c r="A20" s="993"/>
      <c r="B20" s="875" t="s">
        <v>77</v>
      </c>
      <c r="C20" s="1288">
        <v>19</v>
      </c>
      <c r="D20" s="1288">
        <v>9</v>
      </c>
      <c r="E20" s="1288">
        <v>4</v>
      </c>
      <c r="F20" s="1288">
        <v>0</v>
      </c>
      <c r="G20" s="1288">
        <v>0</v>
      </c>
      <c r="H20" s="1289">
        <v>57</v>
      </c>
      <c r="I20" s="539">
        <f t="shared" ref="I20:I29" si="14">SUM(C20:H20)</f>
        <v>89</v>
      </c>
      <c r="J20" s="1290">
        <v>17</v>
      </c>
      <c r="K20" s="1288">
        <v>3</v>
      </c>
      <c r="L20" s="1291">
        <v>20</v>
      </c>
      <c r="M20" s="546">
        <f>SUM(J20:L20)</f>
        <v>40</v>
      </c>
      <c r="N20" s="1292">
        <v>10</v>
      </c>
      <c r="O20" s="1288">
        <v>3</v>
      </c>
      <c r="P20" s="1291">
        <v>9</v>
      </c>
      <c r="Q20" s="1284">
        <f t="shared" si="10"/>
        <v>22</v>
      </c>
      <c r="R20" s="1293">
        <v>41</v>
      </c>
      <c r="S20" s="1292">
        <v>0</v>
      </c>
      <c r="T20" s="1288">
        <v>0</v>
      </c>
      <c r="U20" s="1289">
        <v>4</v>
      </c>
      <c r="V20" s="539">
        <f t="shared" si="11"/>
        <v>4</v>
      </c>
      <c r="W20" s="1292">
        <v>0</v>
      </c>
      <c r="X20" s="1288">
        <v>1</v>
      </c>
      <c r="Y20" s="1289">
        <v>11</v>
      </c>
      <c r="Z20" s="539">
        <f t="shared" si="12"/>
        <v>12</v>
      </c>
      <c r="AA20" s="1290">
        <v>2515</v>
      </c>
      <c r="AB20" s="1289">
        <v>217</v>
      </c>
      <c r="AC20" s="1292">
        <v>111482</v>
      </c>
      <c r="AD20" s="543">
        <v>6131</v>
      </c>
      <c r="AE20" s="1287">
        <f t="shared" si="13"/>
        <v>117613</v>
      </c>
      <c r="AF20" s="1290">
        <v>186</v>
      </c>
      <c r="AG20" s="1288">
        <v>2336</v>
      </c>
      <c r="AH20" s="1288">
        <v>0</v>
      </c>
      <c r="AI20" s="1288">
        <v>0</v>
      </c>
      <c r="AJ20" s="1288">
        <v>7875</v>
      </c>
      <c r="AK20" s="545">
        <v>0</v>
      </c>
      <c r="AL20" s="553">
        <f t="shared" si="9"/>
        <v>128010</v>
      </c>
      <c r="AM20" s="126"/>
      <c r="AN20" s="126"/>
      <c r="AO20" s="126" t="s">
        <v>194</v>
      </c>
      <c r="AP20" s="609">
        <v>4</v>
      </c>
      <c r="AQ20" s="417">
        <v>7</v>
      </c>
      <c r="AR20" s="417">
        <v>2</v>
      </c>
      <c r="AS20" s="184">
        <v>4</v>
      </c>
      <c r="AT20" s="184">
        <v>5</v>
      </c>
      <c r="AU20" s="184">
        <v>4</v>
      </c>
      <c r="AV20" s="184">
        <v>2</v>
      </c>
      <c r="AW20" s="184">
        <v>4</v>
      </c>
      <c r="AX20" s="184">
        <v>3</v>
      </c>
      <c r="BA20" s="582"/>
      <c r="BC20" s="2">
        <v>0</v>
      </c>
    </row>
    <row r="21" spans="1:55" s="2" customFormat="1" ht="34.5" customHeight="1" thickTop="1" thickBot="1">
      <c r="A21" s="758" t="s">
        <v>509</v>
      </c>
      <c r="B21" s="530" t="s">
        <v>78</v>
      </c>
      <c r="C21" s="591">
        <v>23</v>
      </c>
      <c r="D21" s="591">
        <v>4</v>
      </c>
      <c r="E21" s="591">
        <v>5</v>
      </c>
      <c r="F21" s="591">
        <v>1</v>
      </c>
      <c r="G21" s="591">
        <v>0</v>
      </c>
      <c r="H21" s="596">
        <v>17</v>
      </c>
      <c r="I21" s="585">
        <f t="shared" si="14"/>
        <v>50</v>
      </c>
      <c r="J21" s="592">
        <v>14</v>
      </c>
      <c r="K21" s="591">
        <v>2</v>
      </c>
      <c r="L21" s="593">
        <v>25</v>
      </c>
      <c r="M21" s="586">
        <f t="shared" ref="M21:M29" si="15">SUM(J21:L21)</f>
        <v>41</v>
      </c>
      <c r="N21" s="594">
        <v>8</v>
      </c>
      <c r="O21" s="591">
        <v>1</v>
      </c>
      <c r="P21" s="593">
        <v>8</v>
      </c>
      <c r="Q21" s="587">
        <f t="shared" si="10"/>
        <v>17</v>
      </c>
      <c r="R21" s="595">
        <v>35</v>
      </c>
      <c r="S21" s="594">
        <v>0</v>
      </c>
      <c r="T21" s="591">
        <v>0</v>
      </c>
      <c r="U21" s="596">
        <v>2</v>
      </c>
      <c r="V21" s="585">
        <f t="shared" si="11"/>
        <v>2</v>
      </c>
      <c r="W21" s="594">
        <v>0</v>
      </c>
      <c r="X21" s="591">
        <v>0</v>
      </c>
      <c r="Y21" s="596">
        <v>8</v>
      </c>
      <c r="Z21" s="585">
        <f t="shared" si="12"/>
        <v>8</v>
      </c>
      <c r="AA21" s="592">
        <v>1721</v>
      </c>
      <c r="AB21" s="596">
        <v>21</v>
      </c>
      <c r="AC21" s="594">
        <v>69182</v>
      </c>
      <c r="AD21" s="543">
        <v>21238</v>
      </c>
      <c r="AE21" s="589">
        <f t="shared" si="13"/>
        <v>90420</v>
      </c>
      <c r="AF21" s="592">
        <v>147</v>
      </c>
      <c r="AG21" s="591">
        <v>10195</v>
      </c>
      <c r="AH21" s="591">
        <v>350</v>
      </c>
      <c r="AI21" s="591">
        <v>0</v>
      </c>
      <c r="AJ21" s="591">
        <v>486</v>
      </c>
      <c r="AK21" s="545">
        <v>0</v>
      </c>
      <c r="AL21" s="538">
        <f t="shared" si="9"/>
        <v>101598</v>
      </c>
      <c r="AM21" s="126"/>
      <c r="AN21" s="126"/>
      <c r="AO21" s="126" t="s">
        <v>195</v>
      </c>
      <c r="AP21" s="610">
        <v>7</v>
      </c>
      <c r="AQ21" s="417">
        <v>3</v>
      </c>
      <c r="AR21" s="417">
        <v>3</v>
      </c>
      <c r="AS21" s="184">
        <v>2</v>
      </c>
      <c r="AT21" s="184">
        <v>7</v>
      </c>
      <c r="AU21" s="184">
        <v>1</v>
      </c>
      <c r="AV21" s="184">
        <v>3</v>
      </c>
      <c r="AW21" s="184">
        <v>5</v>
      </c>
      <c r="AX21" s="184">
        <v>7</v>
      </c>
      <c r="BA21" s="580"/>
      <c r="BC21" s="2">
        <v>0</v>
      </c>
    </row>
    <row r="22" spans="1:55" s="2" customFormat="1" ht="34.5" customHeight="1" thickTop="1" thickBot="1">
      <c r="A22" s="979" t="s">
        <v>384</v>
      </c>
      <c r="B22" s="530" t="s">
        <v>79</v>
      </c>
      <c r="C22" s="591">
        <v>20</v>
      </c>
      <c r="D22" s="591">
        <v>1</v>
      </c>
      <c r="E22" s="591">
        <v>1</v>
      </c>
      <c r="F22" s="591">
        <v>0</v>
      </c>
      <c r="G22" s="591">
        <v>0</v>
      </c>
      <c r="H22" s="596">
        <v>14</v>
      </c>
      <c r="I22" s="585">
        <f t="shared" si="14"/>
        <v>36</v>
      </c>
      <c r="J22" s="592">
        <v>11</v>
      </c>
      <c r="K22" s="591">
        <v>1</v>
      </c>
      <c r="L22" s="593">
        <v>18</v>
      </c>
      <c r="M22" s="586">
        <f t="shared" si="15"/>
        <v>30</v>
      </c>
      <c r="N22" s="594">
        <v>6</v>
      </c>
      <c r="O22" s="591">
        <v>0</v>
      </c>
      <c r="P22" s="593">
        <v>11</v>
      </c>
      <c r="Q22" s="587">
        <f t="shared" si="10"/>
        <v>17</v>
      </c>
      <c r="R22" s="595">
        <v>31</v>
      </c>
      <c r="S22" s="594">
        <v>0</v>
      </c>
      <c r="T22" s="591">
        <v>0</v>
      </c>
      <c r="U22" s="596">
        <v>3</v>
      </c>
      <c r="V22" s="585">
        <f t="shared" si="11"/>
        <v>3</v>
      </c>
      <c r="W22" s="594">
        <v>0</v>
      </c>
      <c r="X22" s="591">
        <v>0</v>
      </c>
      <c r="Y22" s="596">
        <v>5</v>
      </c>
      <c r="Z22" s="585">
        <v>5</v>
      </c>
      <c r="AA22" s="592">
        <v>1323</v>
      </c>
      <c r="AB22" s="596">
        <v>3</v>
      </c>
      <c r="AC22" s="594">
        <v>59263</v>
      </c>
      <c r="AD22" s="543">
        <v>5022</v>
      </c>
      <c r="AE22" s="589">
        <f t="shared" si="13"/>
        <v>64285</v>
      </c>
      <c r="AF22" s="592">
        <v>0</v>
      </c>
      <c r="AG22" s="591">
        <v>1412</v>
      </c>
      <c r="AH22" s="591">
        <v>0</v>
      </c>
      <c r="AI22" s="591">
        <v>0</v>
      </c>
      <c r="AJ22" s="591">
        <v>324</v>
      </c>
      <c r="AK22" s="545">
        <v>0</v>
      </c>
      <c r="AL22" s="553">
        <f t="shared" si="9"/>
        <v>66021</v>
      </c>
      <c r="AM22" s="126"/>
      <c r="AN22" s="126"/>
      <c r="AO22" s="126" t="s">
        <v>78</v>
      </c>
      <c r="AP22" s="610">
        <v>6</v>
      </c>
      <c r="AQ22" s="417">
        <v>7</v>
      </c>
      <c r="AR22" s="417">
        <v>7</v>
      </c>
      <c r="AS22" s="184">
        <v>3</v>
      </c>
      <c r="AT22" s="184">
        <v>7</v>
      </c>
      <c r="AU22" s="184">
        <v>2</v>
      </c>
      <c r="AV22" s="184">
        <v>2</v>
      </c>
      <c r="AW22" s="184">
        <v>1</v>
      </c>
      <c r="AX22" s="184">
        <v>3</v>
      </c>
      <c r="BA22" s="580"/>
      <c r="BC22" s="2">
        <v>23.4</v>
      </c>
    </row>
    <row r="23" spans="1:55" s="2" customFormat="1" ht="34.5" customHeight="1" thickTop="1" thickBot="1">
      <c r="A23" s="979"/>
      <c r="B23" s="530" t="s">
        <v>80</v>
      </c>
      <c r="C23" s="591">
        <v>13</v>
      </c>
      <c r="D23" s="591">
        <v>1</v>
      </c>
      <c r="E23" s="591">
        <v>3</v>
      </c>
      <c r="F23" s="591">
        <v>0</v>
      </c>
      <c r="G23" s="591">
        <v>0</v>
      </c>
      <c r="H23" s="596">
        <v>11</v>
      </c>
      <c r="I23" s="585">
        <f t="shared" si="14"/>
        <v>28</v>
      </c>
      <c r="J23" s="592">
        <v>5</v>
      </c>
      <c r="K23" s="591">
        <v>0</v>
      </c>
      <c r="L23" s="593">
        <v>16</v>
      </c>
      <c r="M23" s="586">
        <f t="shared" si="15"/>
        <v>21</v>
      </c>
      <c r="N23" s="594">
        <v>6</v>
      </c>
      <c r="O23" s="591">
        <v>0</v>
      </c>
      <c r="P23" s="593">
        <v>8</v>
      </c>
      <c r="Q23" s="587">
        <f t="shared" si="10"/>
        <v>14</v>
      </c>
      <c r="R23" s="595">
        <v>26</v>
      </c>
      <c r="S23" s="594">
        <v>0</v>
      </c>
      <c r="T23" s="591">
        <v>0</v>
      </c>
      <c r="U23" s="596">
        <v>2</v>
      </c>
      <c r="V23" s="585">
        <f t="shared" si="11"/>
        <v>2</v>
      </c>
      <c r="W23" s="594">
        <v>0</v>
      </c>
      <c r="X23" s="591">
        <v>0</v>
      </c>
      <c r="Y23" s="596">
        <v>4</v>
      </c>
      <c r="Z23" s="585">
        <f t="shared" si="12"/>
        <v>4</v>
      </c>
      <c r="AA23" s="592">
        <v>843</v>
      </c>
      <c r="AB23" s="596">
        <v>0</v>
      </c>
      <c r="AC23" s="594">
        <v>37729</v>
      </c>
      <c r="AD23" s="543">
        <v>5009</v>
      </c>
      <c r="AE23" s="589">
        <f t="shared" si="13"/>
        <v>42738</v>
      </c>
      <c r="AF23" s="592">
        <v>0</v>
      </c>
      <c r="AG23" s="591">
        <v>2238</v>
      </c>
      <c r="AH23" s="591">
        <v>0</v>
      </c>
      <c r="AI23" s="591">
        <v>0</v>
      </c>
      <c r="AJ23" s="591">
        <v>574</v>
      </c>
      <c r="AK23" s="545">
        <v>0</v>
      </c>
      <c r="AL23" s="538">
        <f t="shared" si="9"/>
        <v>45550</v>
      </c>
      <c r="AM23" s="126"/>
      <c r="AN23" s="126"/>
      <c r="AO23" s="126" t="s">
        <v>79</v>
      </c>
      <c r="AP23" s="610">
        <v>3</v>
      </c>
      <c r="AQ23" s="417">
        <v>1</v>
      </c>
      <c r="AR23" s="417">
        <v>3</v>
      </c>
      <c r="AS23" s="184">
        <v>11</v>
      </c>
      <c r="AT23" s="184">
        <v>2</v>
      </c>
      <c r="AU23" s="184">
        <v>4</v>
      </c>
      <c r="AV23" s="184">
        <v>1</v>
      </c>
      <c r="AW23" s="184">
        <v>1</v>
      </c>
      <c r="AX23" s="184">
        <v>6</v>
      </c>
      <c r="BA23" s="581"/>
      <c r="BC23" s="2">
        <v>23.4</v>
      </c>
    </row>
    <row r="24" spans="1:55" s="2" customFormat="1" ht="34.5" customHeight="1" thickTop="1" thickBot="1">
      <c r="A24" s="979"/>
      <c r="B24" s="530" t="s">
        <v>81</v>
      </c>
      <c r="C24" s="591">
        <v>25</v>
      </c>
      <c r="D24" s="591">
        <v>0</v>
      </c>
      <c r="E24" s="591">
        <v>5</v>
      </c>
      <c r="F24" s="591">
        <v>0</v>
      </c>
      <c r="G24" s="591">
        <v>0</v>
      </c>
      <c r="H24" s="596">
        <v>4</v>
      </c>
      <c r="I24" s="585">
        <f t="shared" si="14"/>
        <v>34</v>
      </c>
      <c r="J24" s="592">
        <v>4</v>
      </c>
      <c r="K24" s="591">
        <v>1</v>
      </c>
      <c r="L24" s="593">
        <v>25</v>
      </c>
      <c r="M24" s="586">
        <f t="shared" si="15"/>
        <v>30</v>
      </c>
      <c r="N24" s="594">
        <v>3</v>
      </c>
      <c r="O24" s="591">
        <v>1</v>
      </c>
      <c r="P24" s="593">
        <v>13</v>
      </c>
      <c r="Q24" s="587">
        <f t="shared" si="10"/>
        <v>17</v>
      </c>
      <c r="R24" s="595">
        <v>41</v>
      </c>
      <c r="S24" s="594">
        <v>0</v>
      </c>
      <c r="T24" s="591">
        <v>0</v>
      </c>
      <c r="U24" s="596">
        <v>1</v>
      </c>
      <c r="V24" s="585">
        <f t="shared" si="11"/>
        <v>1</v>
      </c>
      <c r="W24" s="594">
        <v>0</v>
      </c>
      <c r="X24" s="591">
        <v>0</v>
      </c>
      <c r="Y24" s="596">
        <v>2</v>
      </c>
      <c r="Z24" s="585">
        <f t="shared" si="12"/>
        <v>2</v>
      </c>
      <c r="AA24" s="592">
        <v>532</v>
      </c>
      <c r="AB24" s="596">
        <v>0</v>
      </c>
      <c r="AC24" s="594">
        <v>41687</v>
      </c>
      <c r="AD24" s="543">
        <v>5119</v>
      </c>
      <c r="AE24" s="589">
        <f t="shared" si="13"/>
        <v>46806</v>
      </c>
      <c r="AF24" s="592">
        <v>0</v>
      </c>
      <c r="AG24" s="591">
        <v>3085</v>
      </c>
      <c r="AH24" s="591"/>
      <c r="AI24" s="591"/>
      <c r="AJ24" s="591">
        <v>18409</v>
      </c>
      <c r="AK24" s="545"/>
      <c r="AL24" s="553">
        <f t="shared" si="9"/>
        <v>68300</v>
      </c>
      <c r="AM24" s="126"/>
      <c r="AN24" s="126"/>
      <c r="AO24" s="126" t="s">
        <v>80</v>
      </c>
      <c r="AP24" s="610">
        <v>2</v>
      </c>
      <c r="AQ24" s="417">
        <v>0</v>
      </c>
      <c r="AR24" s="417">
        <v>2</v>
      </c>
      <c r="AS24" s="184">
        <v>2</v>
      </c>
      <c r="AT24" s="184">
        <v>2</v>
      </c>
      <c r="AU24" s="184">
        <v>4</v>
      </c>
      <c r="AV24" s="184">
        <v>1</v>
      </c>
      <c r="AW24" s="184">
        <v>0</v>
      </c>
      <c r="AX24" s="184">
        <v>0</v>
      </c>
      <c r="BA24" s="579"/>
      <c r="BC24" s="2">
        <v>1.9</v>
      </c>
    </row>
    <row r="25" spans="1:55" s="2" customFormat="1" ht="34.5" customHeight="1" thickTop="1" thickBot="1">
      <c r="A25" s="979"/>
      <c r="B25" s="530" t="s">
        <v>82</v>
      </c>
      <c r="C25" s="591">
        <v>13</v>
      </c>
      <c r="D25" s="591">
        <v>0</v>
      </c>
      <c r="E25" s="591">
        <v>6</v>
      </c>
      <c r="F25" s="591">
        <v>0</v>
      </c>
      <c r="G25" s="591">
        <v>0</v>
      </c>
      <c r="H25" s="596">
        <v>19</v>
      </c>
      <c r="I25" s="585">
        <f t="shared" si="14"/>
        <v>38</v>
      </c>
      <c r="J25" s="592">
        <v>6</v>
      </c>
      <c r="K25" s="591">
        <v>1</v>
      </c>
      <c r="L25" s="593">
        <v>17</v>
      </c>
      <c r="M25" s="586">
        <f t="shared" si="15"/>
        <v>24</v>
      </c>
      <c r="N25" s="594">
        <v>7</v>
      </c>
      <c r="O25" s="591">
        <v>1</v>
      </c>
      <c r="P25" s="593">
        <v>9</v>
      </c>
      <c r="Q25" s="587">
        <f t="shared" si="10"/>
        <v>17</v>
      </c>
      <c r="R25" s="595">
        <v>41</v>
      </c>
      <c r="S25" s="594">
        <v>0</v>
      </c>
      <c r="T25" s="591">
        <v>0</v>
      </c>
      <c r="U25" s="596">
        <v>0</v>
      </c>
      <c r="V25" s="585">
        <f t="shared" si="11"/>
        <v>0</v>
      </c>
      <c r="W25" s="594">
        <v>0</v>
      </c>
      <c r="X25" s="591">
        <v>0</v>
      </c>
      <c r="Y25" s="596">
        <v>1</v>
      </c>
      <c r="Z25" s="585">
        <f t="shared" si="12"/>
        <v>1</v>
      </c>
      <c r="AA25" s="592">
        <v>1230</v>
      </c>
      <c r="AB25" s="596">
        <v>0</v>
      </c>
      <c r="AC25" s="594">
        <v>35184</v>
      </c>
      <c r="AD25" s="543">
        <v>12061</v>
      </c>
      <c r="AE25" s="589">
        <f t="shared" si="13"/>
        <v>47245</v>
      </c>
      <c r="AF25" s="592">
        <v>0</v>
      </c>
      <c r="AG25" s="591">
        <v>14794</v>
      </c>
      <c r="AH25" s="591">
        <v>0</v>
      </c>
      <c r="AI25" s="591">
        <v>0</v>
      </c>
      <c r="AJ25" s="591">
        <v>434</v>
      </c>
      <c r="AK25" s="545">
        <v>0</v>
      </c>
      <c r="AL25" s="538">
        <f t="shared" si="9"/>
        <v>62473</v>
      </c>
      <c r="AM25" s="126"/>
      <c r="AN25" s="126"/>
      <c r="AO25" s="126" t="s">
        <v>81</v>
      </c>
      <c r="AP25" s="610">
        <v>1</v>
      </c>
      <c r="AQ25" s="417">
        <v>2</v>
      </c>
      <c r="AR25" s="417">
        <v>0</v>
      </c>
      <c r="AS25" s="184">
        <v>0</v>
      </c>
      <c r="AT25" s="184">
        <v>0</v>
      </c>
      <c r="AU25" s="184">
        <v>0</v>
      </c>
      <c r="AV25" s="184">
        <v>0</v>
      </c>
      <c r="AW25" s="184">
        <v>0</v>
      </c>
      <c r="AX25" s="184">
        <v>1</v>
      </c>
      <c r="BA25" s="580"/>
      <c r="BC25" s="2">
        <v>1.4</v>
      </c>
    </row>
    <row r="26" spans="1:55" s="2" customFormat="1" ht="34.5" customHeight="1" thickTop="1" thickBot="1">
      <c r="A26" s="979"/>
      <c r="B26" s="530" t="s">
        <v>83</v>
      </c>
      <c r="C26" s="591">
        <v>13</v>
      </c>
      <c r="D26" s="591">
        <v>0</v>
      </c>
      <c r="E26" s="591">
        <v>4</v>
      </c>
      <c r="F26" s="591">
        <v>0</v>
      </c>
      <c r="G26" s="591">
        <v>0</v>
      </c>
      <c r="H26" s="596">
        <v>15</v>
      </c>
      <c r="I26" s="585">
        <f t="shared" si="14"/>
        <v>32</v>
      </c>
      <c r="J26" s="592">
        <v>9</v>
      </c>
      <c r="K26" s="591">
        <v>1</v>
      </c>
      <c r="L26" s="593">
        <v>16</v>
      </c>
      <c r="M26" s="586">
        <f t="shared" si="15"/>
        <v>26</v>
      </c>
      <c r="N26" s="594">
        <v>4</v>
      </c>
      <c r="O26" s="591">
        <v>0</v>
      </c>
      <c r="P26" s="593">
        <v>7</v>
      </c>
      <c r="Q26" s="587">
        <f t="shared" si="10"/>
        <v>11</v>
      </c>
      <c r="R26" s="595">
        <v>17</v>
      </c>
      <c r="S26" s="594">
        <v>0</v>
      </c>
      <c r="T26" s="591">
        <v>0</v>
      </c>
      <c r="U26" s="596">
        <v>3</v>
      </c>
      <c r="V26" s="585">
        <f t="shared" si="11"/>
        <v>3</v>
      </c>
      <c r="W26" s="594">
        <v>0</v>
      </c>
      <c r="X26" s="591">
        <v>0</v>
      </c>
      <c r="Y26" s="596">
        <v>3</v>
      </c>
      <c r="Z26" s="585">
        <f t="shared" si="12"/>
        <v>3</v>
      </c>
      <c r="AA26" s="592">
        <v>987</v>
      </c>
      <c r="AB26" s="596">
        <v>0</v>
      </c>
      <c r="AC26" s="594">
        <v>27957</v>
      </c>
      <c r="AD26" s="593">
        <v>1791</v>
      </c>
      <c r="AE26" s="589">
        <f t="shared" si="13"/>
        <v>29748</v>
      </c>
      <c r="AF26" s="592">
        <v>0</v>
      </c>
      <c r="AG26" s="591">
        <v>14783</v>
      </c>
      <c r="AH26" s="591">
        <v>0</v>
      </c>
      <c r="AI26" s="591">
        <v>0</v>
      </c>
      <c r="AJ26" s="591">
        <v>3067</v>
      </c>
      <c r="AK26" s="596">
        <v>1</v>
      </c>
      <c r="AL26" s="553">
        <f t="shared" si="9"/>
        <v>47599</v>
      </c>
      <c r="AM26" s="126"/>
      <c r="AN26" s="126"/>
      <c r="AO26" s="126" t="s">
        <v>82</v>
      </c>
      <c r="AP26" s="610">
        <v>1</v>
      </c>
      <c r="AQ26" s="417">
        <v>0</v>
      </c>
      <c r="AR26" s="417">
        <v>2</v>
      </c>
      <c r="AS26" s="184">
        <v>0</v>
      </c>
      <c r="AT26" s="184">
        <v>4</v>
      </c>
      <c r="AU26" s="184">
        <v>0</v>
      </c>
      <c r="AV26" s="184">
        <v>6</v>
      </c>
      <c r="AW26" s="184">
        <v>2</v>
      </c>
      <c r="AX26" s="184">
        <v>0</v>
      </c>
      <c r="BA26" s="580"/>
      <c r="BC26" s="2">
        <v>64.3</v>
      </c>
    </row>
    <row r="27" spans="1:55" s="2" customFormat="1" ht="34.5" customHeight="1" thickTop="1" thickBot="1">
      <c r="A27" s="979"/>
      <c r="B27" s="530" t="s">
        <v>84</v>
      </c>
      <c r="C27" s="591">
        <v>21</v>
      </c>
      <c r="D27" s="591">
        <v>10</v>
      </c>
      <c r="E27" s="591">
        <v>4</v>
      </c>
      <c r="F27" s="591">
        <v>0</v>
      </c>
      <c r="G27" s="591">
        <v>0</v>
      </c>
      <c r="H27" s="596">
        <v>58</v>
      </c>
      <c r="I27" s="585">
        <f t="shared" si="14"/>
        <v>93</v>
      </c>
      <c r="J27" s="592">
        <v>6</v>
      </c>
      <c r="K27" s="591">
        <v>0</v>
      </c>
      <c r="L27" s="593">
        <v>22</v>
      </c>
      <c r="M27" s="586">
        <f t="shared" si="15"/>
        <v>28</v>
      </c>
      <c r="N27" s="594">
        <v>1</v>
      </c>
      <c r="O27" s="591">
        <v>0</v>
      </c>
      <c r="P27" s="593">
        <v>12</v>
      </c>
      <c r="Q27" s="587">
        <f t="shared" si="10"/>
        <v>13</v>
      </c>
      <c r="R27" s="595">
        <v>23</v>
      </c>
      <c r="S27" s="594">
        <v>0</v>
      </c>
      <c r="T27" s="591">
        <v>0</v>
      </c>
      <c r="U27" s="596">
        <v>1</v>
      </c>
      <c r="V27" s="585">
        <f t="shared" si="11"/>
        <v>1</v>
      </c>
      <c r="W27" s="594">
        <v>1</v>
      </c>
      <c r="X27" s="591">
        <v>0</v>
      </c>
      <c r="Y27" s="596">
        <v>7</v>
      </c>
      <c r="Z27" s="585">
        <f t="shared" si="12"/>
        <v>8</v>
      </c>
      <c r="AA27" s="592">
        <v>507</v>
      </c>
      <c r="AB27" s="596">
        <v>26</v>
      </c>
      <c r="AC27" s="594">
        <v>7957</v>
      </c>
      <c r="AD27" s="593">
        <v>4522</v>
      </c>
      <c r="AE27" s="589">
        <f t="shared" si="13"/>
        <v>12479</v>
      </c>
      <c r="AF27" s="592">
        <v>9</v>
      </c>
      <c r="AG27" s="591">
        <v>1697</v>
      </c>
      <c r="AH27" s="591">
        <v>0</v>
      </c>
      <c r="AI27" s="591">
        <v>0</v>
      </c>
      <c r="AJ27" s="591">
        <v>91</v>
      </c>
      <c r="AK27" s="596">
        <v>21</v>
      </c>
      <c r="AL27" s="538">
        <f t="shared" si="9"/>
        <v>14297</v>
      </c>
      <c r="AM27" s="126"/>
      <c r="AN27" s="126"/>
      <c r="AO27" s="126" t="s">
        <v>83</v>
      </c>
      <c r="AP27" s="610">
        <v>0</v>
      </c>
      <c r="AQ27" s="417">
        <v>0</v>
      </c>
      <c r="AR27" s="417">
        <v>1</v>
      </c>
      <c r="AS27" s="184">
        <v>0</v>
      </c>
      <c r="AT27" s="184">
        <v>1</v>
      </c>
      <c r="AU27" s="184">
        <v>1</v>
      </c>
      <c r="AV27" s="184">
        <v>0</v>
      </c>
      <c r="AW27" s="184">
        <v>0</v>
      </c>
      <c r="AX27" s="184">
        <v>1</v>
      </c>
      <c r="BA27" s="581"/>
      <c r="BC27" s="2">
        <v>67.599999999999994</v>
      </c>
    </row>
    <row r="28" spans="1:55" s="2" customFormat="1" ht="34.5" customHeight="1" thickTop="1" thickBot="1">
      <c r="A28" s="979"/>
      <c r="B28" s="530" t="s">
        <v>85</v>
      </c>
      <c r="C28" s="591">
        <v>24</v>
      </c>
      <c r="D28" s="591">
        <v>3</v>
      </c>
      <c r="E28" s="591">
        <v>4</v>
      </c>
      <c r="F28" s="591">
        <v>0</v>
      </c>
      <c r="G28" s="591">
        <v>0</v>
      </c>
      <c r="H28" s="596">
        <v>28</v>
      </c>
      <c r="I28" s="585">
        <f t="shared" si="14"/>
        <v>59</v>
      </c>
      <c r="J28" s="592">
        <v>20</v>
      </c>
      <c r="K28" s="591">
        <v>6</v>
      </c>
      <c r="L28" s="593">
        <v>15</v>
      </c>
      <c r="M28" s="586">
        <f t="shared" si="15"/>
        <v>41</v>
      </c>
      <c r="N28" s="594">
        <v>13</v>
      </c>
      <c r="O28" s="591">
        <v>5</v>
      </c>
      <c r="P28" s="593">
        <v>10</v>
      </c>
      <c r="Q28" s="587">
        <f t="shared" si="10"/>
        <v>28</v>
      </c>
      <c r="R28" s="595">
        <v>44</v>
      </c>
      <c r="S28" s="594">
        <v>0</v>
      </c>
      <c r="T28" s="591">
        <v>0</v>
      </c>
      <c r="U28" s="596">
        <v>4</v>
      </c>
      <c r="V28" s="585">
        <f t="shared" si="11"/>
        <v>4</v>
      </c>
      <c r="W28" s="594">
        <v>0</v>
      </c>
      <c r="X28" s="591">
        <v>0</v>
      </c>
      <c r="Y28" s="596">
        <v>14</v>
      </c>
      <c r="Z28" s="585">
        <f t="shared" si="12"/>
        <v>14</v>
      </c>
      <c r="AA28" s="592">
        <v>2569</v>
      </c>
      <c r="AB28" s="596">
        <v>58</v>
      </c>
      <c r="AC28" s="594">
        <v>177255</v>
      </c>
      <c r="AD28" s="593">
        <v>13265</v>
      </c>
      <c r="AE28" s="589">
        <f t="shared" si="13"/>
        <v>190520</v>
      </c>
      <c r="AF28" s="592">
        <v>0</v>
      </c>
      <c r="AG28" s="591">
        <v>309</v>
      </c>
      <c r="AH28" s="591">
        <v>0</v>
      </c>
      <c r="AI28" s="591">
        <v>0</v>
      </c>
      <c r="AJ28" s="591">
        <v>1239</v>
      </c>
      <c r="AK28" s="596">
        <v>29218</v>
      </c>
      <c r="AL28" s="553">
        <f t="shared" si="9"/>
        <v>221286</v>
      </c>
      <c r="AM28" s="126"/>
      <c r="AN28" s="126"/>
      <c r="AO28" s="126" t="s">
        <v>84</v>
      </c>
      <c r="AP28" s="610">
        <v>2</v>
      </c>
      <c r="AQ28" s="417">
        <v>1</v>
      </c>
      <c r="AR28" s="417">
        <v>7</v>
      </c>
      <c r="AS28" s="184">
        <v>4</v>
      </c>
      <c r="AT28" s="184">
        <v>2</v>
      </c>
      <c r="AU28" s="184">
        <v>0</v>
      </c>
      <c r="AV28" s="184">
        <v>1</v>
      </c>
      <c r="AW28" s="184">
        <v>6</v>
      </c>
      <c r="AX28" s="184">
        <v>2</v>
      </c>
      <c r="BA28" s="582"/>
      <c r="BC28" s="2">
        <v>16332.8</v>
      </c>
    </row>
    <row r="29" spans="1:55" s="2" customFormat="1" ht="34.5" customHeight="1" thickTop="1" thickBot="1">
      <c r="A29" s="980"/>
      <c r="B29" s="185" t="s">
        <v>86</v>
      </c>
      <c r="C29" s="597">
        <v>26</v>
      </c>
      <c r="D29" s="597">
        <v>1</v>
      </c>
      <c r="E29" s="597">
        <v>4</v>
      </c>
      <c r="F29" s="597">
        <v>0</v>
      </c>
      <c r="G29" s="597">
        <v>0</v>
      </c>
      <c r="H29" s="598">
        <v>19</v>
      </c>
      <c r="I29" s="599">
        <f t="shared" si="14"/>
        <v>50</v>
      </c>
      <c r="J29" s="600">
        <v>7</v>
      </c>
      <c r="K29" s="597">
        <v>2</v>
      </c>
      <c r="L29" s="601">
        <v>27</v>
      </c>
      <c r="M29" s="602">
        <f t="shared" si="15"/>
        <v>36</v>
      </c>
      <c r="N29" s="603">
        <v>6</v>
      </c>
      <c r="O29" s="597">
        <v>2</v>
      </c>
      <c r="P29" s="601">
        <v>10</v>
      </c>
      <c r="Q29" s="604">
        <f t="shared" si="10"/>
        <v>18</v>
      </c>
      <c r="R29" s="605">
        <v>31</v>
      </c>
      <c r="S29" s="603">
        <v>0</v>
      </c>
      <c r="T29" s="597">
        <v>0</v>
      </c>
      <c r="U29" s="598">
        <v>4</v>
      </c>
      <c r="V29" s="599">
        <f t="shared" si="11"/>
        <v>4</v>
      </c>
      <c r="W29" s="603">
        <v>0</v>
      </c>
      <c r="X29" s="597">
        <v>0</v>
      </c>
      <c r="Y29" s="598">
        <v>2</v>
      </c>
      <c r="Z29" s="599">
        <f t="shared" si="12"/>
        <v>2</v>
      </c>
      <c r="AA29" s="600">
        <v>1160</v>
      </c>
      <c r="AB29" s="598">
        <v>5</v>
      </c>
      <c r="AC29" s="603">
        <v>33606</v>
      </c>
      <c r="AD29" s="601">
        <v>5819</v>
      </c>
      <c r="AE29" s="606">
        <f t="shared" si="13"/>
        <v>39425</v>
      </c>
      <c r="AF29" s="600">
        <v>0</v>
      </c>
      <c r="AG29" s="597">
        <v>3004</v>
      </c>
      <c r="AH29" s="597">
        <v>0</v>
      </c>
      <c r="AI29" s="597">
        <v>0</v>
      </c>
      <c r="AJ29" s="597">
        <v>1885</v>
      </c>
      <c r="AK29" s="598">
        <v>0</v>
      </c>
      <c r="AL29" s="607">
        <f t="shared" si="9"/>
        <v>44314</v>
      </c>
      <c r="AM29" s="126"/>
      <c r="AN29" s="126"/>
      <c r="AO29" s="126" t="s">
        <v>85</v>
      </c>
      <c r="AP29" s="610">
        <v>3</v>
      </c>
      <c r="AQ29" s="417">
        <v>2</v>
      </c>
      <c r="AR29" s="417">
        <v>2</v>
      </c>
      <c r="AS29" s="184">
        <v>6</v>
      </c>
      <c r="AT29" s="184">
        <v>2</v>
      </c>
      <c r="AU29" s="184">
        <v>1</v>
      </c>
      <c r="AV29" s="184">
        <v>0</v>
      </c>
      <c r="AW29" s="184">
        <v>0</v>
      </c>
      <c r="AX29" s="184">
        <v>1</v>
      </c>
      <c r="BA29" s="580"/>
      <c r="BC29" s="2">
        <v>1885.3</v>
      </c>
    </row>
    <row r="30" spans="1:55" s="2" customFormat="1" ht="34.5" customHeight="1" thickTop="1" thickBot="1">
      <c r="A30" s="1"/>
      <c r="B30" s="1"/>
      <c r="C30" s="9"/>
      <c r="D30" s="9"/>
      <c r="E30" s="9"/>
      <c r="F30" s="9"/>
      <c r="G30" s="9"/>
      <c r="H30" s="9"/>
      <c r="I30" s="279"/>
      <c r="J30" s="9"/>
      <c r="K30" s="9"/>
      <c r="L30" s="9"/>
      <c r="M30" s="279"/>
      <c r="N30" s="9"/>
      <c r="O30" s="9"/>
      <c r="P30" s="9"/>
      <c r="Q30" s="279"/>
      <c r="R30" s="9"/>
      <c r="S30" s="9"/>
      <c r="T30" s="9"/>
      <c r="U30" s="9"/>
      <c r="V30" s="279"/>
      <c r="W30" s="9"/>
      <c r="X30" s="9"/>
      <c r="Y30" s="9"/>
      <c r="Z30" s="279"/>
      <c r="AA30" s="24"/>
      <c r="AB30" s="9"/>
      <c r="AC30" s="9"/>
      <c r="AD30" s="9"/>
      <c r="AE30" s="280"/>
      <c r="AF30" s="9"/>
      <c r="AG30" s="17"/>
      <c r="AH30" s="9"/>
      <c r="AI30" s="9"/>
      <c r="AJ30" s="9"/>
      <c r="AK30" s="9"/>
      <c r="AL30" s="280"/>
      <c r="AM30" s="126"/>
      <c r="AN30" s="126"/>
      <c r="AO30" s="126" t="s">
        <v>86</v>
      </c>
      <c r="AP30" s="611">
        <v>3</v>
      </c>
      <c r="AQ30" s="417">
        <v>2</v>
      </c>
      <c r="AR30" s="417">
        <v>1</v>
      </c>
      <c r="AS30" s="184">
        <v>0</v>
      </c>
      <c r="AT30" s="184">
        <v>1</v>
      </c>
      <c r="AU30" s="184">
        <v>0</v>
      </c>
      <c r="AV30" s="184">
        <v>0</v>
      </c>
      <c r="AW30" s="184">
        <v>0</v>
      </c>
      <c r="AX30" s="184">
        <v>0</v>
      </c>
      <c r="BA30" s="583"/>
      <c r="BC30" s="2">
        <v>633687.9</v>
      </c>
    </row>
    <row r="31" spans="1:55" ht="12" thickTop="1" thickBot="1">
      <c r="AA31" s="24"/>
      <c r="AP31" s="126">
        <f t="shared" ref="AP31:AX31" si="16">SUM(AP19:AP30)</f>
        <v>33</v>
      </c>
      <c r="AQ31" s="109">
        <f t="shared" si="16"/>
        <v>29</v>
      </c>
      <c r="AR31" s="109">
        <f t="shared" si="16"/>
        <v>31</v>
      </c>
      <c r="AS31" s="109">
        <f t="shared" si="16"/>
        <v>32</v>
      </c>
      <c r="AT31" s="109">
        <f t="shared" si="16"/>
        <v>34</v>
      </c>
      <c r="AU31" s="109">
        <f t="shared" si="16"/>
        <v>19</v>
      </c>
      <c r="AV31" s="109">
        <f t="shared" si="16"/>
        <v>17</v>
      </c>
      <c r="AW31" s="109">
        <f t="shared" si="16"/>
        <v>21</v>
      </c>
      <c r="AX31" s="109">
        <f t="shared" si="16"/>
        <v>25</v>
      </c>
      <c r="BA31" s="584"/>
      <c r="BC31" s="1">
        <v>170982.2</v>
      </c>
    </row>
    <row r="32" spans="1:55" ht="20.149999999999999" customHeight="1" thickTop="1" thickBot="1">
      <c r="AA32" s="24"/>
      <c r="AL32" s="132">
        <f>SUM(AL19:AL30)</f>
        <v>844920</v>
      </c>
      <c r="AO32" s="74"/>
      <c r="AP32" s="74"/>
      <c r="AQ32" s="74"/>
      <c r="AR32" s="77"/>
      <c r="AS32" s="77"/>
      <c r="AT32" s="77"/>
      <c r="AU32" s="77"/>
      <c r="AV32" s="77"/>
      <c r="BA32" s="581"/>
      <c r="BC32" s="1">
        <v>804670.1</v>
      </c>
    </row>
    <row r="33" spans="27:55" ht="20.149999999999999" customHeight="1" thickTop="1" thickBot="1">
      <c r="AA33" s="24"/>
      <c r="AO33" s="975"/>
      <c r="AP33" s="976"/>
      <c r="AQ33" s="983" t="s">
        <v>36</v>
      </c>
      <c r="AR33" s="973" t="s">
        <v>37</v>
      </c>
      <c r="AS33" s="973" t="s">
        <v>38</v>
      </c>
      <c r="AT33" s="973" t="s">
        <v>39</v>
      </c>
      <c r="AU33" s="973" t="s">
        <v>40</v>
      </c>
      <c r="AV33" s="973" t="s">
        <v>41</v>
      </c>
      <c r="BA33" s="582"/>
      <c r="BC33" s="1">
        <v>636.1</v>
      </c>
    </row>
    <row r="34" spans="27:55" ht="20.149999999999999" customHeight="1" thickTop="1" thickBot="1">
      <c r="AA34" s="24"/>
      <c r="AO34" s="977"/>
      <c r="AP34" s="978"/>
      <c r="AQ34" s="984"/>
      <c r="AR34" s="974"/>
      <c r="AS34" s="974"/>
      <c r="AT34" s="974"/>
      <c r="AU34" s="974"/>
      <c r="AV34" s="974"/>
      <c r="BA34" s="580"/>
      <c r="BC34" s="1">
        <v>37594.800000000003</v>
      </c>
    </row>
    <row r="35" spans="27:55" ht="13" customHeight="1" thickTop="1" thickBot="1">
      <c r="AA35" s="24"/>
      <c r="AO35" s="854" t="s">
        <v>367</v>
      </c>
      <c r="AP35" s="855"/>
      <c r="AQ35" s="10">
        <f>C$7</f>
        <v>263</v>
      </c>
      <c r="AR35" s="10">
        <f>D$7</f>
        <v>25</v>
      </c>
      <c r="AS35" s="10">
        <f>E$7</f>
        <v>58</v>
      </c>
      <c r="AT35" s="10">
        <f>F$7</f>
        <v>4</v>
      </c>
      <c r="AU35" s="10">
        <f>G$7</f>
        <v>0</v>
      </c>
      <c r="AV35" s="75">
        <f t="shared" ref="AV35" si="17">H$7</f>
        <v>150</v>
      </c>
      <c r="AW35" s="131">
        <f>SUM(AQ35:AV35)</f>
        <v>500</v>
      </c>
      <c r="BA35" s="580"/>
      <c r="BC35" s="1">
        <v>4141.1000000000004</v>
      </c>
    </row>
    <row r="36" spans="27:55" ht="13" customHeight="1" thickTop="1" thickBot="1">
      <c r="AA36" s="24"/>
      <c r="AO36" s="854" t="s">
        <v>391</v>
      </c>
      <c r="AP36" s="855"/>
      <c r="AQ36" s="10">
        <f>C$8</f>
        <v>227</v>
      </c>
      <c r="AR36" s="10">
        <f>D$8</f>
        <v>21</v>
      </c>
      <c r="AS36" s="10">
        <f>E$8</f>
        <v>50</v>
      </c>
      <c r="AT36" s="10">
        <f>F$8</f>
        <v>2</v>
      </c>
      <c r="AU36" s="10">
        <f>G$8</f>
        <v>0</v>
      </c>
      <c r="AV36" s="75">
        <f t="shared" ref="AV36" si="18">H$8</f>
        <v>122</v>
      </c>
      <c r="AW36" s="131">
        <f t="shared" ref="AW36:AW44" si="19">SUM(AQ36:AV36)</f>
        <v>422</v>
      </c>
      <c r="BA36" s="580"/>
      <c r="BC36" s="1">
        <v>0</v>
      </c>
    </row>
    <row r="37" spans="27:55" ht="13.5" customHeight="1" thickTop="1" thickBot="1">
      <c r="AA37" s="24"/>
      <c r="AO37" s="854" t="s">
        <v>418</v>
      </c>
      <c r="AP37" s="855"/>
      <c r="AQ37" s="11">
        <f>C$9</f>
        <v>226</v>
      </c>
      <c r="AR37" s="11">
        <f>D$9</f>
        <v>17</v>
      </c>
      <c r="AS37" s="11">
        <f>E$9</f>
        <v>46</v>
      </c>
      <c r="AT37" s="11">
        <f>F$9</f>
        <v>2</v>
      </c>
      <c r="AU37" s="11">
        <f>G$9</f>
        <v>0</v>
      </c>
      <c r="AV37" s="76">
        <f t="shared" ref="AV37" si="20">H$9</f>
        <v>143</v>
      </c>
      <c r="AW37" s="131">
        <f t="shared" si="19"/>
        <v>434</v>
      </c>
      <c r="BA37" s="580"/>
      <c r="BC37" s="1">
        <v>36405.300000000003</v>
      </c>
    </row>
    <row r="38" spans="27:55" ht="13.5" customHeight="1" thickTop="1" thickBot="1">
      <c r="AA38" s="24"/>
      <c r="AO38" s="854" t="s">
        <v>434</v>
      </c>
      <c r="AP38" s="855"/>
      <c r="AQ38" s="11">
        <f>C$10</f>
        <v>259</v>
      </c>
      <c r="AR38" s="11">
        <f>D$10</f>
        <v>19</v>
      </c>
      <c r="AS38" s="11">
        <f>E$10</f>
        <v>48</v>
      </c>
      <c r="AT38" s="11">
        <f>F$10</f>
        <v>4</v>
      </c>
      <c r="AU38" s="11">
        <f>G$10</f>
        <v>0</v>
      </c>
      <c r="AV38" s="76">
        <f t="shared" ref="AV38" si="21">H$10</f>
        <v>170</v>
      </c>
      <c r="AW38" s="131">
        <f t="shared" si="19"/>
        <v>500</v>
      </c>
      <c r="BA38" s="580"/>
      <c r="BC38" s="1">
        <v>12314</v>
      </c>
    </row>
    <row r="39" spans="27:55" ht="13.5" customHeight="1" thickTop="1" thickBot="1">
      <c r="AA39" s="24"/>
      <c r="AO39" s="854" t="s">
        <v>437</v>
      </c>
      <c r="AP39" s="855"/>
      <c r="AQ39" s="10">
        <f>C$11</f>
        <v>214</v>
      </c>
      <c r="AR39" s="10">
        <f>D$11</f>
        <v>34</v>
      </c>
      <c r="AS39" s="10">
        <f>E$11</f>
        <v>40</v>
      </c>
      <c r="AT39" s="10">
        <f>F$11</f>
        <v>5</v>
      </c>
      <c r="AU39" s="10">
        <f>G$11</f>
        <v>0</v>
      </c>
      <c r="AV39" s="75">
        <f t="shared" ref="AV39" si="22">H$11</f>
        <v>225</v>
      </c>
      <c r="AW39" s="131">
        <f t="shared" si="19"/>
        <v>518</v>
      </c>
      <c r="BA39" s="581"/>
      <c r="BC39" s="1">
        <v>895761.4</v>
      </c>
    </row>
    <row r="40" spans="27:55" ht="13.5" customHeight="1">
      <c r="AA40" s="24"/>
      <c r="AO40" s="854" t="s">
        <v>479</v>
      </c>
      <c r="AP40" s="855"/>
      <c r="AQ40" s="11">
        <f>C$12</f>
        <v>231</v>
      </c>
      <c r="AR40" s="11">
        <f>D$12</f>
        <v>32</v>
      </c>
      <c r="AS40" s="11">
        <f>E$12</f>
        <v>35</v>
      </c>
      <c r="AT40" s="11">
        <f>F$12</f>
        <v>2</v>
      </c>
      <c r="AU40" s="11">
        <f>G$12</f>
        <v>0</v>
      </c>
      <c r="AV40" s="76">
        <f t="shared" ref="AV40" si="23">H$12</f>
        <v>213</v>
      </c>
      <c r="AW40" s="131">
        <f t="shared" si="19"/>
        <v>513</v>
      </c>
    </row>
    <row r="41" spans="27:55" ht="13.5" customHeight="1">
      <c r="AA41" s="24"/>
      <c r="AO41" s="854" t="s">
        <v>452</v>
      </c>
      <c r="AP41" s="855"/>
      <c r="AQ41" s="10">
        <f>C$13</f>
        <v>225</v>
      </c>
      <c r="AR41" s="10">
        <f>D$13</f>
        <v>31</v>
      </c>
      <c r="AS41" s="10">
        <f>E$13</f>
        <v>49</v>
      </c>
      <c r="AT41" s="10">
        <f>F$13</f>
        <v>3</v>
      </c>
      <c r="AU41" s="10">
        <f>G$13</f>
        <v>0</v>
      </c>
      <c r="AV41" s="75">
        <f t="shared" ref="AV41" si="24">H$13</f>
        <v>204</v>
      </c>
      <c r="AW41" s="131">
        <f t="shared" si="19"/>
        <v>512</v>
      </c>
    </row>
    <row r="42" spans="27:55" ht="13.5" customHeight="1">
      <c r="AA42" s="24"/>
      <c r="AO42" s="854" t="s">
        <v>465</v>
      </c>
      <c r="AP42" s="855"/>
      <c r="AQ42" s="10">
        <f>C$14</f>
        <v>215</v>
      </c>
      <c r="AR42" s="10">
        <f>D$14</f>
        <v>29</v>
      </c>
      <c r="AS42" s="10">
        <f>E$14</f>
        <v>35</v>
      </c>
      <c r="AT42" s="10">
        <f>F$14</f>
        <v>2</v>
      </c>
      <c r="AU42" s="10">
        <f>G$14</f>
        <v>0</v>
      </c>
      <c r="AV42" s="10">
        <f t="shared" ref="AV42" si="25">H$14</f>
        <v>198</v>
      </c>
      <c r="AW42" s="131">
        <f t="shared" si="19"/>
        <v>479</v>
      </c>
    </row>
    <row r="43" spans="27:55" ht="13.5" customHeight="1">
      <c r="AA43" s="24"/>
      <c r="AO43" s="854" t="s">
        <v>469</v>
      </c>
      <c r="AP43" s="855"/>
      <c r="AQ43" s="75">
        <f t="shared" ref="AQ43:AV43" si="26">C$15</f>
        <v>249</v>
      </c>
      <c r="AR43" s="75">
        <f t="shared" si="26"/>
        <v>33</v>
      </c>
      <c r="AS43" s="75">
        <f t="shared" si="26"/>
        <v>45</v>
      </c>
      <c r="AT43" s="75">
        <f t="shared" si="26"/>
        <v>5</v>
      </c>
      <c r="AU43" s="75">
        <f t="shared" si="26"/>
        <v>0</v>
      </c>
      <c r="AV43" s="75">
        <f t="shared" si="26"/>
        <v>271</v>
      </c>
      <c r="AW43" s="131">
        <f t="shared" si="19"/>
        <v>603</v>
      </c>
    </row>
    <row r="44" spans="27:55" ht="13.5" customHeight="1" thickBot="1">
      <c r="AA44" s="24"/>
      <c r="AO44" s="990" t="s">
        <v>499</v>
      </c>
      <c r="AP44" s="991"/>
      <c r="AQ44" s="107">
        <f>C$17</f>
        <v>238</v>
      </c>
      <c r="AR44" s="107">
        <f>D$17</f>
        <v>30</v>
      </c>
      <c r="AS44" s="107">
        <f>E$17</f>
        <v>43</v>
      </c>
      <c r="AT44" s="107">
        <f>F$17</f>
        <v>1</v>
      </c>
      <c r="AU44" s="107">
        <f>G$17</f>
        <v>0</v>
      </c>
      <c r="AV44" s="107">
        <f t="shared" ref="AV44" si="27">H$17</f>
        <v>275</v>
      </c>
      <c r="AW44" s="131">
        <f t="shared" si="19"/>
        <v>587</v>
      </c>
    </row>
    <row r="45" spans="27:55" ht="13.5" customHeight="1" thickBot="1">
      <c r="AA45" s="24"/>
      <c r="AQ45" s="107"/>
      <c r="AR45" s="107"/>
      <c r="AS45" s="107"/>
      <c r="AT45" s="107"/>
      <c r="AU45" s="107"/>
      <c r="AV45" s="107"/>
      <c r="AW45" s="108"/>
    </row>
    <row r="46" spans="27:55" ht="14.25" customHeight="1">
      <c r="AA46" s="24"/>
    </row>
    <row r="47" spans="27:55">
      <c r="AA47" s="24"/>
    </row>
    <row r="48" spans="27:55">
      <c r="AA48" s="24"/>
    </row>
    <row r="49" spans="27:27">
      <c r="AA49" s="24"/>
    </row>
    <row r="50" spans="27:27">
      <c r="AA50" s="24"/>
    </row>
    <row r="51" spans="27:27">
      <c r="AA51" s="24"/>
    </row>
    <row r="52" spans="27:27">
      <c r="AA52" s="24"/>
    </row>
    <row r="53" spans="27:27">
      <c r="AA53" s="24"/>
    </row>
    <row r="54" spans="27:27">
      <c r="AA54" s="24"/>
    </row>
    <row r="55" spans="27:27">
      <c r="AA55" s="24"/>
    </row>
  </sheetData>
  <mergeCells count="66">
    <mergeCell ref="AO44:AP44"/>
    <mergeCell ref="A12:B12"/>
    <mergeCell ref="A13:B13"/>
    <mergeCell ref="BA2:BA3"/>
    <mergeCell ref="AO17:AQ17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  <mergeCell ref="AA3:AB3"/>
    <mergeCell ref="S3:V3"/>
    <mergeCell ref="T4:T5"/>
    <mergeCell ref="U4:U5"/>
    <mergeCell ref="V4:V5"/>
    <mergeCell ref="M4:M5"/>
    <mergeCell ref="N4:N5"/>
    <mergeCell ref="O4:O5"/>
    <mergeCell ref="R3:R5"/>
    <mergeCell ref="Q4:Q5"/>
    <mergeCell ref="J3:M3"/>
    <mergeCell ref="N3:Q3"/>
    <mergeCell ref="A11:B11"/>
    <mergeCell ref="A18:A20"/>
    <mergeCell ref="A6:B6"/>
    <mergeCell ref="S4:S5"/>
    <mergeCell ref="P4:P5"/>
    <mergeCell ref="K4:K5"/>
    <mergeCell ref="L4:L5"/>
    <mergeCell ref="A9:B9"/>
    <mergeCell ref="A10:B10"/>
    <mergeCell ref="A8:B8"/>
    <mergeCell ref="J4:J5"/>
    <mergeCell ref="G4:G5"/>
    <mergeCell ref="A7:B7"/>
    <mergeCell ref="A3:B5"/>
    <mergeCell ref="C3:I3"/>
    <mergeCell ref="C4:C5"/>
    <mergeCell ref="D4:D5"/>
    <mergeCell ref="E4:E5"/>
    <mergeCell ref="F4:F5"/>
    <mergeCell ref="I4:I5"/>
    <mergeCell ref="H4:H5"/>
    <mergeCell ref="A14:B14"/>
    <mergeCell ref="A15:B15"/>
    <mergeCell ref="AV33:AV34"/>
    <mergeCell ref="AT33:AT34"/>
    <mergeCell ref="AO33:AP34"/>
    <mergeCell ref="A22:A29"/>
    <mergeCell ref="A17:B17"/>
    <mergeCell ref="A16:B16"/>
    <mergeCell ref="AQ33:AQ34"/>
    <mergeCell ref="AU33:AU34"/>
    <mergeCell ref="AR33:AR34"/>
    <mergeCell ref="AS33:AS3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71" fitToWidth="2" orientation="portrait" blackAndWhite="1" r:id="rId1"/>
  <headerFooter alignWithMargins="0"/>
  <colBreaks count="1" manualBreakCount="1">
    <brk id="22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A33"/>
  <sheetViews>
    <sheetView view="pageBreakPreview" zoomScale="75" zoomScaleNormal="75" zoomScaleSheetLayoutView="75" workbookViewId="0">
      <pane ySplit="4" topLeftCell="A5" activePane="bottomLeft" state="frozen"/>
      <selection activeCell="C10" sqref="C10"/>
      <selection pane="bottomLeft" activeCell="J12" sqref="J12"/>
    </sheetView>
  </sheetViews>
  <sheetFormatPr defaultColWidth="9" defaultRowHeight="11"/>
  <cols>
    <col min="1" max="1" width="4.36328125" style="1" customWidth="1"/>
    <col min="2" max="2" width="7.26953125" style="1" customWidth="1"/>
    <col min="3" max="3" width="5.26953125" style="1" customWidth="1"/>
    <col min="4" max="13" width="4" style="1" customWidth="1"/>
    <col min="14" max="14" width="4.6328125" style="1" customWidth="1"/>
    <col min="15" max="26" width="4" style="1" customWidth="1"/>
    <col min="27" max="27" width="4.6328125" style="1" customWidth="1"/>
    <col min="28" max="29" width="4.36328125" style="1" customWidth="1"/>
    <col min="30" max="52" width="4" style="1" customWidth="1"/>
    <col min="53" max="53" width="4.36328125" style="1" customWidth="1"/>
    <col min="54" max="16384" width="9" style="1"/>
  </cols>
  <sheetData>
    <row r="1" spans="1:53" ht="23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242" t="s">
        <v>211</v>
      </c>
      <c r="AA1" s="243" t="s">
        <v>88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244"/>
      <c r="AV2" s="244"/>
      <c r="AW2" s="244"/>
      <c r="AX2" s="244"/>
      <c r="AY2" s="244"/>
      <c r="AZ2" s="244"/>
      <c r="BA2" s="244"/>
    </row>
    <row r="3" spans="1:53" s="9" customFormat="1" ht="45" customHeight="1">
      <c r="A3" s="1006"/>
      <c r="B3" s="1007"/>
      <c r="C3" s="1049" t="s">
        <v>34</v>
      </c>
      <c r="D3" s="1047" t="s">
        <v>89</v>
      </c>
      <c r="E3" s="1046"/>
      <c r="F3" s="1046"/>
      <c r="G3" s="1046"/>
      <c r="H3" s="1046"/>
      <c r="I3" s="1046"/>
      <c r="J3" s="1046"/>
      <c r="K3" s="1046"/>
      <c r="L3" s="1046"/>
      <c r="M3" s="1048"/>
      <c r="N3" s="1046" t="s">
        <v>90</v>
      </c>
      <c r="O3" s="1046"/>
      <c r="P3" s="1046"/>
      <c r="Q3" s="1046"/>
      <c r="R3" s="1046"/>
      <c r="S3" s="1046"/>
      <c r="T3" s="1047" t="s">
        <v>91</v>
      </c>
      <c r="U3" s="1046"/>
      <c r="V3" s="1046"/>
      <c r="W3" s="1046"/>
      <c r="X3" s="1046"/>
      <c r="Y3" s="1046"/>
      <c r="Z3" s="1048"/>
      <c r="AA3" s="1047" t="s">
        <v>92</v>
      </c>
      <c r="AB3" s="1046"/>
      <c r="AC3" s="1046"/>
      <c r="AD3" s="1046"/>
      <c r="AE3" s="1046"/>
      <c r="AF3" s="1048"/>
      <c r="AG3" s="1046" t="s">
        <v>93</v>
      </c>
      <c r="AH3" s="1046"/>
      <c r="AI3" s="1046"/>
      <c r="AJ3" s="1046"/>
      <c r="AK3" s="1046"/>
      <c r="AL3" s="1047" t="s">
        <v>94</v>
      </c>
      <c r="AM3" s="1046"/>
      <c r="AN3" s="1046"/>
      <c r="AO3" s="1046"/>
      <c r="AP3" s="1046"/>
      <c r="AQ3" s="1048"/>
      <c r="AR3" s="1046" t="s">
        <v>95</v>
      </c>
      <c r="AS3" s="1046"/>
      <c r="AT3" s="1046"/>
      <c r="AU3" s="1046"/>
      <c r="AV3" s="1046"/>
      <c r="AW3" s="1046"/>
      <c r="AX3" s="1047" t="s">
        <v>96</v>
      </c>
      <c r="AY3" s="1046"/>
      <c r="AZ3" s="1048"/>
      <c r="BA3" s="754" t="s">
        <v>41</v>
      </c>
    </row>
    <row r="4" spans="1:53" s="9" customFormat="1" ht="229.5" thickBot="1">
      <c r="A4" s="977"/>
      <c r="B4" s="978"/>
      <c r="C4" s="1050"/>
      <c r="D4" s="79" t="s">
        <v>65</v>
      </c>
      <c r="E4" s="78" t="s">
        <v>97</v>
      </c>
      <c r="F4" s="12" t="s">
        <v>98</v>
      </c>
      <c r="G4" s="12" t="s">
        <v>99</v>
      </c>
      <c r="H4" s="12" t="s">
        <v>100</v>
      </c>
      <c r="I4" s="12" t="s">
        <v>101</v>
      </c>
      <c r="J4" s="12" t="s">
        <v>102</v>
      </c>
      <c r="K4" s="12" t="s">
        <v>103</v>
      </c>
      <c r="L4" s="12" t="s">
        <v>104</v>
      </c>
      <c r="M4" s="13" t="s">
        <v>41</v>
      </c>
      <c r="N4" s="80" t="s">
        <v>65</v>
      </c>
      <c r="O4" s="64" t="s">
        <v>105</v>
      </c>
      <c r="P4" s="14" t="s">
        <v>106</v>
      </c>
      <c r="Q4" s="14" t="s">
        <v>107</v>
      </c>
      <c r="R4" s="14" t="s">
        <v>108</v>
      </c>
      <c r="S4" s="15" t="s">
        <v>41</v>
      </c>
      <c r="T4" s="80" t="s">
        <v>65</v>
      </c>
      <c r="U4" s="760" t="s">
        <v>109</v>
      </c>
      <c r="V4" s="759" t="s">
        <v>110</v>
      </c>
      <c r="W4" s="14" t="s">
        <v>111</v>
      </c>
      <c r="X4" s="14" t="s">
        <v>112</v>
      </c>
      <c r="Y4" s="14" t="s">
        <v>113</v>
      </c>
      <c r="Z4" s="13" t="s">
        <v>41</v>
      </c>
      <c r="AA4" s="80" t="s">
        <v>65</v>
      </c>
      <c r="AB4" s="123" t="s">
        <v>114</v>
      </c>
      <c r="AC4" s="14" t="s">
        <v>419</v>
      </c>
      <c r="AD4" s="14" t="s">
        <v>115</v>
      </c>
      <c r="AE4" s="14" t="s">
        <v>116</v>
      </c>
      <c r="AF4" s="13" t="s">
        <v>41</v>
      </c>
      <c r="AG4" s="80" t="s">
        <v>65</v>
      </c>
      <c r="AH4" s="64" t="s">
        <v>117</v>
      </c>
      <c r="AI4" s="14" t="s">
        <v>118</v>
      </c>
      <c r="AJ4" s="14" t="s">
        <v>119</v>
      </c>
      <c r="AK4" s="15" t="s">
        <v>41</v>
      </c>
      <c r="AL4" s="80" t="s">
        <v>65</v>
      </c>
      <c r="AM4" s="64" t="s">
        <v>120</v>
      </c>
      <c r="AN4" s="14" t="s">
        <v>121</v>
      </c>
      <c r="AO4" s="14" t="s">
        <v>122</v>
      </c>
      <c r="AP4" s="759" t="s">
        <v>123</v>
      </c>
      <c r="AQ4" s="13" t="s">
        <v>41</v>
      </c>
      <c r="AR4" s="80" t="s">
        <v>65</v>
      </c>
      <c r="AS4" s="64" t="s">
        <v>124</v>
      </c>
      <c r="AT4" s="14" t="s">
        <v>125</v>
      </c>
      <c r="AU4" s="14" t="s">
        <v>126</v>
      </c>
      <c r="AV4" s="14" t="s">
        <v>127</v>
      </c>
      <c r="AW4" s="15" t="s">
        <v>41</v>
      </c>
      <c r="AX4" s="80" t="s">
        <v>65</v>
      </c>
      <c r="AY4" s="81" t="s">
        <v>128</v>
      </c>
      <c r="AZ4" s="13" t="s">
        <v>41</v>
      </c>
      <c r="BA4" s="16" t="s">
        <v>321</v>
      </c>
    </row>
    <row r="5" spans="1:53" s="9" customFormat="1" ht="35.25" customHeight="1">
      <c r="A5" s="1044" t="s">
        <v>511</v>
      </c>
      <c r="B5" s="1045"/>
      <c r="C5" s="443">
        <v>616</v>
      </c>
      <c r="D5" s="157">
        <v>72</v>
      </c>
      <c r="E5" s="257">
        <v>15</v>
      </c>
      <c r="F5" s="198">
        <v>6</v>
      </c>
      <c r="G5" s="198">
        <v>8</v>
      </c>
      <c r="H5" s="198">
        <v>8</v>
      </c>
      <c r="I5" s="198">
        <v>12</v>
      </c>
      <c r="J5" s="198">
        <v>11</v>
      </c>
      <c r="K5" s="198">
        <v>2</v>
      </c>
      <c r="L5" s="198">
        <v>3</v>
      </c>
      <c r="M5" s="112">
        <v>7</v>
      </c>
      <c r="N5" s="157">
        <v>65</v>
      </c>
      <c r="O5" s="257">
        <v>27</v>
      </c>
      <c r="P5" s="198">
        <v>7</v>
      </c>
      <c r="Q5" s="198">
        <v>10</v>
      </c>
      <c r="R5" s="198">
        <v>10</v>
      </c>
      <c r="S5" s="112">
        <v>11</v>
      </c>
      <c r="T5" s="157">
        <v>12</v>
      </c>
      <c r="U5" s="257">
        <v>3</v>
      </c>
      <c r="V5" s="198">
        <v>9</v>
      </c>
      <c r="W5" s="198">
        <v>0</v>
      </c>
      <c r="X5" s="198">
        <v>0</v>
      </c>
      <c r="Y5" s="198">
        <v>0</v>
      </c>
      <c r="Z5" s="112">
        <v>0</v>
      </c>
      <c r="AA5" s="157">
        <v>278</v>
      </c>
      <c r="AB5" s="447">
        <v>156</v>
      </c>
      <c r="AC5" s="198">
        <v>85</v>
      </c>
      <c r="AD5" s="198">
        <v>20</v>
      </c>
      <c r="AE5" s="198">
        <v>17</v>
      </c>
      <c r="AF5" s="112">
        <v>0</v>
      </c>
      <c r="AG5" s="157">
        <v>32</v>
      </c>
      <c r="AH5" s="257">
        <v>16</v>
      </c>
      <c r="AI5" s="198">
        <v>8</v>
      </c>
      <c r="AJ5" s="198">
        <v>8</v>
      </c>
      <c r="AK5" s="112">
        <v>0</v>
      </c>
      <c r="AL5" s="157">
        <v>15</v>
      </c>
      <c r="AM5" s="257">
        <v>0</v>
      </c>
      <c r="AN5" s="198">
        <v>1</v>
      </c>
      <c r="AO5" s="198">
        <v>0</v>
      </c>
      <c r="AP5" s="198">
        <v>12</v>
      </c>
      <c r="AQ5" s="112">
        <v>2</v>
      </c>
      <c r="AR5" s="157">
        <v>4</v>
      </c>
      <c r="AS5" s="257">
        <v>3</v>
      </c>
      <c r="AT5" s="198">
        <v>0</v>
      </c>
      <c r="AU5" s="198">
        <v>0</v>
      </c>
      <c r="AV5" s="198">
        <v>0</v>
      </c>
      <c r="AW5" s="195">
        <v>1</v>
      </c>
      <c r="AX5" s="443">
        <v>6</v>
      </c>
      <c r="AY5" s="263">
        <v>6</v>
      </c>
      <c r="AZ5" s="112">
        <v>0</v>
      </c>
      <c r="BA5" s="264">
        <v>132</v>
      </c>
    </row>
    <row r="6" spans="1:53" s="9" customFormat="1" ht="35.25" customHeight="1">
      <c r="A6" s="990" t="s">
        <v>512</v>
      </c>
      <c r="B6" s="991"/>
      <c r="C6" s="157">
        <v>500</v>
      </c>
      <c r="D6" s="157">
        <v>63</v>
      </c>
      <c r="E6" s="158">
        <v>19</v>
      </c>
      <c r="F6" s="159">
        <v>2</v>
      </c>
      <c r="G6" s="159">
        <v>10</v>
      </c>
      <c r="H6" s="159">
        <v>4</v>
      </c>
      <c r="I6" s="159">
        <v>14</v>
      </c>
      <c r="J6" s="159">
        <v>7</v>
      </c>
      <c r="K6" s="159">
        <v>0</v>
      </c>
      <c r="L6" s="159">
        <v>2</v>
      </c>
      <c r="M6" s="114">
        <v>5</v>
      </c>
      <c r="N6" s="157">
        <v>69</v>
      </c>
      <c r="O6" s="158">
        <v>33</v>
      </c>
      <c r="P6" s="159">
        <v>7</v>
      </c>
      <c r="Q6" s="159">
        <v>17</v>
      </c>
      <c r="R6" s="159">
        <v>6</v>
      </c>
      <c r="S6" s="114">
        <v>6</v>
      </c>
      <c r="T6" s="157">
        <v>12</v>
      </c>
      <c r="U6" s="158">
        <v>4</v>
      </c>
      <c r="V6" s="159">
        <v>8</v>
      </c>
      <c r="W6" s="159">
        <v>0</v>
      </c>
      <c r="X6" s="159">
        <v>0</v>
      </c>
      <c r="Y6" s="159">
        <v>0</v>
      </c>
      <c r="Z6" s="114">
        <v>0</v>
      </c>
      <c r="AA6" s="157">
        <v>213</v>
      </c>
      <c r="AB6" s="203">
        <v>100</v>
      </c>
      <c r="AC6" s="159">
        <v>82</v>
      </c>
      <c r="AD6" s="159">
        <v>17</v>
      </c>
      <c r="AE6" s="159">
        <v>14</v>
      </c>
      <c r="AF6" s="114">
        <v>0</v>
      </c>
      <c r="AG6" s="157">
        <v>31</v>
      </c>
      <c r="AH6" s="158">
        <v>15</v>
      </c>
      <c r="AI6" s="159">
        <v>10</v>
      </c>
      <c r="AJ6" s="159">
        <v>6</v>
      </c>
      <c r="AK6" s="112">
        <v>0</v>
      </c>
      <c r="AL6" s="157">
        <v>14</v>
      </c>
      <c r="AM6" s="158">
        <v>1</v>
      </c>
      <c r="AN6" s="159">
        <v>0</v>
      </c>
      <c r="AO6" s="159">
        <v>7</v>
      </c>
      <c r="AP6" s="159">
        <v>5</v>
      </c>
      <c r="AQ6" s="114">
        <v>1</v>
      </c>
      <c r="AR6" s="157">
        <v>3</v>
      </c>
      <c r="AS6" s="158">
        <v>2</v>
      </c>
      <c r="AT6" s="159">
        <v>0</v>
      </c>
      <c r="AU6" s="159">
        <v>0</v>
      </c>
      <c r="AV6" s="159">
        <v>0</v>
      </c>
      <c r="AW6" s="113">
        <v>1</v>
      </c>
      <c r="AX6" s="157">
        <v>0</v>
      </c>
      <c r="AY6" s="160">
        <v>0</v>
      </c>
      <c r="AZ6" s="114">
        <v>0</v>
      </c>
      <c r="BA6" s="161">
        <v>95</v>
      </c>
    </row>
    <row r="7" spans="1:53" s="9" customFormat="1" ht="35.25" customHeight="1">
      <c r="A7" s="990" t="s">
        <v>485</v>
      </c>
      <c r="B7" s="991"/>
      <c r="C7" s="157">
        <v>422</v>
      </c>
      <c r="D7" s="157">
        <v>32</v>
      </c>
      <c r="E7" s="158">
        <v>3</v>
      </c>
      <c r="F7" s="159">
        <v>2</v>
      </c>
      <c r="G7" s="159">
        <v>6</v>
      </c>
      <c r="H7" s="159">
        <v>3</v>
      </c>
      <c r="I7" s="159">
        <v>5</v>
      </c>
      <c r="J7" s="159">
        <v>9</v>
      </c>
      <c r="K7" s="159">
        <v>0</v>
      </c>
      <c r="L7" s="159">
        <v>0</v>
      </c>
      <c r="M7" s="114">
        <v>4</v>
      </c>
      <c r="N7" s="157">
        <v>66</v>
      </c>
      <c r="O7" s="158">
        <v>31</v>
      </c>
      <c r="P7" s="159">
        <v>5</v>
      </c>
      <c r="Q7" s="159">
        <v>13</v>
      </c>
      <c r="R7" s="159">
        <v>6</v>
      </c>
      <c r="S7" s="114">
        <v>11</v>
      </c>
      <c r="T7" s="157">
        <v>10</v>
      </c>
      <c r="U7" s="158">
        <v>0</v>
      </c>
      <c r="V7" s="159">
        <v>9</v>
      </c>
      <c r="W7" s="159">
        <v>0</v>
      </c>
      <c r="X7" s="159">
        <v>1</v>
      </c>
      <c r="Y7" s="159">
        <v>0</v>
      </c>
      <c r="Z7" s="114">
        <v>0</v>
      </c>
      <c r="AA7" s="157">
        <v>163</v>
      </c>
      <c r="AB7" s="203">
        <v>88</v>
      </c>
      <c r="AC7" s="159">
        <v>51</v>
      </c>
      <c r="AD7" s="159">
        <v>12</v>
      </c>
      <c r="AE7" s="159">
        <v>11</v>
      </c>
      <c r="AF7" s="114">
        <v>1</v>
      </c>
      <c r="AG7" s="157">
        <v>42</v>
      </c>
      <c r="AH7" s="158">
        <v>26</v>
      </c>
      <c r="AI7" s="159">
        <v>11</v>
      </c>
      <c r="AJ7" s="159">
        <v>5</v>
      </c>
      <c r="AK7" s="112">
        <v>0</v>
      </c>
      <c r="AL7" s="157">
        <v>3</v>
      </c>
      <c r="AM7" s="158">
        <v>0</v>
      </c>
      <c r="AN7" s="159">
        <v>0</v>
      </c>
      <c r="AO7" s="159">
        <v>1</v>
      </c>
      <c r="AP7" s="159">
        <v>2</v>
      </c>
      <c r="AQ7" s="114">
        <v>0</v>
      </c>
      <c r="AR7" s="157">
        <v>4</v>
      </c>
      <c r="AS7" s="158">
        <v>4</v>
      </c>
      <c r="AT7" s="159">
        <v>0</v>
      </c>
      <c r="AU7" s="159">
        <v>0</v>
      </c>
      <c r="AV7" s="159">
        <v>0</v>
      </c>
      <c r="AW7" s="113">
        <v>0</v>
      </c>
      <c r="AX7" s="157">
        <v>1</v>
      </c>
      <c r="AY7" s="160">
        <v>1</v>
      </c>
      <c r="AZ7" s="114">
        <v>0</v>
      </c>
      <c r="BA7" s="161">
        <v>101</v>
      </c>
    </row>
    <row r="8" spans="1:53" s="9" customFormat="1" ht="35.25" customHeight="1">
      <c r="A8" s="990" t="s">
        <v>486</v>
      </c>
      <c r="B8" s="991"/>
      <c r="C8" s="157">
        <v>434</v>
      </c>
      <c r="D8" s="157">
        <v>47</v>
      </c>
      <c r="E8" s="158">
        <v>7</v>
      </c>
      <c r="F8" s="159">
        <v>3</v>
      </c>
      <c r="G8" s="159">
        <v>6</v>
      </c>
      <c r="H8" s="159">
        <v>5</v>
      </c>
      <c r="I8" s="159">
        <v>9</v>
      </c>
      <c r="J8" s="159">
        <v>10</v>
      </c>
      <c r="K8" s="159">
        <v>0</v>
      </c>
      <c r="L8" s="159">
        <v>2</v>
      </c>
      <c r="M8" s="114">
        <v>5</v>
      </c>
      <c r="N8" s="157">
        <v>54</v>
      </c>
      <c r="O8" s="158">
        <v>23</v>
      </c>
      <c r="P8" s="159">
        <v>3</v>
      </c>
      <c r="Q8" s="159">
        <v>15</v>
      </c>
      <c r="R8" s="159">
        <v>5</v>
      </c>
      <c r="S8" s="113">
        <v>8</v>
      </c>
      <c r="T8" s="157">
        <v>5</v>
      </c>
      <c r="U8" s="158">
        <v>1</v>
      </c>
      <c r="V8" s="159">
        <v>4</v>
      </c>
      <c r="W8" s="159">
        <v>0</v>
      </c>
      <c r="X8" s="159">
        <v>0</v>
      </c>
      <c r="Y8" s="159">
        <v>0</v>
      </c>
      <c r="Z8" s="114">
        <v>0</v>
      </c>
      <c r="AA8" s="157">
        <v>189</v>
      </c>
      <c r="AB8" s="203">
        <v>95</v>
      </c>
      <c r="AC8" s="159">
        <v>80</v>
      </c>
      <c r="AD8" s="159">
        <v>10</v>
      </c>
      <c r="AE8" s="159">
        <v>4</v>
      </c>
      <c r="AF8" s="114">
        <v>0</v>
      </c>
      <c r="AG8" s="157">
        <v>30</v>
      </c>
      <c r="AH8" s="158">
        <v>14</v>
      </c>
      <c r="AI8" s="159">
        <v>11</v>
      </c>
      <c r="AJ8" s="159">
        <v>5</v>
      </c>
      <c r="AK8" s="112">
        <v>0</v>
      </c>
      <c r="AL8" s="157">
        <v>14</v>
      </c>
      <c r="AM8" s="158">
        <v>1</v>
      </c>
      <c r="AN8" s="159">
        <v>1</v>
      </c>
      <c r="AO8" s="159">
        <v>3</v>
      </c>
      <c r="AP8" s="159">
        <v>5</v>
      </c>
      <c r="AQ8" s="114">
        <v>4</v>
      </c>
      <c r="AR8" s="157">
        <v>2</v>
      </c>
      <c r="AS8" s="158">
        <v>1</v>
      </c>
      <c r="AT8" s="159">
        <v>1</v>
      </c>
      <c r="AU8" s="159">
        <v>0</v>
      </c>
      <c r="AV8" s="159">
        <v>0</v>
      </c>
      <c r="AW8" s="113">
        <v>0</v>
      </c>
      <c r="AX8" s="157">
        <v>1</v>
      </c>
      <c r="AY8" s="160">
        <v>1</v>
      </c>
      <c r="AZ8" s="114">
        <v>0</v>
      </c>
      <c r="BA8" s="161">
        <v>92</v>
      </c>
    </row>
    <row r="9" spans="1:53" s="9" customFormat="1" ht="35.25" customHeight="1">
      <c r="A9" s="990" t="s">
        <v>487</v>
      </c>
      <c r="B9" s="991"/>
      <c r="C9" s="157">
        <v>500</v>
      </c>
      <c r="D9" s="157">
        <v>56</v>
      </c>
      <c r="E9" s="158">
        <v>11</v>
      </c>
      <c r="F9" s="159">
        <v>1</v>
      </c>
      <c r="G9" s="159">
        <v>9</v>
      </c>
      <c r="H9" s="159">
        <v>7</v>
      </c>
      <c r="I9" s="159">
        <v>9</v>
      </c>
      <c r="J9" s="159">
        <v>11</v>
      </c>
      <c r="K9" s="159">
        <v>1</v>
      </c>
      <c r="L9" s="159">
        <v>1</v>
      </c>
      <c r="M9" s="114">
        <v>6</v>
      </c>
      <c r="N9" s="157">
        <v>65</v>
      </c>
      <c r="O9" s="158">
        <v>36</v>
      </c>
      <c r="P9" s="159">
        <v>5</v>
      </c>
      <c r="Q9" s="159">
        <v>15</v>
      </c>
      <c r="R9" s="159">
        <v>4</v>
      </c>
      <c r="S9" s="113">
        <v>5</v>
      </c>
      <c r="T9" s="157">
        <v>8</v>
      </c>
      <c r="U9" s="158">
        <v>4</v>
      </c>
      <c r="V9" s="159">
        <v>3</v>
      </c>
      <c r="W9" s="159">
        <v>0</v>
      </c>
      <c r="X9" s="159">
        <v>0</v>
      </c>
      <c r="Y9" s="159">
        <v>0</v>
      </c>
      <c r="Z9" s="114">
        <v>1</v>
      </c>
      <c r="AA9" s="157">
        <v>225</v>
      </c>
      <c r="AB9" s="203">
        <v>144</v>
      </c>
      <c r="AC9" s="159">
        <v>58</v>
      </c>
      <c r="AD9" s="159">
        <v>12</v>
      </c>
      <c r="AE9" s="159">
        <v>11</v>
      </c>
      <c r="AF9" s="114">
        <v>0</v>
      </c>
      <c r="AG9" s="157">
        <v>30</v>
      </c>
      <c r="AH9" s="158">
        <v>16</v>
      </c>
      <c r="AI9" s="159">
        <v>7</v>
      </c>
      <c r="AJ9" s="159">
        <v>7</v>
      </c>
      <c r="AK9" s="112">
        <v>0</v>
      </c>
      <c r="AL9" s="157">
        <v>9</v>
      </c>
      <c r="AM9" s="158">
        <v>0</v>
      </c>
      <c r="AN9" s="159">
        <v>2</v>
      </c>
      <c r="AO9" s="159">
        <v>1</v>
      </c>
      <c r="AP9" s="159">
        <v>5</v>
      </c>
      <c r="AQ9" s="114">
        <v>1</v>
      </c>
      <c r="AR9" s="157">
        <v>2</v>
      </c>
      <c r="AS9" s="158">
        <v>1</v>
      </c>
      <c r="AT9" s="159">
        <v>1</v>
      </c>
      <c r="AU9" s="159">
        <v>0</v>
      </c>
      <c r="AV9" s="159">
        <v>0</v>
      </c>
      <c r="AW9" s="113">
        <v>0</v>
      </c>
      <c r="AX9" s="157">
        <v>6</v>
      </c>
      <c r="AY9" s="160">
        <v>5</v>
      </c>
      <c r="AZ9" s="114">
        <v>1</v>
      </c>
      <c r="BA9" s="161">
        <v>99</v>
      </c>
    </row>
    <row r="10" spans="1:53" s="9" customFormat="1" ht="35.25" customHeight="1">
      <c r="A10" s="990" t="s">
        <v>488</v>
      </c>
      <c r="B10" s="991"/>
      <c r="C10" s="157">
        <v>518</v>
      </c>
      <c r="D10" s="157">
        <v>58</v>
      </c>
      <c r="E10" s="158">
        <v>12</v>
      </c>
      <c r="F10" s="159">
        <v>2</v>
      </c>
      <c r="G10" s="159">
        <v>9</v>
      </c>
      <c r="H10" s="159">
        <v>3</v>
      </c>
      <c r="I10" s="159">
        <v>9</v>
      </c>
      <c r="J10" s="159">
        <v>21</v>
      </c>
      <c r="K10" s="159">
        <v>0</v>
      </c>
      <c r="L10" s="159">
        <v>1</v>
      </c>
      <c r="M10" s="114">
        <v>1</v>
      </c>
      <c r="N10" s="157">
        <v>54</v>
      </c>
      <c r="O10" s="158">
        <v>27</v>
      </c>
      <c r="P10" s="159">
        <v>7</v>
      </c>
      <c r="Q10" s="159">
        <v>10</v>
      </c>
      <c r="R10" s="159">
        <v>6</v>
      </c>
      <c r="S10" s="113">
        <v>4</v>
      </c>
      <c r="T10" s="157">
        <v>4</v>
      </c>
      <c r="U10" s="158">
        <v>1</v>
      </c>
      <c r="V10" s="159">
        <v>3</v>
      </c>
      <c r="W10" s="159">
        <v>0</v>
      </c>
      <c r="X10" s="159">
        <v>0</v>
      </c>
      <c r="Y10" s="159">
        <v>0</v>
      </c>
      <c r="Z10" s="114">
        <v>0</v>
      </c>
      <c r="AA10" s="157">
        <v>268</v>
      </c>
      <c r="AB10" s="203">
        <v>195</v>
      </c>
      <c r="AC10" s="159">
        <v>47</v>
      </c>
      <c r="AD10" s="159">
        <v>17</v>
      </c>
      <c r="AE10" s="159">
        <v>9</v>
      </c>
      <c r="AF10" s="114">
        <v>0</v>
      </c>
      <c r="AG10" s="157">
        <v>22</v>
      </c>
      <c r="AH10" s="158">
        <v>10</v>
      </c>
      <c r="AI10" s="159">
        <v>6</v>
      </c>
      <c r="AJ10" s="159">
        <v>6</v>
      </c>
      <c r="AK10" s="112">
        <v>0</v>
      </c>
      <c r="AL10" s="157">
        <v>11</v>
      </c>
      <c r="AM10" s="158">
        <v>0</v>
      </c>
      <c r="AN10" s="159">
        <v>0</v>
      </c>
      <c r="AO10" s="159">
        <v>4</v>
      </c>
      <c r="AP10" s="159">
        <v>5</v>
      </c>
      <c r="AQ10" s="114">
        <v>2</v>
      </c>
      <c r="AR10" s="157">
        <v>6</v>
      </c>
      <c r="AS10" s="158">
        <v>5</v>
      </c>
      <c r="AT10" s="159">
        <v>0</v>
      </c>
      <c r="AU10" s="159">
        <v>0</v>
      </c>
      <c r="AV10" s="159">
        <v>0</v>
      </c>
      <c r="AW10" s="113">
        <v>1</v>
      </c>
      <c r="AX10" s="157">
        <v>1</v>
      </c>
      <c r="AY10" s="160">
        <v>1</v>
      </c>
      <c r="AZ10" s="114">
        <v>0</v>
      </c>
      <c r="BA10" s="161">
        <v>94</v>
      </c>
    </row>
    <row r="11" spans="1:53" s="9" customFormat="1" ht="35.25" customHeight="1">
      <c r="A11" s="990" t="s">
        <v>477</v>
      </c>
      <c r="B11" s="991"/>
      <c r="C11" s="157">
        <v>513</v>
      </c>
      <c r="D11" s="157">
        <v>71</v>
      </c>
      <c r="E11" s="158">
        <v>11</v>
      </c>
      <c r="F11" s="159">
        <v>4</v>
      </c>
      <c r="G11" s="159">
        <v>10</v>
      </c>
      <c r="H11" s="159">
        <v>8</v>
      </c>
      <c r="I11" s="159">
        <v>14</v>
      </c>
      <c r="J11" s="159">
        <v>15</v>
      </c>
      <c r="K11" s="159">
        <v>0</v>
      </c>
      <c r="L11" s="159">
        <v>3</v>
      </c>
      <c r="M11" s="114">
        <v>6</v>
      </c>
      <c r="N11" s="157">
        <v>41</v>
      </c>
      <c r="O11" s="158">
        <v>20</v>
      </c>
      <c r="P11" s="159">
        <v>3</v>
      </c>
      <c r="Q11" s="159">
        <v>13</v>
      </c>
      <c r="R11" s="159">
        <v>13</v>
      </c>
      <c r="S11" s="113">
        <v>2</v>
      </c>
      <c r="T11" s="157">
        <v>8</v>
      </c>
      <c r="U11" s="158">
        <v>2</v>
      </c>
      <c r="V11" s="159">
        <v>3</v>
      </c>
      <c r="W11" s="159">
        <v>0</v>
      </c>
      <c r="X11" s="159">
        <v>0</v>
      </c>
      <c r="Y11" s="159">
        <v>0</v>
      </c>
      <c r="Z11" s="114">
        <v>0</v>
      </c>
      <c r="AA11" s="157">
        <v>256</v>
      </c>
      <c r="AB11" s="203">
        <v>166</v>
      </c>
      <c r="AC11" s="159">
        <v>63</v>
      </c>
      <c r="AD11" s="159">
        <v>11</v>
      </c>
      <c r="AE11" s="159">
        <v>16</v>
      </c>
      <c r="AF11" s="114">
        <v>0</v>
      </c>
      <c r="AG11" s="157">
        <v>34</v>
      </c>
      <c r="AH11" s="158">
        <v>14</v>
      </c>
      <c r="AI11" s="159">
        <v>10</v>
      </c>
      <c r="AJ11" s="159">
        <v>10</v>
      </c>
      <c r="AK11" s="112">
        <v>0</v>
      </c>
      <c r="AL11" s="157">
        <v>8</v>
      </c>
      <c r="AM11" s="158">
        <v>0</v>
      </c>
      <c r="AN11" s="159">
        <v>1</v>
      </c>
      <c r="AO11" s="159">
        <v>1</v>
      </c>
      <c r="AP11" s="159">
        <v>5</v>
      </c>
      <c r="AQ11" s="114">
        <v>1</v>
      </c>
      <c r="AR11" s="157">
        <v>2</v>
      </c>
      <c r="AS11" s="158">
        <v>1</v>
      </c>
      <c r="AT11" s="159">
        <v>0</v>
      </c>
      <c r="AU11" s="159">
        <v>0</v>
      </c>
      <c r="AV11" s="159">
        <v>0</v>
      </c>
      <c r="AW11" s="113">
        <v>1</v>
      </c>
      <c r="AX11" s="157">
        <v>3</v>
      </c>
      <c r="AY11" s="160">
        <v>3</v>
      </c>
      <c r="AZ11" s="114">
        <v>0</v>
      </c>
      <c r="BA11" s="161">
        <v>90</v>
      </c>
    </row>
    <row r="12" spans="1:53" s="9" customFormat="1" ht="35.25" customHeight="1">
      <c r="A12" s="1042" t="s">
        <v>478</v>
      </c>
      <c r="B12" s="1043"/>
      <c r="C12" s="157">
        <v>512</v>
      </c>
      <c r="D12" s="157">
        <v>65</v>
      </c>
      <c r="E12" s="203">
        <v>8</v>
      </c>
      <c r="F12" s="159">
        <v>5</v>
      </c>
      <c r="G12" s="159">
        <v>15</v>
      </c>
      <c r="H12" s="159">
        <v>5</v>
      </c>
      <c r="I12" s="159">
        <v>12</v>
      </c>
      <c r="J12" s="159">
        <v>7</v>
      </c>
      <c r="K12" s="159">
        <v>1</v>
      </c>
      <c r="L12" s="159">
        <v>4</v>
      </c>
      <c r="M12" s="114">
        <v>8</v>
      </c>
      <c r="N12" s="157">
        <v>42</v>
      </c>
      <c r="O12" s="158">
        <v>23</v>
      </c>
      <c r="P12" s="159">
        <v>6</v>
      </c>
      <c r="Q12" s="159">
        <v>5</v>
      </c>
      <c r="R12" s="159">
        <v>7</v>
      </c>
      <c r="S12" s="113">
        <v>1</v>
      </c>
      <c r="T12" s="157">
        <v>10</v>
      </c>
      <c r="U12" s="158">
        <v>4</v>
      </c>
      <c r="V12" s="159">
        <v>6</v>
      </c>
      <c r="W12" s="159">
        <v>0</v>
      </c>
      <c r="X12" s="159">
        <v>0</v>
      </c>
      <c r="Y12" s="159">
        <v>0</v>
      </c>
      <c r="Z12" s="114">
        <v>0</v>
      </c>
      <c r="AA12" s="157">
        <v>250</v>
      </c>
      <c r="AB12" s="203">
        <v>153</v>
      </c>
      <c r="AC12" s="159">
        <v>57</v>
      </c>
      <c r="AD12" s="159">
        <v>24</v>
      </c>
      <c r="AE12" s="159">
        <v>16</v>
      </c>
      <c r="AF12" s="114">
        <v>0</v>
      </c>
      <c r="AG12" s="157">
        <v>29</v>
      </c>
      <c r="AH12" s="158">
        <v>17</v>
      </c>
      <c r="AI12" s="159">
        <v>6</v>
      </c>
      <c r="AJ12" s="159">
        <v>6</v>
      </c>
      <c r="AK12" s="114">
        <v>0</v>
      </c>
      <c r="AL12" s="157">
        <v>22</v>
      </c>
      <c r="AM12" s="158">
        <v>1</v>
      </c>
      <c r="AN12" s="159">
        <v>1</v>
      </c>
      <c r="AO12" s="159">
        <v>2</v>
      </c>
      <c r="AP12" s="159">
        <v>16</v>
      </c>
      <c r="AQ12" s="114">
        <v>2</v>
      </c>
      <c r="AR12" s="157">
        <v>3</v>
      </c>
      <c r="AS12" s="158">
        <v>1</v>
      </c>
      <c r="AT12" s="159">
        <v>0</v>
      </c>
      <c r="AU12" s="159">
        <v>1</v>
      </c>
      <c r="AV12" s="159">
        <v>0</v>
      </c>
      <c r="AW12" s="113">
        <v>1</v>
      </c>
      <c r="AX12" s="157">
        <v>1</v>
      </c>
      <c r="AY12" s="160">
        <v>1</v>
      </c>
      <c r="AZ12" s="114">
        <v>0</v>
      </c>
      <c r="BA12" s="161">
        <v>90</v>
      </c>
    </row>
    <row r="13" spans="1:53" s="9" customFormat="1" ht="35.25" customHeight="1">
      <c r="A13" s="1037" t="s">
        <v>513</v>
      </c>
      <c r="B13" s="1038"/>
      <c r="C13" s="443">
        <v>479</v>
      </c>
      <c r="D13" s="443">
        <v>71</v>
      </c>
      <c r="E13" s="699">
        <v>11</v>
      </c>
      <c r="F13" s="700">
        <v>4</v>
      </c>
      <c r="G13" s="700">
        <v>17</v>
      </c>
      <c r="H13" s="700">
        <v>9</v>
      </c>
      <c r="I13" s="700">
        <v>15</v>
      </c>
      <c r="J13" s="700">
        <v>9</v>
      </c>
      <c r="K13" s="700">
        <v>3</v>
      </c>
      <c r="L13" s="700">
        <v>2</v>
      </c>
      <c r="M13" s="442">
        <v>1</v>
      </c>
      <c r="N13" s="443">
        <v>49</v>
      </c>
      <c r="O13" s="701">
        <v>22</v>
      </c>
      <c r="P13" s="700">
        <v>5</v>
      </c>
      <c r="Q13" s="700">
        <v>8</v>
      </c>
      <c r="R13" s="700">
        <v>11</v>
      </c>
      <c r="S13" s="702">
        <v>3</v>
      </c>
      <c r="T13" s="443">
        <v>2</v>
      </c>
      <c r="U13" s="701"/>
      <c r="V13" s="700">
        <v>2</v>
      </c>
      <c r="W13" s="700">
        <v>0</v>
      </c>
      <c r="X13" s="700">
        <v>0</v>
      </c>
      <c r="Y13" s="700">
        <v>0</v>
      </c>
      <c r="Z13" s="442">
        <v>0</v>
      </c>
      <c r="AA13" s="443">
        <v>236</v>
      </c>
      <c r="AB13" s="699">
        <v>142</v>
      </c>
      <c r="AC13" s="700">
        <v>47</v>
      </c>
      <c r="AD13" s="703">
        <v>23</v>
      </c>
      <c r="AE13" s="700">
        <v>22</v>
      </c>
      <c r="AF13" s="442">
        <v>2</v>
      </c>
      <c r="AG13" s="704">
        <v>29</v>
      </c>
      <c r="AH13" s="701">
        <v>12</v>
      </c>
      <c r="AI13" s="700">
        <v>5</v>
      </c>
      <c r="AJ13" s="700">
        <v>8</v>
      </c>
      <c r="AK13" s="442">
        <v>0</v>
      </c>
      <c r="AL13" s="443">
        <v>11</v>
      </c>
      <c r="AM13" s="701"/>
      <c r="AN13" s="700">
        <v>1</v>
      </c>
      <c r="AO13" s="700">
        <v>2</v>
      </c>
      <c r="AP13" s="700">
        <v>5</v>
      </c>
      <c r="AQ13" s="442">
        <v>3</v>
      </c>
      <c r="AR13" s="443">
        <v>3</v>
      </c>
      <c r="AS13" s="701">
        <v>1</v>
      </c>
      <c r="AT13" s="700">
        <v>0</v>
      </c>
      <c r="AU13" s="700"/>
      <c r="AV13" s="700">
        <v>1</v>
      </c>
      <c r="AW13" s="702">
        <v>1</v>
      </c>
      <c r="AX13" s="443">
        <v>3</v>
      </c>
      <c r="AY13" s="278">
        <v>3</v>
      </c>
      <c r="AZ13" s="442">
        <v>0</v>
      </c>
      <c r="BA13" s="705">
        <v>79</v>
      </c>
    </row>
    <row r="14" spans="1:53" s="9" customFormat="1" ht="36" customHeight="1" thickBot="1">
      <c r="A14" s="971" t="s">
        <v>514</v>
      </c>
      <c r="B14" s="972"/>
      <c r="C14" s="706">
        <v>603</v>
      </c>
      <c r="D14" s="706">
        <v>74</v>
      </c>
      <c r="E14" s="707">
        <v>11</v>
      </c>
      <c r="F14" s="708">
        <v>1</v>
      </c>
      <c r="G14" s="707">
        <v>14</v>
      </c>
      <c r="H14" s="708">
        <v>14</v>
      </c>
      <c r="I14" s="707">
        <v>15</v>
      </c>
      <c r="J14" s="708">
        <v>15</v>
      </c>
      <c r="K14" s="707">
        <v>0</v>
      </c>
      <c r="L14" s="708">
        <v>4</v>
      </c>
      <c r="M14" s="709">
        <v>0</v>
      </c>
      <c r="N14" s="706">
        <v>45</v>
      </c>
      <c r="O14" s="707">
        <v>19</v>
      </c>
      <c r="P14" s="708">
        <v>5</v>
      </c>
      <c r="Q14" s="707">
        <v>10</v>
      </c>
      <c r="R14" s="708">
        <v>6</v>
      </c>
      <c r="S14" s="707">
        <v>5</v>
      </c>
      <c r="T14" s="706">
        <v>5</v>
      </c>
      <c r="U14" s="707">
        <v>2</v>
      </c>
      <c r="V14" s="708">
        <v>3</v>
      </c>
      <c r="W14" s="707">
        <v>0</v>
      </c>
      <c r="X14" s="708">
        <v>0</v>
      </c>
      <c r="Y14" s="707">
        <v>0</v>
      </c>
      <c r="Z14" s="710">
        <v>0</v>
      </c>
      <c r="AA14" s="706">
        <v>344</v>
      </c>
      <c r="AB14" s="711">
        <v>238</v>
      </c>
      <c r="AC14" s="708">
        <v>59</v>
      </c>
      <c r="AD14" s="707">
        <v>24</v>
      </c>
      <c r="AE14" s="708">
        <v>23</v>
      </c>
      <c r="AF14" s="709">
        <v>0</v>
      </c>
      <c r="AG14" s="706">
        <v>29</v>
      </c>
      <c r="AH14" s="707">
        <v>18</v>
      </c>
      <c r="AI14" s="708">
        <v>7</v>
      </c>
      <c r="AJ14" s="707">
        <v>8</v>
      </c>
      <c r="AK14" s="710">
        <v>0</v>
      </c>
      <c r="AL14" s="706">
        <v>14</v>
      </c>
      <c r="AM14" s="707">
        <v>1</v>
      </c>
      <c r="AN14" s="708">
        <v>0</v>
      </c>
      <c r="AO14" s="707">
        <v>2</v>
      </c>
      <c r="AP14" s="708">
        <v>9</v>
      </c>
      <c r="AQ14" s="709">
        <v>2</v>
      </c>
      <c r="AR14" s="706">
        <v>2</v>
      </c>
      <c r="AS14" s="707">
        <v>0</v>
      </c>
      <c r="AT14" s="708">
        <v>0</v>
      </c>
      <c r="AU14" s="707">
        <v>2</v>
      </c>
      <c r="AV14" s="708">
        <v>0</v>
      </c>
      <c r="AW14" s="707">
        <v>0</v>
      </c>
      <c r="AX14" s="706">
        <v>0</v>
      </c>
      <c r="AY14" s="707">
        <v>0</v>
      </c>
      <c r="AZ14" s="710">
        <v>0</v>
      </c>
      <c r="BA14" s="709">
        <v>86</v>
      </c>
    </row>
    <row r="15" spans="1:53" s="9" customFormat="1" ht="36" customHeight="1" thickTop="1" thickBot="1">
      <c r="A15" s="1033" t="s">
        <v>74</v>
      </c>
      <c r="B15" s="1034"/>
      <c r="C15" s="448">
        <f>SUM(C5:C14)/10</f>
        <v>509.7</v>
      </c>
      <c r="D15" s="448">
        <f t="shared" ref="D15:BA15" si="0">SUM(D5:D14)/10</f>
        <v>60.9</v>
      </c>
      <c r="E15" s="449">
        <f t="shared" si="0"/>
        <v>10.8</v>
      </c>
      <c r="F15" s="450">
        <f t="shared" si="0"/>
        <v>3</v>
      </c>
      <c r="G15" s="450">
        <f t="shared" si="0"/>
        <v>10.4</v>
      </c>
      <c r="H15" s="450">
        <f t="shared" si="0"/>
        <v>6.6</v>
      </c>
      <c r="I15" s="450">
        <f t="shared" si="0"/>
        <v>11.4</v>
      </c>
      <c r="J15" s="450">
        <f t="shared" si="0"/>
        <v>11.5</v>
      </c>
      <c r="K15" s="450">
        <f t="shared" si="0"/>
        <v>0.7</v>
      </c>
      <c r="L15" s="450">
        <f t="shared" si="0"/>
        <v>2.2000000000000002</v>
      </c>
      <c r="M15" s="451">
        <f t="shared" si="0"/>
        <v>4.3</v>
      </c>
      <c r="N15" s="448">
        <f t="shared" si="0"/>
        <v>55</v>
      </c>
      <c r="O15" s="449">
        <f t="shared" si="0"/>
        <v>26.1</v>
      </c>
      <c r="P15" s="450">
        <f t="shared" si="0"/>
        <v>5.3</v>
      </c>
      <c r="Q15" s="450">
        <f t="shared" si="0"/>
        <v>11.6</v>
      </c>
      <c r="R15" s="450">
        <f t="shared" si="0"/>
        <v>7.4</v>
      </c>
      <c r="S15" s="451">
        <f t="shared" si="0"/>
        <v>5.6</v>
      </c>
      <c r="T15" s="448">
        <f t="shared" si="0"/>
        <v>7.6</v>
      </c>
      <c r="U15" s="449">
        <f t="shared" si="0"/>
        <v>2.1</v>
      </c>
      <c r="V15" s="450">
        <f t="shared" si="0"/>
        <v>5</v>
      </c>
      <c r="W15" s="450">
        <f t="shared" si="0"/>
        <v>0</v>
      </c>
      <c r="X15" s="450">
        <f t="shared" si="0"/>
        <v>0.1</v>
      </c>
      <c r="Y15" s="450">
        <f t="shared" si="0"/>
        <v>0</v>
      </c>
      <c r="Z15" s="451">
        <f t="shared" si="0"/>
        <v>0.1</v>
      </c>
      <c r="AA15" s="448">
        <f t="shared" si="0"/>
        <v>242.2</v>
      </c>
      <c r="AB15" s="449">
        <f t="shared" si="0"/>
        <v>147.69999999999999</v>
      </c>
      <c r="AC15" s="450">
        <f t="shared" si="0"/>
        <v>62.9</v>
      </c>
      <c r="AD15" s="450">
        <f t="shared" si="0"/>
        <v>17</v>
      </c>
      <c r="AE15" s="450">
        <f t="shared" si="0"/>
        <v>14.3</v>
      </c>
      <c r="AF15" s="451">
        <f t="shared" si="0"/>
        <v>0.3</v>
      </c>
      <c r="AG15" s="448">
        <f t="shared" si="0"/>
        <v>30.8</v>
      </c>
      <c r="AH15" s="449">
        <f t="shared" si="0"/>
        <v>15.8</v>
      </c>
      <c r="AI15" s="450">
        <f t="shared" si="0"/>
        <v>8.1</v>
      </c>
      <c r="AJ15" s="450">
        <f t="shared" si="0"/>
        <v>6.9</v>
      </c>
      <c r="AK15" s="451">
        <f t="shared" si="0"/>
        <v>0</v>
      </c>
      <c r="AL15" s="448">
        <f t="shared" si="0"/>
        <v>12.1</v>
      </c>
      <c r="AM15" s="449">
        <f t="shared" si="0"/>
        <v>0.4</v>
      </c>
      <c r="AN15" s="450">
        <f t="shared" si="0"/>
        <v>0.7</v>
      </c>
      <c r="AO15" s="450">
        <f t="shared" si="0"/>
        <v>2.2999999999999998</v>
      </c>
      <c r="AP15" s="450">
        <f t="shared" si="0"/>
        <v>6.9</v>
      </c>
      <c r="AQ15" s="451">
        <f t="shared" si="0"/>
        <v>1.8</v>
      </c>
      <c r="AR15" s="448">
        <f t="shared" si="0"/>
        <v>3.1</v>
      </c>
      <c r="AS15" s="449">
        <f t="shared" si="0"/>
        <v>1.9</v>
      </c>
      <c r="AT15" s="450">
        <f t="shared" si="0"/>
        <v>0.2</v>
      </c>
      <c r="AU15" s="450">
        <f t="shared" si="0"/>
        <v>0.3</v>
      </c>
      <c r="AV15" s="450">
        <f t="shared" si="0"/>
        <v>0.1</v>
      </c>
      <c r="AW15" s="451">
        <f t="shared" si="0"/>
        <v>0.6</v>
      </c>
      <c r="AX15" s="448">
        <f t="shared" si="0"/>
        <v>2.2000000000000002</v>
      </c>
      <c r="AY15" s="449">
        <f t="shared" si="0"/>
        <v>2.1</v>
      </c>
      <c r="AZ15" s="451">
        <f t="shared" si="0"/>
        <v>0.1</v>
      </c>
      <c r="BA15" s="448">
        <f t="shared" si="0"/>
        <v>95.8</v>
      </c>
    </row>
    <row r="16" spans="1:53" s="156" customFormat="1" ht="35.25" customHeight="1" thickBot="1">
      <c r="A16" s="1035" t="s">
        <v>499</v>
      </c>
      <c r="B16" s="1036"/>
      <c r="C16" s="452">
        <f t="shared" ref="C16:AZ16" si="1">(SUM(C17:C22))</f>
        <v>587</v>
      </c>
      <c r="D16" s="452">
        <f t="shared" si="1"/>
        <v>83</v>
      </c>
      <c r="E16" s="248">
        <f t="shared" si="1"/>
        <v>17</v>
      </c>
      <c r="F16" s="249">
        <f t="shared" si="1"/>
        <v>2</v>
      </c>
      <c r="G16" s="249">
        <f t="shared" si="1"/>
        <v>24</v>
      </c>
      <c r="H16" s="249">
        <f t="shared" si="1"/>
        <v>11</v>
      </c>
      <c r="I16" s="249">
        <f t="shared" si="1"/>
        <v>15</v>
      </c>
      <c r="J16" s="249">
        <f t="shared" si="1"/>
        <v>13</v>
      </c>
      <c r="K16" s="249">
        <f t="shared" si="1"/>
        <v>1</v>
      </c>
      <c r="L16" s="249">
        <f t="shared" si="1"/>
        <v>0</v>
      </c>
      <c r="M16" s="250">
        <f t="shared" si="1"/>
        <v>0</v>
      </c>
      <c r="N16" s="453">
        <f t="shared" si="1"/>
        <v>46</v>
      </c>
      <c r="O16" s="248">
        <f t="shared" si="1"/>
        <v>19</v>
      </c>
      <c r="P16" s="249">
        <f t="shared" si="1"/>
        <v>9</v>
      </c>
      <c r="Q16" s="249">
        <f t="shared" si="1"/>
        <v>12</v>
      </c>
      <c r="R16" s="249">
        <f t="shared" si="1"/>
        <v>3</v>
      </c>
      <c r="S16" s="251">
        <f t="shared" si="1"/>
        <v>3</v>
      </c>
      <c r="T16" s="453">
        <f t="shared" si="1"/>
        <v>6</v>
      </c>
      <c r="U16" s="248">
        <f t="shared" si="1"/>
        <v>2</v>
      </c>
      <c r="V16" s="249">
        <f t="shared" si="1"/>
        <v>3</v>
      </c>
      <c r="W16" s="249">
        <f t="shared" si="1"/>
        <v>0</v>
      </c>
      <c r="X16" s="249">
        <f t="shared" si="1"/>
        <v>1</v>
      </c>
      <c r="Y16" s="249">
        <f t="shared" si="1"/>
        <v>0</v>
      </c>
      <c r="Z16" s="250">
        <f t="shared" si="1"/>
        <v>0</v>
      </c>
      <c r="AA16" s="453">
        <f t="shared" si="1"/>
        <v>318</v>
      </c>
      <c r="AB16" s="252">
        <f t="shared" si="1"/>
        <v>228</v>
      </c>
      <c r="AC16" s="249">
        <f t="shared" si="1"/>
        <v>55</v>
      </c>
      <c r="AD16" s="249">
        <f t="shared" si="1"/>
        <v>19</v>
      </c>
      <c r="AE16" s="249">
        <f t="shared" si="1"/>
        <v>15</v>
      </c>
      <c r="AF16" s="250">
        <f t="shared" si="1"/>
        <v>1</v>
      </c>
      <c r="AG16" s="453">
        <v>29</v>
      </c>
      <c r="AH16" s="248">
        <f t="shared" si="1"/>
        <v>11</v>
      </c>
      <c r="AI16" s="249">
        <f t="shared" si="1"/>
        <v>13</v>
      </c>
      <c r="AJ16" s="249">
        <f t="shared" si="1"/>
        <v>5</v>
      </c>
      <c r="AK16" s="249">
        <f t="shared" si="1"/>
        <v>0</v>
      </c>
      <c r="AL16" s="453">
        <f t="shared" si="1"/>
        <v>7</v>
      </c>
      <c r="AM16" s="248">
        <f t="shared" si="1"/>
        <v>0</v>
      </c>
      <c r="AN16" s="249">
        <f t="shared" si="1"/>
        <v>0</v>
      </c>
      <c r="AO16" s="249">
        <f t="shared" si="1"/>
        <v>1</v>
      </c>
      <c r="AP16" s="249">
        <f t="shared" si="1"/>
        <v>4</v>
      </c>
      <c r="AQ16" s="250">
        <f t="shared" si="1"/>
        <v>2</v>
      </c>
      <c r="AR16" s="453">
        <f t="shared" si="1"/>
        <v>0</v>
      </c>
      <c r="AS16" s="248">
        <f t="shared" si="1"/>
        <v>0</v>
      </c>
      <c r="AT16" s="249">
        <f t="shared" si="1"/>
        <v>0</v>
      </c>
      <c r="AU16" s="249">
        <f t="shared" si="1"/>
        <v>0</v>
      </c>
      <c r="AV16" s="249">
        <f t="shared" si="1"/>
        <v>0</v>
      </c>
      <c r="AW16" s="251">
        <f t="shared" si="1"/>
        <v>0</v>
      </c>
      <c r="AX16" s="453">
        <f t="shared" si="1"/>
        <v>0</v>
      </c>
      <c r="AY16" s="253">
        <f t="shared" si="1"/>
        <v>0</v>
      </c>
      <c r="AZ16" s="250">
        <f t="shared" si="1"/>
        <v>0</v>
      </c>
      <c r="BA16" s="254">
        <f>SUM(BA17:BA22)</f>
        <v>98</v>
      </c>
    </row>
    <row r="17" spans="1:53" s="9" customFormat="1" ht="35.25" customHeight="1">
      <c r="A17" s="1039" t="s">
        <v>510</v>
      </c>
      <c r="B17" s="533" t="s">
        <v>36</v>
      </c>
      <c r="C17" s="454">
        <f>D17+N17+T17+AA17+AG17+AL17+AR17+AX17+BA17</f>
        <v>238</v>
      </c>
      <c r="D17" s="455">
        <f t="shared" ref="D17:D22" si="2">SUM(E17:M17)</f>
        <v>65</v>
      </c>
      <c r="E17" s="198">
        <v>15</v>
      </c>
      <c r="F17" s="198">
        <v>2</v>
      </c>
      <c r="G17" s="198">
        <v>16</v>
      </c>
      <c r="H17" s="198">
        <v>10</v>
      </c>
      <c r="I17" s="198">
        <v>10</v>
      </c>
      <c r="J17" s="198">
        <v>12</v>
      </c>
      <c r="K17" s="198">
        <v>0</v>
      </c>
      <c r="L17" s="195">
        <v>0</v>
      </c>
      <c r="M17" s="256">
        <v>0</v>
      </c>
      <c r="N17" s="255">
        <f t="shared" ref="N17:N22" si="3">SUM(O17:S17)</f>
        <v>34</v>
      </c>
      <c r="O17" s="257">
        <v>12</v>
      </c>
      <c r="P17" s="198">
        <v>9</v>
      </c>
      <c r="Q17" s="198">
        <v>8</v>
      </c>
      <c r="R17" s="198">
        <v>3</v>
      </c>
      <c r="S17" s="195">
        <v>2</v>
      </c>
      <c r="T17" s="255">
        <f t="shared" ref="T17:T22" si="4">SUM(U17:Z17)</f>
        <v>3</v>
      </c>
      <c r="U17" s="258">
        <v>1</v>
      </c>
      <c r="V17" s="259">
        <v>2</v>
      </c>
      <c r="W17" s="259">
        <v>0</v>
      </c>
      <c r="X17" s="259">
        <v>0</v>
      </c>
      <c r="Y17" s="259">
        <v>0</v>
      </c>
      <c r="Z17" s="260">
        <v>0</v>
      </c>
      <c r="AA17" s="255">
        <f t="shared" ref="AA17:AA22" si="5">SUM(AB17:AF17)</f>
        <v>69</v>
      </c>
      <c r="AB17" s="261">
        <v>26</v>
      </c>
      <c r="AC17" s="259">
        <v>32</v>
      </c>
      <c r="AD17" s="159">
        <v>7</v>
      </c>
      <c r="AE17" s="259">
        <v>4</v>
      </c>
      <c r="AF17" s="456">
        <v>0</v>
      </c>
      <c r="AG17" s="457">
        <f t="shared" ref="AG17:AG22" si="6">SUM(AH17:AK17)</f>
        <v>6</v>
      </c>
      <c r="AH17" s="258">
        <v>1</v>
      </c>
      <c r="AI17" s="198">
        <v>1</v>
      </c>
      <c r="AJ17" s="198">
        <v>4</v>
      </c>
      <c r="AK17" s="114">
        <v>0</v>
      </c>
      <c r="AL17" s="255">
        <f t="shared" ref="AL17:AL22" si="7">SUM(AM17:AQ17)</f>
        <v>6</v>
      </c>
      <c r="AM17" s="257">
        <v>0</v>
      </c>
      <c r="AN17" s="198">
        <v>0</v>
      </c>
      <c r="AO17" s="198">
        <v>1</v>
      </c>
      <c r="AP17" s="198">
        <v>3</v>
      </c>
      <c r="AQ17" s="112">
        <v>2</v>
      </c>
      <c r="AR17" s="262">
        <f t="shared" ref="AR17:AR22" si="8">SUM(AS17:AW17)</f>
        <v>0</v>
      </c>
      <c r="AS17" s="257">
        <v>0</v>
      </c>
      <c r="AT17" s="198">
        <v>0</v>
      </c>
      <c r="AU17" s="198">
        <v>0</v>
      </c>
      <c r="AV17" s="198">
        <v>0</v>
      </c>
      <c r="AW17" s="195">
        <v>0</v>
      </c>
      <c r="AX17" s="157">
        <f t="shared" ref="AX17:AX18" si="9">SUM(AY17:AZ17)</f>
        <v>0</v>
      </c>
      <c r="AY17" s="263">
        <v>0</v>
      </c>
      <c r="AZ17" s="112">
        <v>0</v>
      </c>
      <c r="BA17" s="264">
        <v>55</v>
      </c>
    </row>
    <row r="18" spans="1:53" s="9" customFormat="1" ht="35.25" customHeight="1">
      <c r="A18" s="1040"/>
      <c r="B18" s="531" t="s">
        <v>37</v>
      </c>
      <c r="C18" s="162">
        <f t="shared" ref="C18:C22" si="10">D18+N18+T18+AA18+AG18+AL18+AR18+AX18+BA18</f>
        <v>30</v>
      </c>
      <c r="D18" s="458">
        <f t="shared" si="2"/>
        <v>0</v>
      </c>
      <c r="E18" s="158">
        <v>0</v>
      </c>
      <c r="F18" s="158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14">
        <v>0</v>
      </c>
      <c r="N18" s="157">
        <f t="shared" si="3"/>
        <v>0</v>
      </c>
      <c r="O18" s="158">
        <v>0</v>
      </c>
      <c r="P18" s="159">
        <v>0</v>
      </c>
      <c r="Q18" s="159">
        <v>0</v>
      </c>
      <c r="R18" s="159">
        <v>0</v>
      </c>
      <c r="S18" s="113">
        <v>0</v>
      </c>
      <c r="T18" s="157">
        <f t="shared" si="4"/>
        <v>0</v>
      </c>
      <c r="U18" s="163">
        <v>0</v>
      </c>
      <c r="V18" s="164">
        <v>0</v>
      </c>
      <c r="W18" s="164">
        <v>0</v>
      </c>
      <c r="X18" s="164">
        <v>0</v>
      </c>
      <c r="Y18" s="164">
        <v>0</v>
      </c>
      <c r="Z18" s="165">
        <v>0</v>
      </c>
      <c r="AA18" s="157">
        <f t="shared" si="5"/>
        <v>29</v>
      </c>
      <c r="AB18" s="166">
        <v>26</v>
      </c>
      <c r="AC18" s="164">
        <v>0</v>
      </c>
      <c r="AD18" s="159">
        <v>3</v>
      </c>
      <c r="AE18" s="164">
        <v>0</v>
      </c>
      <c r="AF18" s="165">
        <v>0</v>
      </c>
      <c r="AG18" s="459">
        <f t="shared" si="6"/>
        <v>0</v>
      </c>
      <c r="AH18" s="158">
        <v>0</v>
      </c>
      <c r="AI18" s="159">
        <v>0</v>
      </c>
      <c r="AJ18" s="159">
        <v>0</v>
      </c>
      <c r="AK18" s="114">
        <v>0</v>
      </c>
      <c r="AL18" s="255">
        <f t="shared" si="7"/>
        <v>0</v>
      </c>
      <c r="AM18" s="158">
        <v>0</v>
      </c>
      <c r="AN18" s="159">
        <v>0</v>
      </c>
      <c r="AO18" s="159">
        <v>0</v>
      </c>
      <c r="AP18" s="159">
        <v>0</v>
      </c>
      <c r="AQ18" s="114">
        <v>0</v>
      </c>
      <c r="AR18" s="157">
        <f t="shared" si="8"/>
        <v>0</v>
      </c>
      <c r="AS18" s="158">
        <v>0</v>
      </c>
      <c r="AT18" s="159">
        <v>0</v>
      </c>
      <c r="AU18" s="159">
        <v>0</v>
      </c>
      <c r="AV18" s="159">
        <v>0</v>
      </c>
      <c r="AW18" s="113">
        <v>0</v>
      </c>
      <c r="AX18" s="157">
        <f t="shared" si="9"/>
        <v>0</v>
      </c>
      <c r="AY18" s="160">
        <v>0</v>
      </c>
      <c r="AZ18" s="114">
        <v>0</v>
      </c>
      <c r="BA18" s="161">
        <v>1</v>
      </c>
    </row>
    <row r="19" spans="1:53" s="9" customFormat="1" ht="35.25" customHeight="1">
      <c r="A19" s="1040"/>
      <c r="B19" s="531" t="s">
        <v>38</v>
      </c>
      <c r="C19" s="162">
        <f t="shared" si="10"/>
        <v>43</v>
      </c>
      <c r="D19" s="157">
        <f t="shared" si="2"/>
        <v>7</v>
      </c>
      <c r="E19" s="158">
        <v>0</v>
      </c>
      <c r="F19" s="159">
        <v>0</v>
      </c>
      <c r="G19" s="159">
        <v>5</v>
      </c>
      <c r="H19" s="159">
        <v>0</v>
      </c>
      <c r="I19" s="159">
        <v>2</v>
      </c>
      <c r="J19" s="159">
        <v>0</v>
      </c>
      <c r="K19" s="159">
        <v>0</v>
      </c>
      <c r="L19" s="159">
        <v>0</v>
      </c>
      <c r="M19" s="114">
        <v>0</v>
      </c>
      <c r="N19" s="157">
        <f t="shared" si="3"/>
        <v>1</v>
      </c>
      <c r="O19" s="158">
        <v>0</v>
      </c>
      <c r="P19" s="159">
        <v>0</v>
      </c>
      <c r="Q19" s="159">
        <v>1</v>
      </c>
      <c r="R19" s="159">
        <v>0</v>
      </c>
      <c r="S19" s="113">
        <v>0</v>
      </c>
      <c r="T19" s="157">
        <f t="shared" si="4"/>
        <v>0</v>
      </c>
      <c r="U19" s="163">
        <v>0</v>
      </c>
      <c r="V19" s="164">
        <v>0</v>
      </c>
      <c r="W19" s="164">
        <v>0</v>
      </c>
      <c r="X19" s="164">
        <v>0</v>
      </c>
      <c r="Y19" s="164">
        <v>0</v>
      </c>
      <c r="Z19" s="165">
        <v>0</v>
      </c>
      <c r="AA19" s="157">
        <f t="shared" si="5"/>
        <v>8</v>
      </c>
      <c r="AB19" s="166">
        <v>2</v>
      </c>
      <c r="AC19" s="164">
        <v>5</v>
      </c>
      <c r="AD19" s="159">
        <v>0</v>
      </c>
      <c r="AE19" s="164">
        <v>0</v>
      </c>
      <c r="AF19" s="165">
        <v>1</v>
      </c>
      <c r="AG19" s="459">
        <f t="shared" si="6"/>
        <v>20</v>
      </c>
      <c r="AH19" s="158">
        <v>9</v>
      </c>
      <c r="AI19" s="159">
        <v>10</v>
      </c>
      <c r="AJ19" s="159">
        <v>1</v>
      </c>
      <c r="AK19" s="114">
        <v>0</v>
      </c>
      <c r="AL19" s="255">
        <f t="shared" si="7"/>
        <v>0</v>
      </c>
      <c r="AM19" s="158">
        <v>0</v>
      </c>
      <c r="AN19" s="159">
        <v>0</v>
      </c>
      <c r="AO19" s="159">
        <v>0</v>
      </c>
      <c r="AP19" s="159">
        <v>0</v>
      </c>
      <c r="AQ19" s="114">
        <v>0</v>
      </c>
      <c r="AR19" s="157">
        <f t="shared" si="8"/>
        <v>0</v>
      </c>
      <c r="AS19" s="158">
        <v>0</v>
      </c>
      <c r="AT19" s="159">
        <v>0</v>
      </c>
      <c r="AU19" s="159">
        <v>0</v>
      </c>
      <c r="AV19" s="159">
        <v>0</v>
      </c>
      <c r="AW19" s="113">
        <v>0</v>
      </c>
      <c r="AX19" s="157">
        <f>SUM(AY19:AZ19)</f>
        <v>0</v>
      </c>
      <c r="AY19" s="160">
        <v>0</v>
      </c>
      <c r="AZ19" s="114">
        <v>0</v>
      </c>
      <c r="BA19" s="161">
        <v>7</v>
      </c>
    </row>
    <row r="20" spans="1:53" s="9" customFormat="1" ht="35.25" customHeight="1">
      <c r="A20" s="1040"/>
      <c r="B20" s="531" t="s">
        <v>39</v>
      </c>
      <c r="C20" s="162">
        <f t="shared" si="10"/>
        <v>1</v>
      </c>
      <c r="D20" s="157">
        <f t="shared" si="2"/>
        <v>1</v>
      </c>
      <c r="E20" s="158">
        <v>0</v>
      </c>
      <c r="F20" s="159">
        <v>0</v>
      </c>
      <c r="G20" s="159">
        <v>0</v>
      </c>
      <c r="H20" s="159">
        <v>0</v>
      </c>
      <c r="I20" s="159">
        <v>1</v>
      </c>
      <c r="J20" s="159">
        <v>0</v>
      </c>
      <c r="K20" s="159">
        <v>0</v>
      </c>
      <c r="L20" s="159">
        <v>0</v>
      </c>
      <c r="M20" s="114">
        <v>0</v>
      </c>
      <c r="N20" s="157">
        <f t="shared" si="3"/>
        <v>0</v>
      </c>
      <c r="O20" s="158">
        <v>0</v>
      </c>
      <c r="P20" s="159">
        <v>0</v>
      </c>
      <c r="Q20" s="159">
        <v>0</v>
      </c>
      <c r="R20" s="159">
        <v>0</v>
      </c>
      <c r="S20" s="159">
        <v>0</v>
      </c>
      <c r="T20" s="157">
        <f t="shared" si="4"/>
        <v>0</v>
      </c>
      <c r="U20" s="163">
        <v>0</v>
      </c>
      <c r="V20" s="164">
        <v>0</v>
      </c>
      <c r="W20" s="164">
        <v>0</v>
      </c>
      <c r="X20" s="164">
        <v>0</v>
      </c>
      <c r="Y20" s="164">
        <v>0</v>
      </c>
      <c r="Z20" s="165">
        <v>0</v>
      </c>
      <c r="AA20" s="157">
        <f t="shared" si="5"/>
        <v>0</v>
      </c>
      <c r="AB20" s="166">
        <v>0</v>
      </c>
      <c r="AC20" s="164">
        <v>0</v>
      </c>
      <c r="AD20" s="159">
        <v>0</v>
      </c>
      <c r="AE20" s="164">
        <v>0</v>
      </c>
      <c r="AF20" s="165">
        <v>0</v>
      </c>
      <c r="AG20" s="459">
        <f t="shared" si="6"/>
        <v>0</v>
      </c>
      <c r="AH20" s="158">
        <v>0</v>
      </c>
      <c r="AI20" s="159">
        <v>0</v>
      </c>
      <c r="AJ20" s="159">
        <v>0</v>
      </c>
      <c r="AK20" s="114">
        <v>0</v>
      </c>
      <c r="AL20" s="255">
        <f t="shared" si="7"/>
        <v>0</v>
      </c>
      <c r="AM20" s="158">
        <v>0</v>
      </c>
      <c r="AN20" s="159">
        <v>0</v>
      </c>
      <c r="AO20" s="159">
        <v>0</v>
      </c>
      <c r="AP20" s="159">
        <v>0</v>
      </c>
      <c r="AQ20" s="114">
        <v>0</v>
      </c>
      <c r="AR20" s="157">
        <f>SUM(AS20:AW20)</f>
        <v>0</v>
      </c>
      <c r="AS20" s="158">
        <v>0</v>
      </c>
      <c r="AT20" s="159">
        <v>0</v>
      </c>
      <c r="AU20" s="159">
        <v>0</v>
      </c>
      <c r="AV20" s="159">
        <v>0</v>
      </c>
      <c r="AW20" s="113">
        <v>0</v>
      </c>
      <c r="AX20" s="157">
        <f>SUM(AY20:AZ20)</f>
        <v>0</v>
      </c>
      <c r="AY20" s="160">
        <v>0</v>
      </c>
      <c r="AZ20" s="114">
        <v>0</v>
      </c>
      <c r="BA20" s="161">
        <v>0</v>
      </c>
    </row>
    <row r="21" spans="1:53" s="9" customFormat="1" ht="35.25" customHeight="1">
      <c r="A21" s="1040"/>
      <c r="B21" s="531" t="s">
        <v>40</v>
      </c>
      <c r="C21" s="162">
        <f t="shared" si="10"/>
        <v>0</v>
      </c>
      <c r="D21" s="157">
        <f t="shared" si="2"/>
        <v>0</v>
      </c>
      <c r="E21" s="158">
        <v>0</v>
      </c>
      <c r="F21" s="158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14">
        <v>0</v>
      </c>
      <c r="N21" s="157">
        <f t="shared" si="3"/>
        <v>0</v>
      </c>
      <c r="O21" s="158">
        <v>0</v>
      </c>
      <c r="P21" s="159">
        <v>0</v>
      </c>
      <c r="Q21" s="159">
        <v>0</v>
      </c>
      <c r="R21" s="159">
        <v>0</v>
      </c>
      <c r="S21" s="113">
        <v>0</v>
      </c>
      <c r="T21" s="157">
        <f t="shared" si="4"/>
        <v>0</v>
      </c>
      <c r="U21" s="163">
        <v>0</v>
      </c>
      <c r="V21" s="164">
        <v>0</v>
      </c>
      <c r="W21" s="164">
        <v>0</v>
      </c>
      <c r="X21" s="164">
        <v>0</v>
      </c>
      <c r="Y21" s="164">
        <v>0</v>
      </c>
      <c r="Z21" s="165">
        <v>0</v>
      </c>
      <c r="AA21" s="157">
        <f t="shared" si="5"/>
        <v>0</v>
      </c>
      <c r="AB21" s="166">
        <v>0</v>
      </c>
      <c r="AC21" s="164">
        <v>0</v>
      </c>
      <c r="AD21" s="159">
        <v>0</v>
      </c>
      <c r="AE21" s="164">
        <v>0</v>
      </c>
      <c r="AF21" s="165">
        <v>0</v>
      </c>
      <c r="AG21" s="459">
        <f t="shared" si="6"/>
        <v>0</v>
      </c>
      <c r="AH21" s="158">
        <v>0</v>
      </c>
      <c r="AI21" s="159">
        <v>0</v>
      </c>
      <c r="AJ21" s="159">
        <v>0</v>
      </c>
      <c r="AK21" s="114">
        <v>0</v>
      </c>
      <c r="AL21" s="255">
        <f t="shared" si="7"/>
        <v>0</v>
      </c>
      <c r="AM21" s="158">
        <v>0</v>
      </c>
      <c r="AN21" s="159">
        <v>0</v>
      </c>
      <c r="AO21" s="159">
        <v>0</v>
      </c>
      <c r="AP21" s="159">
        <v>0</v>
      </c>
      <c r="AQ21" s="114">
        <v>0</v>
      </c>
      <c r="AR21" s="157">
        <f t="shared" si="8"/>
        <v>0</v>
      </c>
      <c r="AS21" s="158">
        <v>0</v>
      </c>
      <c r="AT21" s="159">
        <v>0</v>
      </c>
      <c r="AU21" s="159">
        <v>0</v>
      </c>
      <c r="AV21" s="159">
        <v>0</v>
      </c>
      <c r="AW21" s="113">
        <v>0</v>
      </c>
      <c r="AX21" s="157">
        <f>SUM(AY21:AZ21)</f>
        <v>0</v>
      </c>
      <c r="AY21" s="160">
        <v>0</v>
      </c>
      <c r="AZ21" s="114">
        <v>0</v>
      </c>
      <c r="BA21" s="161">
        <v>0</v>
      </c>
    </row>
    <row r="22" spans="1:53" s="9" customFormat="1" ht="35.25" customHeight="1" thickBot="1">
      <c r="A22" s="1041"/>
      <c r="B22" s="532" t="s">
        <v>41</v>
      </c>
      <c r="C22" s="460">
        <f t="shared" si="10"/>
        <v>275</v>
      </c>
      <c r="D22" s="167">
        <f t="shared" si="2"/>
        <v>10</v>
      </c>
      <c r="E22" s="221">
        <v>2</v>
      </c>
      <c r="F22" s="212">
        <v>0</v>
      </c>
      <c r="G22" s="212">
        <v>3</v>
      </c>
      <c r="H22" s="212">
        <v>1</v>
      </c>
      <c r="I22" s="212">
        <v>2</v>
      </c>
      <c r="J22" s="212">
        <v>1</v>
      </c>
      <c r="K22" s="212">
        <v>1</v>
      </c>
      <c r="L22" s="212">
        <v>0</v>
      </c>
      <c r="M22" s="210">
        <v>0</v>
      </c>
      <c r="N22" s="167">
        <f t="shared" si="3"/>
        <v>11</v>
      </c>
      <c r="O22" s="221">
        <v>7</v>
      </c>
      <c r="P22" s="212">
        <v>0</v>
      </c>
      <c r="Q22" s="212">
        <v>3</v>
      </c>
      <c r="R22" s="212">
        <v>0</v>
      </c>
      <c r="S22" s="209">
        <v>1</v>
      </c>
      <c r="T22" s="167">
        <f t="shared" si="4"/>
        <v>3</v>
      </c>
      <c r="U22" s="168">
        <v>1</v>
      </c>
      <c r="V22" s="169">
        <v>1</v>
      </c>
      <c r="W22" s="169">
        <v>0</v>
      </c>
      <c r="X22" s="169">
        <v>1</v>
      </c>
      <c r="Y22" s="169">
        <v>0</v>
      </c>
      <c r="Z22" s="170">
        <v>0</v>
      </c>
      <c r="AA22" s="167">
        <f t="shared" si="5"/>
        <v>212</v>
      </c>
      <c r="AB22" s="222">
        <v>174</v>
      </c>
      <c r="AC22" s="169">
        <v>18</v>
      </c>
      <c r="AD22" s="212">
        <v>9</v>
      </c>
      <c r="AE22" s="169">
        <v>11</v>
      </c>
      <c r="AF22" s="170">
        <v>0</v>
      </c>
      <c r="AG22" s="461">
        <f t="shared" si="6"/>
        <v>3</v>
      </c>
      <c r="AH22" s="221">
        <v>1</v>
      </c>
      <c r="AI22" s="212">
        <v>2</v>
      </c>
      <c r="AJ22" s="212">
        <v>0</v>
      </c>
      <c r="AK22" s="210">
        <v>0</v>
      </c>
      <c r="AL22" s="167">
        <f t="shared" si="7"/>
        <v>1</v>
      </c>
      <c r="AM22" s="221">
        <v>0</v>
      </c>
      <c r="AN22" s="212">
        <v>0</v>
      </c>
      <c r="AO22" s="212">
        <v>0</v>
      </c>
      <c r="AP22" s="212">
        <v>1</v>
      </c>
      <c r="AQ22" s="210">
        <v>0</v>
      </c>
      <c r="AR22" s="167">
        <f t="shared" si="8"/>
        <v>0</v>
      </c>
      <c r="AS22" s="221">
        <v>0</v>
      </c>
      <c r="AT22" s="212">
        <v>0</v>
      </c>
      <c r="AU22" s="212">
        <v>0</v>
      </c>
      <c r="AV22" s="212">
        <v>0</v>
      </c>
      <c r="AW22" s="209">
        <v>0</v>
      </c>
      <c r="AX22" s="167">
        <f>SUM(AY22:AZ22)</f>
        <v>0</v>
      </c>
      <c r="AY22" s="223">
        <v>0</v>
      </c>
      <c r="AZ22" s="210">
        <v>0</v>
      </c>
      <c r="BA22" s="224">
        <v>35</v>
      </c>
    </row>
    <row r="23" spans="1:53" s="9" customFormat="1" ht="35.25" customHeight="1">
      <c r="C23" s="278"/>
      <c r="D23" s="278"/>
      <c r="N23" s="278"/>
      <c r="T23" s="278"/>
      <c r="AA23" s="278"/>
      <c r="AG23" s="278"/>
      <c r="AL23" s="278"/>
      <c r="AR23" s="278"/>
      <c r="AX23" s="278"/>
    </row>
    <row r="24" spans="1:5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ht="20.149999999999999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20.149999999999999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0.149999999999999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20.14999999999999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>
      <c r="C31" s="9"/>
      <c r="D31" s="9"/>
      <c r="E31" s="9"/>
      <c r="F31" s="9"/>
      <c r="G31" s="9"/>
      <c r="H31" s="9"/>
      <c r="N31" s="9"/>
      <c r="T31" s="9"/>
      <c r="AA31" s="9"/>
      <c r="AG31" s="9"/>
      <c r="AL31" s="9"/>
      <c r="AR31" s="9"/>
      <c r="AX31" s="9"/>
    </row>
    <row r="32" spans="1:53">
      <c r="C32" s="9"/>
      <c r="D32" s="9"/>
      <c r="E32" s="9"/>
      <c r="F32" s="9"/>
      <c r="G32" s="9"/>
      <c r="H32" s="9"/>
    </row>
    <row r="33" spans="3:4">
      <c r="C33" s="9"/>
      <c r="D33" s="9"/>
    </row>
  </sheetData>
  <mergeCells count="23">
    <mergeCell ref="AR3:AW3"/>
    <mergeCell ref="AX3:AZ3"/>
    <mergeCell ref="AG3:AK3"/>
    <mergeCell ref="AL3:AQ3"/>
    <mergeCell ref="C3:C4"/>
    <mergeCell ref="D3:M3"/>
    <mergeCell ref="N3:S3"/>
    <mergeCell ref="T3:Z3"/>
    <mergeCell ref="AA3:AF3"/>
    <mergeCell ref="A3:B4"/>
    <mergeCell ref="A15:B15"/>
    <mergeCell ref="A16:B16"/>
    <mergeCell ref="A13:B13"/>
    <mergeCell ref="A17:A22"/>
    <mergeCell ref="A9:B9"/>
    <mergeCell ref="A10:B10"/>
    <mergeCell ref="A11:B11"/>
    <mergeCell ref="A12:B12"/>
    <mergeCell ref="A7:B7"/>
    <mergeCell ref="A5:B5"/>
    <mergeCell ref="A6:B6"/>
    <mergeCell ref="A8:B8"/>
    <mergeCell ref="A14:B1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75" fitToWidth="2" orientation="portrait" blackAndWhite="1" r:id="rId1"/>
  <headerFooter alignWithMargins="0"/>
  <colBreaks count="1" manualBreakCount="1">
    <brk id="26" max="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R61"/>
  <sheetViews>
    <sheetView zoomScale="85" zoomScaleNormal="85" workbookViewId="0">
      <pane ySplit="3" topLeftCell="A4" activePane="bottomLeft" state="frozen"/>
      <selection activeCell="C10" sqref="C10"/>
      <selection pane="bottomLeft" activeCell="R15" sqref="A14:R15"/>
    </sheetView>
  </sheetViews>
  <sheetFormatPr defaultColWidth="9" defaultRowHeight="11"/>
  <cols>
    <col min="1" max="1" width="4.36328125" style="1" customWidth="1"/>
    <col min="2" max="2" width="7.26953125" style="1" customWidth="1"/>
    <col min="3" max="16" width="6.90625" style="1" customWidth="1"/>
    <col min="17" max="16384" width="9" style="1"/>
  </cols>
  <sheetData>
    <row r="1" spans="1:18" ht="24" customHeight="1">
      <c r="A1" s="1052" t="s">
        <v>213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  <c r="P1" s="1052"/>
    </row>
    <row r="2" spans="1:18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4"/>
    </row>
    <row r="3" spans="1:18" ht="96" customHeight="1" thickBot="1">
      <c r="A3" s="1053"/>
      <c r="B3" s="952"/>
      <c r="C3" s="225" t="s">
        <v>34</v>
      </c>
      <c r="D3" s="226" t="s">
        <v>129</v>
      </c>
      <c r="E3" s="227" t="s">
        <v>130</v>
      </c>
      <c r="F3" s="227" t="s">
        <v>131</v>
      </c>
      <c r="G3" s="227" t="s">
        <v>298</v>
      </c>
      <c r="H3" s="227" t="s">
        <v>132</v>
      </c>
      <c r="I3" s="227" t="s">
        <v>133</v>
      </c>
      <c r="J3" s="227" t="s">
        <v>134</v>
      </c>
      <c r="K3" s="227" t="s">
        <v>135</v>
      </c>
      <c r="L3" s="227" t="s">
        <v>136</v>
      </c>
      <c r="M3" s="227" t="s">
        <v>137</v>
      </c>
      <c r="N3" s="227" t="s">
        <v>138</v>
      </c>
      <c r="O3" s="227" t="s">
        <v>41</v>
      </c>
      <c r="P3" s="228" t="s">
        <v>139</v>
      </c>
    </row>
    <row r="4" spans="1:18" ht="34.5" customHeight="1">
      <c r="A4" s="763" t="s">
        <v>483</v>
      </c>
      <c r="B4" s="764"/>
      <c r="C4" s="65">
        <f>SUM(D4:P4)</f>
        <v>616</v>
      </c>
      <c r="D4" s="267">
        <v>48</v>
      </c>
      <c r="E4" s="55">
        <v>100</v>
      </c>
      <c r="F4" s="55">
        <v>15</v>
      </c>
      <c r="G4" s="55">
        <v>28</v>
      </c>
      <c r="H4" s="55">
        <v>23</v>
      </c>
      <c r="I4" s="55">
        <v>25</v>
      </c>
      <c r="J4" s="55">
        <v>11</v>
      </c>
      <c r="K4" s="55">
        <v>16</v>
      </c>
      <c r="L4" s="55">
        <v>7</v>
      </c>
      <c r="M4" s="268">
        <v>6</v>
      </c>
      <c r="N4" s="268">
        <v>12</v>
      </c>
      <c r="O4" s="268">
        <v>227</v>
      </c>
      <c r="P4" s="266">
        <v>98</v>
      </c>
    </row>
    <row r="5" spans="1:18" ht="34.5" customHeight="1">
      <c r="A5" s="765" t="s">
        <v>484</v>
      </c>
      <c r="B5" s="766"/>
      <c r="C5" s="65">
        <f t="shared" ref="C5:C13" si="0">SUM(D5:P5)</f>
        <v>500</v>
      </c>
      <c r="D5" s="265">
        <v>42</v>
      </c>
      <c r="E5" s="55">
        <v>64</v>
      </c>
      <c r="F5" s="55">
        <v>16</v>
      </c>
      <c r="G5" s="55">
        <v>30</v>
      </c>
      <c r="H5" s="55">
        <v>26</v>
      </c>
      <c r="I5" s="55">
        <v>17</v>
      </c>
      <c r="J5" s="55">
        <v>7</v>
      </c>
      <c r="K5" s="55">
        <v>22</v>
      </c>
      <c r="L5" s="55">
        <v>9</v>
      </c>
      <c r="M5" s="268">
        <v>5</v>
      </c>
      <c r="N5" s="268">
        <v>14</v>
      </c>
      <c r="O5" s="268">
        <v>178</v>
      </c>
      <c r="P5" s="266">
        <v>70</v>
      </c>
    </row>
    <row r="6" spans="1:18" ht="34.5" customHeight="1">
      <c r="A6" s="765" t="s">
        <v>485</v>
      </c>
      <c r="B6" s="766"/>
      <c r="C6" s="65">
        <f t="shared" si="0"/>
        <v>422</v>
      </c>
      <c r="D6" s="265">
        <v>28</v>
      </c>
      <c r="E6" s="55">
        <v>46</v>
      </c>
      <c r="F6" s="55">
        <v>12</v>
      </c>
      <c r="G6" s="55">
        <v>29</v>
      </c>
      <c r="H6" s="55">
        <v>26</v>
      </c>
      <c r="I6" s="55">
        <v>11</v>
      </c>
      <c r="J6" s="55">
        <v>8</v>
      </c>
      <c r="K6" s="55">
        <v>7</v>
      </c>
      <c r="L6" s="55">
        <v>3</v>
      </c>
      <c r="M6" s="268">
        <v>9</v>
      </c>
      <c r="N6" s="268">
        <v>5</v>
      </c>
      <c r="O6" s="268">
        <v>162</v>
      </c>
      <c r="P6" s="266">
        <v>76</v>
      </c>
    </row>
    <row r="7" spans="1:18" ht="34.5" customHeight="1">
      <c r="A7" s="765" t="s">
        <v>486</v>
      </c>
      <c r="B7" s="766"/>
      <c r="C7" s="65">
        <f t="shared" si="0"/>
        <v>434</v>
      </c>
      <c r="D7" s="267">
        <v>32</v>
      </c>
      <c r="E7" s="55">
        <v>61</v>
      </c>
      <c r="F7" s="269">
        <v>13</v>
      </c>
      <c r="G7" s="55">
        <v>21</v>
      </c>
      <c r="H7" s="55">
        <v>28</v>
      </c>
      <c r="I7" s="55">
        <v>13</v>
      </c>
      <c r="J7" s="55">
        <v>4</v>
      </c>
      <c r="K7" s="55">
        <v>14</v>
      </c>
      <c r="L7" s="55">
        <v>13</v>
      </c>
      <c r="M7" s="55">
        <v>1</v>
      </c>
      <c r="N7" s="55">
        <v>9</v>
      </c>
      <c r="O7" s="55">
        <v>152</v>
      </c>
      <c r="P7" s="266">
        <v>73</v>
      </c>
    </row>
    <row r="8" spans="1:18" ht="34.5" customHeight="1">
      <c r="A8" s="765" t="s">
        <v>487</v>
      </c>
      <c r="B8" s="766"/>
      <c r="C8" s="65">
        <f t="shared" si="0"/>
        <v>500</v>
      </c>
      <c r="D8" s="267">
        <v>34</v>
      </c>
      <c r="E8" s="55">
        <v>88</v>
      </c>
      <c r="F8" s="269">
        <v>5</v>
      </c>
      <c r="G8" s="55">
        <v>31</v>
      </c>
      <c r="H8" s="55">
        <v>23</v>
      </c>
      <c r="I8" s="55">
        <v>13</v>
      </c>
      <c r="J8" s="55">
        <v>3</v>
      </c>
      <c r="K8" s="55">
        <v>17</v>
      </c>
      <c r="L8" s="55">
        <v>4</v>
      </c>
      <c r="M8" s="55">
        <v>7</v>
      </c>
      <c r="N8" s="55">
        <v>9</v>
      </c>
      <c r="O8" s="55">
        <v>183</v>
      </c>
      <c r="P8" s="266">
        <v>83</v>
      </c>
    </row>
    <row r="9" spans="1:18" ht="34.5" customHeight="1">
      <c r="A9" s="765" t="s">
        <v>488</v>
      </c>
      <c r="B9" s="766"/>
      <c r="C9" s="65">
        <f t="shared" si="0"/>
        <v>518</v>
      </c>
      <c r="D9" s="267">
        <v>23</v>
      </c>
      <c r="E9" s="55">
        <v>138</v>
      </c>
      <c r="F9" s="269">
        <v>9</v>
      </c>
      <c r="G9" s="55">
        <v>26</v>
      </c>
      <c r="H9" s="55">
        <v>14</v>
      </c>
      <c r="I9" s="55">
        <v>7</v>
      </c>
      <c r="J9" s="55">
        <v>2</v>
      </c>
      <c r="K9" s="55">
        <v>11</v>
      </c>
      <c r="L9" s="55">
        <v>5</v>
      </c>
      <c r="M9" s="55">
        <v>2</v>
      </c>
      <c r="N9" s="55">
        <v>16</v>
      </c>
      <c r="O9" s="55">
        <v>182</v>
      </c>
      <c r="P9" s="266">
        <v>83</v>
      </c>
    </row>
    <row r="10" spans="1:18" ht="34.5" customHeight="1">
      <c r="A10" s="765" t="s">
        <v>477</v>
      </c>
      <c r="B10" s="766"/>
      <c r="C10" s="65">
        <f t="shared" si="0"/>
        <v>495</v>
      </c>
      <c r="D10" s="270">
        <v>33</v>
      </c>
      <c r="E10" s="271">
        <v>102</v>
      </c>
      <c r="F10" s="272">
        <v>10</v>
      </c>
      <c r="G10" s="271">
        <v>2</v>
      </c>
      <c r="H10" s="271">
        <v>21</v>
      </c>
      <c r="I10" s="271">
        <v>9</v>
      </c>
      <c r="J10" s="271">
        <v>7</v>
      </c>
      <c r="K10" s="271">
        <v>12</v>
      </c>
      <c r="L10" s="271">
        <v>5</v>
      </c>
      <c r="M10" s="271">
        <v>5</v>
      </c>
      <c r="N10" s="271">
        <v>14</v>
      </c>
      <c r="O10" s="271">
        <v>195</v>
      </c>
      <c r="P10" s="273">
        <v>80</v>
      </c>
    </row>
    <row r="11" spans="1:18" ht="34.5" customHeight="1">
      <c r="A11" s="765" t="s">
        <v>478</v>
      </c>
      <c r="B11" s="766"/>
      <c r="C11" s="65">
        <f t="shared" si="0"/>
        <v>512</v>
      </c>
      <c r="D11" s="267">
        <v>36</v>
      </c>
      <c r="E11" s="55">
        <v>116</v>
      </c>
      <c r="F11" s="269">
        <v>3</v>
      </c>
      <c r="G11" s="55">
        <v>29</v>
      </c>
      <c r="H11" s="55">
        <v>14</v>
      </c>
      <c r="I11" s="55">
        <v>18</v>
      </c>
      <c r="J11" s="55">
        <v>9</v>
      </c>
      <c r="K11" s="55">
        <v>5</v>
      </c>
      <c r="L11" s="55">
        <v>13</v>
      </c>
      <c r="M11" s="55">
        <v>4</v>
      </c>
      <c r="N11" s="55">
        <v>12</v>
      </c>
      <c r="O11" s="55">
        <v>165</v>
      </c>
      <c r="P11" s="266">
        <v>88</v>
      </c>
    </row>
    <row r="12" spans="1:18" ht="34.5" customHeight="1">
      <c r="A12" s="765" t="s">
        <v>465</v>
      </c>
      <c r="B12" s="767"/>
      <c r="C12" s="712">
        <f t="shared" si="0"/>
        <v>479</v>
      </c>
      <c r="D12" s="713">
        <v>25</v>
      </c>
      <c r="E12" s="714">
        <v>109</v>
      </c>
      <c r="F12" s="281">
        <v>5</v>
      </c>
      <c r="G12" s="714">
        <v>19</v>
      </c>
      <c r="H12" s="714">
        <v>15</v>
      </c>
      <c r="I12" s="714">
        <v>8</v>
      </c>
      <c r="J12" s="714">
        <v>4</v>
      </c>
      <c r="K12" s="714">
        <v>9</v>
      </c>
      <c r="L12" s="714">
        <v>21</v>
      </c>
      <c r="M12" s="714">
        <v>10</v>
      </c>
      <c r="N12" s="714">
        <v>18</v>
      </c>
      <c r="O12" s="714">
        <v>158</v>
      </c>
      <c r="P12" s="715">
        <v>78</v>
      </c>
    </row>
    <row r="13" spans="1:18" ht="34.5" customHeight="1" thickBot="1">
      <c r="A13" s="768" t="s">
        <v>469</v>
      </c>
      <c r="B13" s="769"/>
      <c r="C13" s="716">
        <f t="shared" si="0"/>
        <v>603</v>
      </c>
      <c r="D13" s="717">
        <v>35</v>
      </c>
      <c r="E13" s="718">
        <v>149</v>
      </c>
      <c r="F13" s="718">
        <v>7</v>
      </c>
      <c r="G13" s="718">
        <v>13</v>
      </c>
      <c r="H13" s="718">
        <v>15</v>
      </c>
      <c r="I13" s="718">
        <v>7</v>
      </c>
      <c r="J13" s="718">
        <v>1</v>
      </c>
      <c r="K13" s="718">
        <v>16</v>
      </c>
      <c r="L13" s="718">
        <v>24</v>
      </c>
      <c r="M13" s="718">
        <v>13</v>
      </c>
      <c r="N13" s="718">
        <v>15</v>
      </c>
      <c r="O13" s="718">
        <v>223</v>
      </c>
      <c r="P13" s="719">
        <v>85</v>
      </c>
    </row>
    <row r="14" spans="1:18" ht="34.5" customHeight="1" thickTop="1" thickBot="1">
      <c r="A14" s="770" t="s">
        <v>74</v>
      </c>
      <c r="B14" s="771"/>
      <c r="C14" s="462">
        <f>SUM(C4:C13)/10</f>
        <v>507.9</v>
      </c>
      <c r="D14" s="463">
        <f t="shared" ref="D14:P14" si="1">SUM(D4:D13)/10</f>
        <v>33.6</v>
      </c>
      <c r="E14" s="464">
        <f t="shared" si="1"/>
        <v>97.3</v>
      </c>
      <c r="F14" s="464">
        <f t="shared" si="1"/>
        <v>9.5</v>
      </c>
      <c r="G14" s="464">
        <f t="shared" si="1"/>
        <v>22.8</v>
      </c>
      <c r="H14" s="464">
        <f t="shared" si="1"/>
        <v>20.5</v>
      </c>
      <c r="I14" s="464">
        <f t="shared" si="1"/>
        <v>12.8</v>
      </c>
      <c r="J14" s="464">
        <f t="shared" si="1"/>
        <v>5.6</v>
      </c>
      <c r="K14" s="464">
        <f t="shared" si="1"/>
        <v>12.9</v>
      </c>
      <c r="L14" s="464">
        <f t="shared" si="1"/>
        <v>10.4</v>
      </c>
      <c r="M14" s="464">
        <f t="shared" si="1"/>
        <v>6.2</v>
      </c>
      <c r="N14" s="464">
        <f t="shared" si="1"/>
        <v>12.4</v>
      </c>
      <c r="O14" s="464">
        <f t="shared" si="1"/>
        <v>182.5</v>
      </c>
      <c r="P14" s="465">
        <f t="shared" si="1"/>
        <v>81.400000000000006</v>
      </c>
      <c r="Q14" s="9"/>
      <c r="R14" s="9"/>
    </row>
    <row r="15" spans="1:18" s="9" customFormat="1" ht="34.5" customHeight="1" thickBot="1">
      <c r="A15" s="1294" t="s">
        <v>499</v>
      </c>
      <c r="B15" s="1295"/>
      <c r="C15" s="1296">
        <f>SUM(D15:P15)</f>
        <v>587</v>
      </c>
      <c r="D15" s="1297">
        <f>SUM(D16:D27)</f>
        <v>34</v>
      </c>
      <c r="E15" s="1298">
        <f t="shared" ref="E15:P15" si="2">SUM(E16:E27)</f>
        <v>166</v>
      </c>
      <c r="F15" s="1298">
        <f t="shared" si="2"/>
        <v>3</v>
      </c>
      <c r="G15" s="1298">
        <f t="shared" si="2"/>
        <v>13</v>
      </c>
      <c r="H15" s="1298">
        <f t="shared" si="2"/>
        <v>22</v>
      </c>
      <c r="I15" s="1298">
        <f t="shared" si="2"/>
        <v>8</v>
      </c>
      <c r="J15" s="1298">
        <f t="shared" si="2"/>
        <v>2</v>
      </c>
      <c r="K15" s="1298">
        <f t="shared" si="2"/>
        <v>12</v>
      </c>
      <c r="L15" s="1298">
        <f t="shared" si="2"/>
        <v>7</v>
      </c>
      <c r="M15" s="1298">
        <f t="shared" si="2"/>
        <v>1</v>
      </c>
      <c r="N15" s="1298">
        <f t="shared" si="2"/>
        <v>14</v>
      </c>
      <c r="O15" s="1298">
        <f t="shared" si="2"/>
        <v>223</v>
      </c>
      <c r="P15" s="1299">
        <f t="shared" si="2"/>
        <v>82</v>
      </c>
    </row>
    <row r="16" spans="1:18" s="9" customFormat="1" ht="34.5" customHeight="1">
      <c r="A16" s="1051" t="s">
        <v>442</v>
      </c>
      <c r="B16" s="533" t="s">
        <v>75</v>
      </c>
      <c r="C16" s="153">
        <f>SUM(D16:P16)</f>
        <v>38</v>
      </c>
      <c r="D16" s="274">
        <v>1</v>
      </c>
      <c r="E16" s="275">
        <v>11</v>
      </c>
      <c r="F16" s="275">
        <v>0</v>
      </c>
      <c r="G16" s="275">
        <v>0</v>
      </c>
      <c r="H16" s="275">
        <v>1</v>
      </c>
      <c r="I16" s="275">
        <v>0</v>
      </c>
      <c r="J16" s="466">
        <v>0</v>
      </c>
      <c r="K16" s="466">
        <v>2</v>
      </c>
      <c r="L16" s="466">
        <v>0</v>
      </c>
      <c r="M16" s="466">
        <v>1</v>
      </c>
      <c r="N16" s="466">
        <v>1</v>
      </c>
      <c r="O16" s="467">
        <v>17</v>
      </c>
      <c r="P16" s="468">
        <v>4</v>
      </c>
    </row>
    <row r="17" spans="1:16" s="9" customFormat="1" ht="34.5" customHeight="1">
      <c r="A17" s="993"/>
      <c r="B17" s="531" t="s">
        <v>76</v>
      </c>
      <c r="C17" s="153">
        <f t="shared" ref="C17:C27" si="3">SUM(D17:P17)</f>
        <v>40</v>
      </c>
      <c r="D17" s="229">
        <v>3</v>
      </c>
      <c r="E17" s="154">
        <v>10</v>
      </c>
      <c r="F17" s="154">
        <v>0</v>
      </c>
      <c r="G17" s="154">
        <v>0</v>
      </c>
      <c r="H17" s="154">
        <v>1</v>
      </c>
      <c r="I17" s="154">
        <v>0</v>
      </c>
      <c r="J17" s="469">
        <v>0</v>
      </c>
      <c r="K17" s="469">
        <v>1</v>
      </c>
      <c r="L17" s="469">
        <v>1</v>
      </c>
      <c r="M17" s="469">
        <v>0</v>
      </c>
      <c r="N17" s="469">
        <v>1</v>
      </c>
      <c r="O17" s="470">
        <v>17</v>
      </c>
      <c r="P17" s="471">
        <v>6</v>
      </c>
    </row>
    <row r="18" spans="1:16" s="9" customFormat="1" ht="34.5" customHeight="1">
      <c r="A18" s="993"/>
      <c r="B18" s="531" t="s">
        <v>77</v>
      </c>
      <c r="C18" s="153">
        <f t="shared" si="3"/>
        <v>89</v>
      </c>
      <c r="D18" s="229">
        <v>3</v>
      </c>
      <c r="E18" s="154">
        <v>33</v>
      </c>
      <c r="F18" s="154">
        <v>0</v>
      </c>
      <c r="G18" s="154">
        <v>1</v>
      </c>
      <c r="H18" s="154">
        <v>1</v>
      </c>
      <c r="I18" s="154">
        <v>1</v>
      </c>
      <c r="J18" s="469">
        <v>0</v>
      </c>
      <c r="K18" s="469">
        <v>2</v>
      </c>
      <c r="L18" s="469">
        <v>0</v>
      </c>
      <c r="M18" s="469">
        <v>0</v>
      </c>
      <c r="N18" s="469">
        <v>1</v>
      </c>
      <c r="O18" s="470">
        <v>35</v>
      </c>
      <c r="P18" s="471">
        <v>12</v>
      </c>
    </row>
    <row r="19" spans="1:16" s="9" customFormat="1" ht="34.5" customHeight="1">
      <c r="A19" s="758" t="s">
        <v>515</v>
      </c>
      <c r="B19" s="531" t="s">
        <v>78</v>
      </c>
      <c r="C19" s="153">
        <f t="shared" si="3"/>
        <v>50</v>
      </c>
      <c r="D19" s="229">
        <v>3</v>
      </c>
      <c r="E19" s="154">
        <v>14</v>
      </c>
      <c r="F19" s="154">
        <v>0</v>
      </c>
      <c r="G19" s="154">
        <v>1</v>
      </c>
      <c r="H19" s="154">
        <v>1</v>
      </c>
      <c r="I19" s="154">
        <v>3</v>
      </c>
      <c r="J19" s="469">
        <v>0</v>
      </c>
      <c r="K19" s="469">
        <v>1</v>
      </c>
      <c r="L19" s="469">
        <v>0</v>
      </c>
      <c r="M19" s="469">
        <v>0</v>
      </c>
      <c r="N19" s="469">
        <v>5</v>
      </c>
      <c r="O19" s="470">
        <v>16</v>
      </c>
      <c r="P19" s="471">
        <v>6</v>
      </c>
    </row>
    <row r="20" spans="1:16" s="9" customFormat="1" ht="34.5" customHeight="1">
      <c r="A20" s="979" t="s">
        <v>371</v>
      </c>
      <c r="B20" s="531" t="s">
        <v>79</v>
      </c>
      <c r="C20" s="153">
        <f t="shared" si="3"/>
        <v>36</v>
      </c>
      <c r="D20" s="229">
        <v>4</v>
      </c>
      <c r="E20" s="154">
        <v>9</v>
      </c>
      <c r="F20" s="154">
        <v>1</v>
      </c>
      <c r="G20" s="154">
        <v>3</v>
      </c>
      <c r="H20" s="154">
        <v>2</v>
      </c>
      <c r="I20" s="154">
        <v>1</v>
      </c>
      <c r="J20" s="469">
        <v>0</v>
      </c>
      <c r="K20" s="469">
        <v>0</v>
      </c>
      <c r="L20" s="469">
        <v>0</v>
      </c>
      <c r="M20" s="469">
        <v>0</v>
      </c>
      <c r="N20" s="469">
        <v>0</v>
      </c>
      <c r="O20" s="470">
        <v>12</v>
      </c>
      <c r="P20" s="471">
        <v>4</v>
      </c>
    </row>
    <row r="21" spans="1:16" s="9" customFormat="1" ht="34.5" customHeight="1">
      <c r="A21" s="979"/>
      <c r="B21" s="531" t="s">
        <v>80</v>
      </c>
      <c r="C21" s="153">
        <f t="shared" si="3"/>
        <v>28</v>
      </c>
      <c r="D21" s="229">
        <v>2</v>
      </c>
      <c r="E21" s="154">
        <v>5</v>
      </c>
      <c r="F21" s="154">
        <v>1</v>
      </c>
      <c r="G21" s="154">
        <v>0</v>
      </c>
      <c r="H21" s="154">
        <v>0</v>
      </c>
      <c r="I21" s="154">
        <v>0</v>
      </c>
      <c r="J21" s="469">
        <v>0</v>
      </c>
      <c r="K21" s="469">
        <v>0</v>
      </c>
      <c r="L21" s="469">
        <v>0</v>
      </c>
      <c r="M21" s="469">
        <v>0</v>
      </c>
      <c r="N21" s="469">
        <v>0</v>
      </c>
      <c r="O21" s="470">
        <v>14</v>
      </c>
      <c r="P21" s="471">
        <v>6</v>
      </c>
    </row>
    <row r="22" spans="1:16" s="9" customFormat="1" ht="34.5" customHeight="1">
      <c r="A22" s="979"/>
      <c r="B22" s="531" t="s">
        <v>81</v>
      </c>
      <c r="C22" s="153">
        <f t="shared" si="3"/>
        <v>34</v>
      </c>
      <c r="D22" s="229">
        <v>3</v>
      </c>
      <c r="E22" s="154">
        <v>1</v>
      </c>
      <c r="F22" s="154">
        <v>0</v>
      </c>
      <c r="G22" s="154">
        <v>3</v>
      </c>
      <c r="H22" s="154">
        <v>4</v>
      </c>
      <c r="I22" s="154">
        <v>0</v>
      </c>
      <c r="J22" s="469">
        <v>0</v>
      </c>
      <c r="K22" s="469">
        <v>0</v>
      </c>
      <c r="L22" s="469">
        <v>1</v>
      </c>
      <c r="M22" s="469">
        <v>0</v>
      </c>
      <c r="N22" s="469">
        <v>0</v>
      </c>
      <c r="O22" s="470">
        <v>17</v>
      </c>
      <c r="P22" s="471">
        <v>5</v>
      </c>
    </row>
    <row r="23" spans="1:16" s="9" customFormat="1" ht="34.5" customHeight="1">
      <c r="A23" s="979"/>
      <c r="B23" s="531" t="s">
        <v>82</v>
      </c>
      <c r="C23" s="153">
        <f t="shared" si="3"/>
        <v>38</v>
      </c>
      <c r="D23" s="229">
        <v>2</v>
      </c>
      <c r="E23" s="154">
        <v>6</v>
      </c>
      <c r="F23" s="154">
        <v>0</v>
      </c>
      <c r="G23" s="154">
        <v>0</v>
      </c>
      <c r="H23" s="154">
        <v>3</v>
      </c>
      <c r="I23" s="154">
        <v>0</v>
      </c>
      <c r="J23" s="469">
        <v>0</v>
      </c>
      <c r="K23" s="469">
        <v>0</v>
      </c>
      <c r="L23" s="469">
        <v>2</v>
      </c>
      <c r="M23" s="469">
        <v>0</v>
      </c>
      <c r="N23" s="469">
        <v>0</v>
      </c>
      <c r="O23" s="470">
        <v>19</v>
      </c>
      <c r="P23" s="471">
        <v>6</v>
      </c>
    </row>
    <row r="24" spans="1:16" s="9" customFormat="1" ht="34.5" customHeight="1">
      <c r="A24" s="979"/>
      <c r="B24" s="531" t="s">
        <v>83</v>
      </c>
      <c r="C24" s="153">
        <f t="shared" si="3"/>
        <v>32</v>
      </c>
      <c r="D24" s="229">
        <v>1</v>
      </c>
      <c r="E24" s="154">
        <v>6</v>
      </c>
      <c r="F24" s="154">
        <v>0</v>
      </c>
      <c r="G24" s="154">
        <v>1</v>
      </c>
      <c r="H24" s="154">
        <v>3</v>
      </c>
      <c r="I24" s="154">
        <v>0</v>
      </c>
      <c r="J24" s="469">
        <v>0</v>
      </c>
      <c r="K24" s="469">
        <v>0</v>
      </c>
      <c r="L24" s="469">
        <v>1</v>
      </c>
      <c r="M24" s="469">
        <v>0</v>
      </c>
      <c r="N24" s="469">
        <v>1</v>
      </c>
      <c r="O24" s="470">
        <v>13</v>
      </c>
      <c r="P24" s="471">
        <v>6</v>
      </c>
    </row>
    <row r="25" spans="1:16" s="9" customFormat="1" ht="34.5" customHeight="1">
      <c r="A25" s="979"/>
      <c r="B25" s="531" t="s">
        <v>84</v>
      </c>
      <c r="C25" s="153">
        <f t="shared" si="3"/>
        <v>93</v>
      </c>
      <c r="D25" s="229">
        <v>5</v>
      </c>
      <c r="E25" s="154">
        <v>36</v>
      </c>
      <c r="F25" s="154">
        <v>1</v>
      </c>
      <c r="G25" s="154">
        <v>1</v>
      </c>
      <c r="H25" s="154">
        <v>5</v>
      </c>
      <c r="I25" s="154">
        <v>3</v>
      </c>
      <c r="J25" s="469">
        <v>1</v>
      </c>
      <c r="K25" s="469">
        <v>1</v>
      </c>
      <c r="L25" s="469">
        <v>1</v>
      </c>
      <c r="M25" s="469">
        <v>0</v>
      </c>
      <c r="N25" s="469">
        <v>1</v>
      </c>
      <c r="O25" s="470">
        <v>32</v>
      </c>
      <c r="P25" s="471">
        <v>6</v>
      </c>
    </row>
    <row r="26" spans="1:16" s="9" customFormat="1" ht="34.5" customHeight="1">
      <c r="A26" s="979"/>
      <c r="B26" s="531" t="s">
        <v>85</v>
      </c>
      <c r="C26" s="153">
        <f t="shared" si="3"/>
        <v>59</v>
      </c>
      <c r="D26" s="229">
        <v>5</v>
      </c>
      <c r="E26" s="154">
        <v>22</v>
      </c>
      <c r="F26" s="154">
        <v>0</v>
      </c>
      <c r="G26" s="154">
        <v>2</v>
      </c>
      <c r="H26" s="154">
        <v>0</v>
      </c>
      <c r="I26" s="154">
        <v>0</v>
      </c>
      <c r="J26" s="469">
        <v>0</v>
      </c>
      <c r="K26" s="469">
        <v>3</v>
      </c>
      <c r="L26" s="469">
        <v>1</v>
      </c>
      <c r="M26" s="469">
        <v>0</v>
      </c>
      <c r="N26" s="469">
        <v>0</v>
      </c>
      <c r="O26" s="470">
        <v>13</v>
      </c>
      <c r="P26" s="471">
        <v>13</v>
      </c>
    </row>
    <row r="27" spans="1:16" s="9" customFormat="1" ht="34.5" customHeight="1" thickBot="1">
      <c r="A27" s="980"/>
      <c r="B27" s="532" t="s">
        <v>86</v>
      </c>
      <c r="C27" s="155">
        <f t="shared" si="3"/>
        <v>50</v>
      </c>
      <c r="D27" s="276">
        <v>2</v>
      </c>
      <c r="E27" s="277">
        <v>13</v>
      </c>
      <c r="F27" s="277">
        <v>0</v>
      </c>
      <c r="G27" s="277">
        <v>1</v>
      </c>
      <c r="H27" s="277">
        <v>1</v>
      </c>
      <c r="I27" s="277">
        <v>0</v>
      </c>
      <c r="J27" s="472">
        <v>1</v>
      </c>
      <c r="K27" s="472">
        <v>2</v>
      </c>
      <c r="L27" s="472">
        <v>0</v>
      </c>
      <c r="M27" s="472">
        <v>0</v>
      </c>
      <c r="N27" s="472">
        <v>4</v>
      </c>
      <c r="O27" s="473">
        <v>18</v>
      </c>
      <c r="P27" s="474">
        <v>8</v>
      </c>
    </row>
    <row r="28" spans="1:16" s="9" customFormat="1" ht="34.5" customHeight="1">
      <c r="C28" s="281"/>
    </row>
    <row r="29" spans="1:16" s="9" customFormat="1"/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C61" s="9"/>
    </row>
  </sheetData>
  <mergeCells count="4">
    <mergeCell ref="A16:A18"/>
    <mergeCell ref="A20:A27"/>
    <mergeCell ref="A1:P1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29"/>
  <sheetViews>
    <sheetView view="pageBreakPreview" zoomScale="82" zoomScaleNormal="100" workbookViewId="0">
      <pane xSplit="3" ySplit="3" topLeftCell="D4" activePane="bottomRight" state="frozen"/>
      <selection activeCell="C10" sqref="C10"/>
      <selection pane="topRight" activeCell="C10" sqref="C10"/>
      <selection pane="bottomLeft" activeCell="C10" sqref="C10"/>
      <selection pane="bottomRight" activeCell="P14" sqref="P14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7265625" style="9" customWidth="1"/>
    <col min="14" max="16384" width="9" style="9"/>
  </cols>
  <sheetData>
    <row r="1" spans="1:13" ht="19.5" customHeight="1">
      <c r="A1" s="1052" t="s">
        <v>204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</row>
    <row r="2" spans="1:13" ht="20.149999999999999" customHeight="1" thickBot="1">
      <c r="M2" s="24"/>
    </row>
    <row r="3" spans="1:13" ht="105" customHeight="1" thickBot="1">
      <c r="A3" s="1053"/>
      <c r="B3" s="952"/>
      <c r="C3" s="66" t="s">
        <v>34</v>
      </c>
      <c r="D3" s="143" t="s">
        <v>415</v>
      </c>
      <c r="E3" s="144" t="s">
        <v>406</v>
      </c>
      <c r="F3" s="144" t="s">
        <v>407</v>
      </c>
      <c r="G3" s="144" t="s">
        <v>408</v>
      </c>
      <c r="H3" s="144" t="s">
        <v>409</v>
      </c>
      <c r="I3" s="144" t="s">
        <v>410</v>
      </c>
      <c r="J3" s="144" t="s">
        <v>411</v>
      </c>
      <c r="K3" s="144" t="s">
        <v>412</v>
      </c>
      <c r="L3" s="144" t="s">
        <v>413</v>
      </c>
      <c r="M3" s="145" t="s">
        <v>414</v>
      </c>
    </row>
    <row r="4" spans="1:13" ht="33.75" customHeight="1">
      <c r="A4" s="761" t="s">
        <v>483</v>
      </c>
      <c r="B4" s="762"/>
      <c r="C4" s="230">
        <f t="shared" ref="C4:C9" si="0">SUM(D4:M4)</f>
        <v>292</v>
      </c>
      <c r="D4" s="231">
        <v>134</v>
      </c>
      <c r="E4" s="26">
        <v>17</v>
      </c>
      <c r="F4" s="26">
        <v>0</v>
      </c>
      <c r="G4" s="26">
        <v>3</v>
      </c>
      <c r="H4" s="26">
        <v>5</v>
      </c>
      <c r="I4" s="26">
        <v>0</v>
      </c>
      <c r="J4" s="26">
        <v>2</v>
      </c>
      <c r="K4" s="26">
        <v>3</v>
      </c>
      <c r="L4" s="26">
        <v>0</v>
      </c>
      <c r="M4" s="232">
        <v>128</v>
      </c>
    </row>
    <row r="5" spans="1:13" ht="33.75" customHeight="1">
      <c r="A5" s="761" t="s">
        <v>484</v>
      </c>
      <c r="B5" s="762"/>
      <c r="C5" s="230">
        <f t="shared" si="0"/>
        <v>263</v>
      </c>
      <c r="D5" s="231">
        <v>130</v>
      </c>
      <c r="E5" s="26">
        <v>15</v>
      </c>
      <c r="F5" s="26">
        <v>0</v>
      </c>
      <c r="G5" s="26">
        <v>3</v>
      </c>
      <c r="H5" s="26">
        <v>2</v>
      </c>
      <c r="I5" s="26">
        <v>1</v>
      </c>
      <c r="J5" s="26">
        <v>0</v>
      </c>
      <c r="K5" s="26">
        <v>2</v>
      </c>
      <c r="L5" s="26">
        <v>0</v>
      </c>
      <c r="M5" s="232">
        <v>110</v>
      </c>
    </row>
    <row r="6" spans="1:13" ht="33.75" customHeight="1">
      <c r="A6" s="761" t="s">
        <v>485</v>
      </c>
      <c r="B6" s="762"/>
      <c r="C6" s="230">
        <f t="shared" si="0"/>
        <v>227</v>
      </c>
      <c r="D6" s="231">
        <v>98</v>
      </c>
      <c r="E6" s="26">
        <v>23</v>
      </c>
      <c r="F6" s="26">
        <v>0</v>
      </c>
      <c r="G6" s="26">
        <v>6</v>
      </c>
      <c r="H6" s="26">
        <v>1</v>
      </c>
      <c r="I6" s="26">
        <v>1</v>
      </c>
      <c r="J6" s="26">
        <v>1</v>
      </c>
      <c r="K6" s="26">
        <v>1</v>
      </c>
      <c r="L6" s="26">
        <v>0</v>
      </c>
      <c r="M6" s="232">
        <v>96</v>
      </c>
    </row>
    <row r="7" spans="1:13" ht="33.75" customHeight="1">
      <c r="A7" s="761" t="s">
        <v>486</v>
      </c>
      <c r="B7" s="762"/>
      <c r="C7" s="230">
        <f t="shared" si="0"/>
        <v>226</v>
      </c>
      <c r="D7" s="231">
        <v>118</v>
      </c>
      <c r="E7" s="26">
        <v>19</v>
      </c>
      <c r="F7" s="26">
        <v>0</v>
      </c>
      <c r="G7" s="26">
        <v>4</v>
      </c>
      <c r="H7" s="26">
        <v>0</v>
      </c>
      <c r="I7" s="26">
        <v>1</v>
      </c>
      <c r="J7" s="26">
        <v>0</v>
      </c>
      <c r="K7" s="26">
        <v>2</v>
      </c>
      <c r="L7" s="26">
        <v>0</v>
      </c>
      <c r="M7" s="232">
        <v>82</v>
      </c>
    </row>
    <row r="8" spans="1:13" ht="33.75" customHeight="1">
      <c r="A8" s="761" t="s">
        <v>487</v>
      </c>
      <c r="B8" s="762"/>
      <c r="C8" s="67">
        <f t="shared" si="0"/>
        <v>259</v>
      </c>
      <c r="D8" s="25">
        <v>120</v>
      </c>
      <c r="E8" s="26">
        <v>28</v>
      </c>
      <c r="F8" s="25">
        <v>0</v>
      </c>
      <c r="G8" s="26">
        <v>5</v>
      </c>
      <c r="H8" s="26">
        <v>3</v>
      </c>
      <c r="I8" s="26">
        <v>1</v>
      </c>
      <c r="J8" s="26">
        <v>1</v>
      </c>
      <c r="K8" s="26">
        <v>0</v>
      </c>
      <c r="L8" s="26">
        <v>0</v>
      </c>
      <c r="M8" s="232">
        <v>101</v>
      </c>
    </row>
    <row r="9" spans="1:13" ht="33.75" customHeight="1">
      <c r="A9" s="761" t="s">
        <v>488</v>
      </c>
      <c r="B9" s="762"/>
      <c r="C9" s="67">
        <f t="shared" si="0"/>
        <v>214</v>
      </c>
      <c r="D9" s="25">
        <v>116</v>
      </c>
      <c r="E9" s="26">
        <v>20</v>
      </c>
      <c r="F9" s="26">
        <v>0</v>
      </c>
      <c r="G9" s="26">
        <v>0</v>
      </c>
      <c r="H9" s="26">
        <v>0</v>
      </c>
      <c r="I9" s="26">
        <v>1</v>
      </c>
      <c r="J9" s="26">
        <v>1</v>
      </c>
      <c r="K9" s="26">
        <v>3</v>
      </c>
      <c r="L9" s="26">
        <v>0</v>
      </c>
      <c r="M9" s="232">
        <v>73</v>
      </c>
    </row>
    <row r="10" spans="1:13" ht="33.75" customHeight="1">
      <c r="A10" s="761" t="s">
        <v>477</v>
      </c>
      <c r="B10" s="762"/>
      <c r="C10" s="67">
        <f>SUM(D10:M10)</f>
        <v>231</v>
      </c>
      <c r="D10" s="231">
        <v>110</v>
      </c>
      <c r="E10" s="26">
        <v>12</v>
      </c>
      <c r="F10" s="25">
        <v>0</v>
      </c>
      <c r="G10" s="26">
        <v>4</v>
      </c>
      <c r="H10" s="26">
        <v>0</v>
      </c>
      <c r="I10" s="26">
        <v>1</v>
      </c>
      <c r="J10" s="26">
        <v>1</v>
      </c>
      <c r="K10" s="26">
        <v>4</v>
      </c>
      <c r="L10" s="26">
        <v>0</v>
      </c>
      <c r="M10" s="232">
        <v>99</v>
      </c>
    </row>
    <row r="11" spans="1:13" ht="33.75" customHeight="1">
      <c r="A11" s="761" t="s">
        <v>478</v>
      </c>
      <c r="B11" s="762"/>
      <c r="C11" s="67">
        <f t="shared" ref="C11:C13" si="1">SUM(D11:M11)</f>
        <v>225</v>
      </c>
      <c r="D11" s="231">
        <v>110</v>
      </c>
      <c r="E11" s="26">
        <v>19</v>
      </c>
      <c r="F11" s="25">
        <v>0</v>
      </c>
      <c r="G11" s="26">
        <v>0</v>
      </c>
      <c r="H11" s="26">
        <v>0</v>
      </c>
      <c r="I11" s="26">
        <v>2</v>
      </c>
      <c r="J11" s="26">
        <v>1</v>
      </c>
      <c r="K11" s="26">
        <v>1</v>
      </c>
      <c r="L11" s="26">
        <v>0</v>
      </c>
      <c r="M11" s="232">
        <v>92</v>
      </c>
    </row>
    <row r="12" spans="1:13" ht="33.75" customHeight="1">
      <c r="A12" s="774" t="s">
        <v>465</v>
      </c>
      <c r="B12" s="775"/>
      <c r="C12" s="720">
        <f t="shared" si="1"/>
        <v>215</v>
      </c>
      <c r="D12" s="475">
        <v>116</v>
      </c>
      <c r="E12" s="721">
        <v>15</v>
      </c>
      <c r="F12" s="722">
        <v>0</v>
      </c>
      <c r="G12" s="721">
        <v>5</v>
      </c>
      <c r="H12" s="721">
        <v>1</v>
      </c>
      <c r="I12" s="721">
        <v>0</v>
      </c>
      <c r="J12" s="721">
        <v>0</v>
      </c>
      <c r="K12" s="721">
        <v>5</v>
      </c>
      <c r="L12" s="721">
        <v>0</v>
      </c>
      <c r="M12" s="723">
        <v>73</v>
      </c>
    </row>
    <row r="13" spans="1:13" ht="33.75" customHeight="1" thickBot="1">
      <c r="A13" s="772" t="s">
        <v>469</v>
      </c>
      <c r="B13" s="773"/>
      <c r="C13" s="724">
        <f t="shared" si="1"/>
        <v>249</v>
      </c>
      <c r="D13" s="725">
        <v>127</v>
      </c>
      <c r="E13" s="726">
        <v>21</v>
      </c>
      <c r="F13" s="725">
        <v>0</v>
      </c>
      <c r="G13" s="726">
        <v>13</v>
      </c>
      <c r="H13" s="726">
        <v>0</v>
      </c>
      <c r="I13" s="726">
        <v>0</v>
      </c>
      <c r="J13" s="726">
        <v>0</v>
      </c>
      <c r="K13" s="726">
        <v>1</v>
      </c>
      <c r="L13" s="726">
        <v>0</v>
      </c>
      <c r="M13" s="727">
        <v>87</v>
      </c>
    </row>
    <row r="14" spans="1:13" ht="33.75" customHeight="1" thickTop="1" thickBot="1">
      <c r="A14" s="981" t="s">
        <v>74</v>
      </c>
      <c r="B14" s="982"/>
      <c r="C14" s="476">
        <f>SUM(C4:C13)/10</f>
        <v>240.1</v>
      </c>
      <c r="D14" s="68">
        <f t="shared" ref="D14:M14" si="2">SUM(D4:D13)/10</f>
        <v>117.9</v>
      </c>
      <c r="E14" s="69">
        <f t="shared" si="2"/>
        <v>18.899999999999999</v>
      </c>
      <c r="F14" s="69"/>
      <c r="G14" s="69">
        <f t="shared" si="2"/>
        <v>4.3</v>
      </c>
      <c r="H14" s="69">
        <f t="shared" si="2"/>
        <v>1.2</v>
      </c>
      <c r="I14" s="69">
        <f t="shared" si="2"/>
        <v>0.8</v>
      </c>
      <c r="J14" s="69">
        <f t="shared" si="2"/>
        <v>0.7</v>
      </c>
      <c r="K14" s="69">
        <f t="shared" si="2"/>
        <v>2.2000000000000002</v>
      </c>
      <c r="L14" s="69">
        <f t="shared" si="2"/>
        <v>0</v>
      </c>
      <c r="M14" s="70">
        <f t="shared" si="2"/>
        <v>94.1</v>
      </c>
    </row>
    <row r="15" spans="1:13" ht="33.75" customHeight="1" thickBot="1">
      <c r="A15" s="1035" t="s">
        <v>499</v>
      </c>
      <c r="B15" s="1036"/>
      <c r="C15" s="867">
        <f>SUM(D15:M15)</f>
        <v>238</v>
      </c>
      <c r="D15" s="868">
        <f t="shared" ref="D15:M15" si="3">SUM(D16:D27)</f>
        <v>126</v>
      </c>
      <c r="E15" s="869">
        <f t="shared" si="3"/>
        <v>18</v>
      </c>
      <c r="F15" s="868">
        <f t="shared" si="3"/>
        <v>0</v>
      </c>
      <c r="G15" s="869">
        <f t="shared" si="3"/>
        <v>2</v>
      </c>
      <c r="H15" s="869">
        <f t="shared" si="3"/>
        <v>0</v>
      </c>
      <c r="I15" s="869">
        <f t="shared" si="3"/>
        <v>0</v>
      </c>
      <c r="J15" s="869">
        <f t="shared" si="3"/>
        <v>2</v>
      </c>
      <c r="K15" s="869">
        <f t="shared" si="3"/>
        <v>1</v>
      </c>
      <c r="L15" s="869">
        <f t="shared" si="3"/>
        <v>0</v>
      </c>
      <c r="M15" s="870">
        <f t="shared" si="3"/>
        <v>89</v>
      </c>
    </row>
    <row r="16" spans="1:13" ht="33.75" customHeight="1">
      <c r="A16" s="992" t="s">
        <v>448</v>
      </c>
      <c r="B16" s="858" t="s">
        <v>75</v>
      </c>
      <c r="C16" s="151">
        <f>SUM(D16:M16)</f>
        <v>20</v>
      </c>
      <c r="D16" s="233">
        <v>13</v>
      </c>
      <c r="E16" s="147">
        <v>1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1</v>
      </c>
      <c r="L16" s="147">
        <v>0</v>
      </c>
      <c r="M16" s="234">
        <v>5</v>
      </c>
    </row>
    <row r="17" spans="1:13" ht="33.75" customHeight="1">
      <c r="A17" s="993"/>
      <c r="B17" s="856" t="s">
        <v>76</v>
      </c>
      <c r="C17" s="67">
        <f>SUM(D17:M17)</f>
        <v>21</v>
      </c>
      <c r="D17" s="25">
        <v>11</v>
      </c>
      <c r="E17" s="26">
        <v>0</v>
      </c>
      <c r="F17" s="26">
        <v>0</v>
      </c>
      <c r="G17" s="26">
        <v>1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32">
        <v>9</v>
      </c>
    </row>
    <row r="18" spans="1:13" ht="33.5" customHeight="1">
      <c r="A18" s="993"/>
      <c r="B18" s="856" t="s">
        <v>77</v>
      </c>
      <c r="C18" s="67">
        <f t="shared" ref="C18:C27" si="4">SUM(D18:M18)</f>
        <v>19</v>
      </c>
      <c r="D18" s="25">
        <v>12</v>
      </c>
      <c r="E18" s="26">
        <v>2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32">
        <v>5</v>
      </c>
    </row>
    <row r="19" spans="1:13" ht="33.75" customHeight="1">
      <c r="A19" s="758" t="s">
        <v>515</v>
      </c>
      <c r="B19" s="856" t="s">
        <v>78</v>
      </c>
      <c r="C19" s="67">
        <f t="shared" si="4"/>
        <v>23</v>
      </c>
      <c r="D19" s="25">
        <v>8</v>
      </c>
      <c r="E19" s="26">
        <v>2</v>
      </c>
      <c r="F19" s="26">
        <v>0</v>
      </c>
      <c r="G19" s="26">
        <v>1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32">
        <v>12</v>
      </c>
    </row>
    <row r="20" spans="1:13" ht="33.75" customHeight="1">
      <c r="A20" s="979" t="s">
        <v>371</v>
      </c>
      <c r="B20" s="856" t="s">
        <v>79</v>
      </c>
      <c r="C20" s="67">
        <f t="shared" si="4"/>
        <v>20</v>
      </c>
      <c r="D20" s="25">
        <v>14</v>
      </c>
      <c r="E20" s="26">
        <v>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32">
        <v>5</v>
      </c>
    </row>
    <row r="21" spans="1:13" ht="33.75" customHeight="1">
      <c r="A21" s="979"/>
      <c r="B21" s="856" t="s">
        <v>80</v>
      </c>
      <c r="C21" s="67">
        <f t="shared" si="4"/>
        <v>13</v>
      </c>
      <c r="D21" s="25">
        <v>7</v>
      </c>
      <c r="E21" s="26">
        <v>4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32">
        <v>2</v>
      </c>
    </row>
    <row r="22" spans="1:13" ht="33.75" customHeight="1">
      <c r="A22" s="979"/>
      <c r="B22" s="856" t="s">
        <v>81</v>
      </c>
      <c r="C22" s="67">
        <f t="shared" si="4"/>
        <v>25</v>
      </c>
      <c r="D22" s="25">
        <v>12</v>
      </c>
      <c r="E22" s="26">
        <v>2</v>
      </c>
      <c r="F22" s="26">
        <v>0</v>
      </c>
      <c r="G22" s="26">
        <v>0</v>
      </c>
      <c r="H22" s="26">
        <v>0</v>
      </c>
      <c r="I22" s="26">
        <v>0</v>
      </c>
      <c r="J22" s="26">
        <v>1</v>
      </c>
      <c r="K22" s="26">
        <v>0</v>
      </c>
      <c r="L22" s="26">
        <v>0</v>
      </c>
      <c r="M22" s="232">
        <v>10</v>
      </c>
    </row>
    <row r="23" spans="1:13" ht="33.75" customHeight="1">
      <c r="A23" s="979"/>
      <c r="B23" s="856" t="s">
        <v>82</v>
      </c>
      <c r="C23" s="67">
        <f t="shared" si="4"/>
        <v>13</v>
      </c>
      <c r="D23" s="25">
        <v>6</v>
      </c>
      <c r="E23" s="26">
        <v>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32">
        <v>6</v>
      </c>
    </row>
    <row r="24" spans="1:13" ht="33.75" customHeight="1">
      <c r="A24" s="979"/>
      <c r="B24" s="856" t="s">
        <v>83</v>
      </c>
      <c r="C24" s="67">
        <f t="shared" si="4"/>
        <v>13</v>
      </c>
      <c r="D24" s="25">
        <v>7</v>
      </c>
      <c r="E24" s="26">
        <v>1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32">
        <v>5</v>
      </c>
    </row>
    <row r="25" spans="1:13" ht="33.75" customHeight="1">
      <c r="A25" s="979"/>
      <c r="B25" s="856" t="s">
        <v>84</v>
      </c>
      <c r="C25" s="67">
        <f t="shared" si="4"/>
        <v>21</v>
      </c>
      <c r="D25" s="25">
        <v>7</v>
      </c>
      <c r="E25" s="26">
        <v>2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32">
        <v>12</v>
      </c>
    </row>
    <row r="26" spans="1:13" ht="33.75" customHeight="1">
      <c r="A26" s="979"/>
      <c r="B26" s="856" t="s">
        <v>85</v>
      </c>
      <c r="C26" s="67">
        <f t="shared" si="4"/>
        <v>24</v>
      </c>
      <c r="D26" s="25">
        <v>15</v>
      </c>
      <c r="E26" s="26">
        <v>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32">
        <v>7</v>
      </c>
    </row>
    <row r="27" spans="1:13" ht="33.75" customHeight="1" thickBot="1">
      <c r="A27" s="980"/>
      <c r="B27" s="857" t="s">
        <v>86</v>
      </c>
      <c r="C27" s="152">
        <f t="shared" si="4"/>
        <v>26</v>
      </c>
      <c r="D27" s="148">
        <v>14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1</v>
      </c>
      <c r="K27" s="149">
        <v>0</v>
      </c>
      <c r="L27" s="149">
        <v>0</v>
      </c>
      <c r="M27" s="150">
        <v>11</v>
      </c>
    </row>
    <row r="28" spans="1:13" ht="33.75" customHeight="1">
      <c r="C28" s="282"/>
      <c r="D28" s="146" t="s">
        <v>656</v>
      </c>
    </row>
    <row r="29" spans="1:13" ht="20.25" customHeight="1">
      <c r="D29" s="17"/>
    </row>
  </sheetData>
  <mergeCells count="6">
    <mergeCell ref="A16:A18"/>
    <mergeCell ref="A20:A27"/>
    <mergeCell ref="A1:M1"/>
    <mergeCell ref="A3:B3"/>
    <mergeCell ref="A14:B14"/>
    <mergeCell ref="A15:B15"/>
  </mergeCells>
  <phoneticPr fontId="3"/>
  <pageMargins left="0.84" right="0.78740157480314965" top="0.81" bottom="0.98425196850393704" header="0.51181102362204722" footer="0.51181102362204722"/>
  <pageSetup paperSize="9" scale="76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Q29"/>
  <sheetViews>
    <sheetView zoomScale="85" zoomScaleNormal="85" workbookViewId="0">
      <pane xSplit="2" ySplit="5" topLeftCell="C6" activePane="bottomRight" state="frozen"/>
      <selection activeCell="C10" sqref="C10"/>
      <selection pane="topRight" activeCell="C10" sqref="C10"/>
      <selection pane="bottomLeft" activeCell="C10" sqref="C10"/>
      <selection pane="bottomRight" activeCell="T14" sqref="T14"/>
    </sheetView>
  </sheetViews>
  <sheetFormatPr defaultColWidth="9" defaultRowHeight="11"/>
  <cols>
    <col min="1" max="1" width="4.36328125" style="9" customWidth="1"/>
    <col min="2" max="2" width="7.26953125" style="9" customWidth="1"/>
    <col min="3" max="17" width="6.36328125" style="9" customWidth="1"/>
    <col min="18" max="16384" width="9" style="9"/>
  </cols>
  <sheetData>
    <row r="1" spans="1:17" ht="20.149999999999999" customHeight="1">
      <c r="A1" s="1052" t="s">
        <v>203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  <c r="P1" s="1052"/>
      <c r="Q1" s="1052"/>
    </row>
    <row r="2" spans="1:17" ht="20.149999999999999" customHeight="1" thickBot="1">
      <c r="Q2" s="24"/>
    </row>
    <row r="3" spans="1:17" ht="35.25" customHeight="1">
      <c r="A3" s="1006"/>
      <c r="B3" s="1007"/>
      <c r="C3" s="1070" t="s">
        <v>140</v>
      </c>
      <c r="D3" s="1071"/>
      <c r="E3" s="1071"/>
      <c r="F3" s="1071"/>
      <c r="G3" s="1071"/>
      <c r="H3" s="1071"/>
      <c r="I3" s="1071"/>
      <c r="J3" s="1072"/>
      <c r="K3" s="1073" t="s">
        <v>141</v>
      </c>
      <c r="L3" s="1071"/>
      <c r="M3" s="1071"/>
      <c r="N3" s="1071"/>
      <c r="O3" s="1071"/>
      <c r="P3" s="1071"/>
      <c r="Q3" s="1072"/>
    </row>
    <row r="4" spans="1:17" ht="35.25" customHeight="1">
      <c r="A4" s="1008"/>
      <c r="B4" s="1009"/>
      <c r="C4" s="1074" t="s">
        <v>34</v>
      </c>
      <c r="D4" s="1076" t="s">
        <v>36</v>
      </c>
      <c r="E4" s="901"/>
      <c r="F4" s="901" t="s">
        <v>37</v>
      </c>
      <c r="G4" s="901" t="s">
        <v>38</v>
      </c>
      <c r="H4" s="901" t="s">
        <v>39</v>
      </c>
      <c r="I4" s="901" t="s">
        <v>40</v>
      </c>
      <c r="J4" s="1077" t="s">
        <v>41</v>
      </c>
      <c r="K4" s="1074" t="s">
        <v>34</v>
      </c>
      <c r="L4" s="1079" t="s">
        <v>36</v>
      </c>
      <c r="M4" s="901" t="s">
        <v>37</v>
      </c>
      <c r="N4" s="901" t="s">
        <v>38</v>
      </c>
      <c r="O4" s="901" t="s">
        <v>39</v>
      </c>
      <c r="P4" s="901" t="s">
        <v>40</v>
      </c>
      <c r="Q4" s="1077" t="s">
        <v>41</v>
      </c>
    </row>
    <row r="5" spans="1:17" ht="35.25" customHeight="1" thickBot="1">
      <c r="A5" s="977"/>
      <c r="B5" s="978"/>
      <c r="C5" s="1075"/>
      <c r="D5" s="333"/>
      <c r="E5" s="334" t="s">
        <v>142</v>
      </c>
      <c r="F5" s="918"/>
      <c r="G5" s="918"/>
      <c r="H5" s="918"/>
      <c r="I5" s="918"/>
      <c r="J5" s="1078"/>
      <c r="K5" s="1075"/>
      <c r="L5" s="1080"/>
      <c r="M5" s="918"/>
      <c r="N5" s="918"/>
      <c r="O5" s="918"/>
      <c r="P5" s="918"/>
      <c r="Q5" s="1078"/>
    </row>
    <row r="6" spans="1:17" ht="33.75" customHeight="1">
      <c r="A6" s="1058" t="s">
        <v>366</v>
      </c>
      <c r="B6" s="1059"/>
      <c r="C6" s="294">
        <f t="shared" ref="C6:C15" si="0">SUM(F6:J6)+D6</f>
        <v>30</v>
      </c>
      <c r="D6" s="295">
        <v>25</v>
      </c>
      <c r="E6" s="296">
        <v>19</v>
      </c>
      <c r="F6" s="296">
        <v>0</v>
      </c>
      <c r="G6" s="296">
        <v>3</v>
      </c>
      <c r="H6" s="296">
        <v>0</v>
      </c>
      <c r="I6" s="296">
        <v>0</v>
      </c>
      <c r="J6" s="297">
        <v>2</v>
      </c>
      <c r="K6" s="294">
        <f t="shared" ref="K6:K12" si="1">SUM(L6:Q6)</f>
        <v>72</v>
      </c>
      <c r="L6" s="295">
        <v>56</v>
      </c>
      <c r="M6" s="296">
        <v>2</v>
      </c>
      <c r="N6" s="296">
        <v>2</v>
      </c>
      <c r="O6" s="296">
        <v>0</v>
      </c>
      <c r="P6" s="296">
        <v>0</v>
      </c>
      <c r="Q6" s="297">
        <v>12</v>
      </c>
    </row>
    <row r="7" spans="1:17" ht="33.75" customHeight="1">
      <c r="A7" s="1058" t="s">
        <v>368</v>
      </c>
      <c r="B7" s="1059"/>
      <c r="C7" s="294">
        <f t="shared" si="0"/>
        <v>25</v>
      </c>
      <c r="D7" s="298">
        <v>17</v>
      </c>
      <c r="E7" s="296">
        <v>16</v>
      </c>
      <c r="F7" s="296">
        <v>0</v>
      </c>
      <c r="G7" s="296">
        <v>1</v>
      </c>
      <c r="H7" s="296">
        <v>0</v>
      </c>
      <c r="I7" s="296">
        <v>0</v>
      </c>
      <c r="J7" s="297">
        <v>7</v>
      </c>
      <c r="K7" s="294">
        <f t="shared" si="1"/>
        <v>73</v>
      </c>
      <c r="L7" s="295">
        <v>63</v>
      </c>
      <c r="M7" s="296">
        <v>1</v>
      </c>
      <c r="N7" s="296">
        <v>2</v>
      </c>
      <c r="O7" s="296">
        <v>0</v>
      </c>
      <c r="P7" s="296">
        <v>0</v>
      </c>
      <c r="Q7" s="297">
        <v>7</v>
      </c>
    </row>
    <row r="8" spans="1:17" ht="33.75" customHeight="1">
      <c r="A8" s="1058" t="s">
        <v>385</v>
      </c>
      <c r="B8" s="1059"/>
      <c r="C8" s="299">
        <f t="shared" si="0"/>
        <v>20</v>
      </c>
      <c r="D8" s="295">
        <v>13</v>
      </c>
      <c r="E8" s="296">
        <v>13</v>
      </c>
      <c r="F8" s="296">
        <v>1</v>
      </c>
      <c r="G8" s="296">
        <v>2</v>
      </c>
      <c r="H8" s="296">
        <v>0</v>
      </c>
      <c r="I8" s="296">
        <v>0</v>
      </c>
      <c r="J8" s="297">
        <v>4</v>
      </c>
      <c r="K8" s="294">
        <f t="shared" si="1"/>
        <v>68</v>
      </c>
      <c r="L8" s="295">
        <v>52</v>
      </c>
      <c r="M8" s="296">
        <v>1</v>
      </c>
      <c r="N8" s="296">
        <v>2</v>
      </c>
      <c r="O8" s="296">
        <v>0</v>
      </c>
      <c r="P8" s="296">
        <v>0</v>
      </c>
      <c r="Q8" s="297">
        <v>13</v>
      </c>
    </row>
    <row r="9" spans="1:17" ht="33.75" customHeight="1">
      <c r="A9" s="1058" t="s">
        <v>417</v>
      </c>
      <c r="B9" s="1059"/>
      <c r="C9" s="294">
        <f t="shared" si="0"/>
        <v>26</v>
      </c>
      <c r="D9" s="295">
        <v>19</v>
      </c>
      <c r="E9" s="296">
        <v>18</v>
      </c>
      <c r="F9" s="296">
        <v>0</v>
      </c>
      <c r="G9" s="296">
        <v>2</v>
      </c>
      <c r="H9" s="296">
        <v>0</v>
      </c>
      <c r="I9" s="296">
        <v>0</v>
      </c>
      <c r="J9" s="297">
        <v>5</v>
      </c>
      <c r="K9" s="299">
        <f t="shared" si="1"/>
        <v>51</v>
      </c>
      <c r="L9" s="295">
        <v>44</v>
      </c>
      <c r="M9" s="296">
        <v>0</v>
      </c>
      <c r="N9" s="296">
        <v>1</v>
      </c>
      <c r="O9" s="296">
        <v>0</v>
      </c>
      <c r="P9" s="296">
        <v>0</v>
      </c>
      <c r="Q9" s="297">
        <v>6</v>
      </c>
    </row>
    <row r="10" spans="1:17" ht="33.75" customHeight="1">
      <c r="A10" s="1058" t="s">
        <v>435</v>
      </c>
      <c r="B10" s="1059"/>
      <c r="C10" s="294">
        <f t="shared" si="0"/>
        <v>28</v>
      </c>
      <c r="D10" s="295">
        <v>19</v>
      </c>
      <c r="E10" s="296">
        <v>15</v>
      </c>
      <c r="F10" s="296">
        <v>0</v>
      </c>
      <c r="G10" s="296">
        <v>3</v>
      </c>
      <c r="H10" s="296">
        <v>0</v>
      </c>
      <c r="I10" s="296">
        <v>0</v>
      </c>
      <c r="J10" s="297">
        <v>6</v>
      </c>
      <c r="K10" s="299">
        <f t="shared" si="1"/>
        <v>69</v>
      </c>
      <c r="L10" s="295">
        <v>57</v>
      </c>
      <c r="M10" s="296">
        <v>0</v>
      </c>
      <c r="N10" s="296">
        <v>1</v>
      </c>
      <c r="O10" s="296">
        <v>1</v>
      </c>
      <c r="P10" s="296">
        <v>0</v>
      </c>
      <c r="Q10" s="297">
        <v>10</v>
      </c>
    </row>
    <row r="11" spans="1:17" ht="33.75" customHeight="1">
      <c r="A11" s="1058" t="s">
        <v>438</v>
      </c>
      <c r="B11" s="1059"/>
      <c r="C11" s="294">
        <f t="shared" si="0"/>
        <v>23</v>
      </c>
      <c r="D11" s="295">
        <v>17</v>
      </c>
      <c r="E11" s="296">
        <v>17</v>
      </c>
      <c r="F11" s="296">
        <v>1</v>
      </c>
      <c r="G11" s="296">
        <v>1</v>
      </c>
      <c r="H11" s="296">
        <v>0</v>
      </c>
      <c r="I11" s="296">
        <v>0</v>
      </c>
      <c r="J11" s="297">
        <v>4</v>
      </c>
      <c r="K11" s="299">
        <f t="shared" si="1"/>
        <v>71</v>
      </c>
      <c r="L11" s="295">
        <v>53</v>
      </c>
      <c r="M11" s="296">
        <v>2</v>
      </c>
      <c r="N11" s="296">
        <v>2</v>
      </c>
      <c r="O11" s="296">
        <v>0</v>
      </c>
      <c r="P11" s="296">
        <v>0</v>
      </c>
      <c r="Q11" s="297">
        <v>14</v>
      </c>
    </row>
    <row r="12" spans="1:17" ht="33.75" customHeight="1">
      <c r="A12" s="1058" t="s">
        <v>441</v>
      </c>
      <c r="B12" s="1059"/>
      <c r="C12" s="294">
        <f t="shared" si="0"/>
        <v>27</v>
      </c>
      <c r="D12" s="295">
        <v>21</v>
      </c>
      <c r="E12" s="296">
        <v>21</v>
      </c>
      <c r="F12" s="296">
        <v>0</v>
      </c>
      <c r="G12" s="296">
        <v>1</v>
      </c>
      <c r="H12" s="296">
        <v>0</v>
      </c>
      <c r="I12" s="296">
        <v>0</v>
      </c>
      <c r="J12" s="297">
        <v>5</v>
      </c>
      <c r="K12" s="299">
        <f t="shared" si="1"/>
        <v>66</v>
      </c>
      <c r="L12" s="295">
        <v>50</v>
      </c>
      <c r="M12" s="296">
        <v>4</v>
      </c>
      <c r="N12" s="296">
        <v>4</v>
      </c>
      <c r="O12" s="296">
        <v>0</v>
      </c>
      <c r="P12" s="296">
        <v>0</v>
      </c>
      <c r="Q12" s="297">
        <v>8</v>
      </c>
    </row>
    <row r="13" spans="1:17" ht="33.75" customHeight="1">
      <c r="A13" s="1060" t="s">
        <v>452</v>
      </c>
      <c r="B13" s="1061"/>
      <c r="C13" s="300">
        <f t="shared" si="0"/>
        <v>22</v>
      </c>
      <c r="D13" s="301">
        <v>19</v>
      </c>
      <c r="E13" s="302">
        <v>17</v>
      </c>
      <c r="F13" s="302">
        <v>0</v>
      </c>
      <c r="G13" s="302">
        <v>1</v>
      </c>
      <c r="H13" s="302">
        <v>0</v>
      </c>
      <c r="I13" s="302">
        <v>0</v>
      </c>
      <c r="J13" s="303">
        <v>2</v>
      </c>
      <c r="K13" s="304">
        <f>SUM(L13:Q13)</f>
        <v>68</v>
      </c>
      <c r="L13" s="301">
        <v>51</v>
      </c>
      <c r="M13" s="302">
        <v>3</v>
      </c>
      <c r="N13" s="302">
        <v>4</v>
      </c>
      <c r="O13" s="302">
        <v>0</v>
      </c>
      <c r="P13" s="302">
        <v>0</v>
      </c>
      <c r="Q13" s="303">
        <v>10</v>
      </c>
    </row>
    <row r="14" spans="1:17" ht="33.75" customHeight="1" thickBot="1">
      <c r="A14" s="1062" t="s">
        <v>516</v>
      </c>
      <c r="B14" s="1063"/>
      <c r="C14" s="305">
        <f t="shared" si="0"/>
        <v>18</v>
      </c>
      <c r="D14" s="306">
        <v>14</v>
      </c>
      <c r="E14" s="307">
        <v>13</v>
      </c>
      <c r="F14" s="307">
        <v>0</v>
      </c>
      <c r="G14" s="307">
        <v>1</v>
      </c>
      <c r="H14" s="307">
        <v>0</v>
      </c>
      <c r="I14" s="307">
        <v>0</v>
      </c>
      <c r="J14" s="308">
        <v>3</v>
      </c>
      <c r="K14" s="309">
        <f t="shared" ref="K14:K15" si="2">SUM(L14:Q14)</f>
        <v>68</v>
      </c>
      <c r="L14" s="306">
        <v>50</v>
      </c>
      <c r="M14" s="307">
        <v>2</v>
      </c>
      <c r="N14" s="307">
        <v>0</v>
      </c>
      <c r="O14" s="307">
        <v>1</v>
      </c>
      <c r="P14" s="307">
        <v>0</v>
      </c>
      <c r="Q14" s="308">
        <v>15</v>
      </c>
    </row>
    <row r="15" spans="1:17" ht="33.75" customHeight="1" thickTop="1" thickBot="1">
      <c r="A15" s="1068" t="s">
        <v>517</v>
      </c>
      <c r="B15" s="1069"/>
      <c r="C15" s="300">
        <f t="shared" si="0"/>
        <v>18</v>
      </c>
      <c r="D15" s="301">
        <v>14</v>
      </c>
      <c r="E15" s="302">
        <v>13</v>
      </c>
      <c r="F15" s="302">
        <v>0</v>
      </c>
      <c r="G15" s="302">
        <v>2</v>
      </c>
      <c r="H15" s="302"/>
      <c r="I15" s="302"/>
      <c r="J15" s="303">
        <v>2</v>
      </c>
      <c r="K15" s="300">
        <f t="shared" si="2"/>
        <v>71</v>
      </c>
      <c r="L15" s="301">
        <v>45</v>
      </c>
      <c r="M15" s="302">
        <v>4</v>
      </c>
      <c r="N15" s="302">
        <v>3</v>
      </c>
      <c r="O15" s="302">
        <v>0</v>
      </c>
      <c r="P15" s="302">
        <v>0</v>
      </c>
      <c r="Q15" s="303">
        <v>19</v>
      </c>
    </row>
    <row r="16" spans="1:17" ht="33.75" customHeight="1" thickTop="1" thickBot="1">
      <c r="A16" s="1064" t="s">
        <v>74</v>
      </c>
      <c r="B16" s="1065"/>
      <c r="C16" s="310">
        <f t="shared" ref="C16:Q16" si="3">SUM(C6:C14)/10</f>
        <v>21.9</v>
      </c>
      <c r="D16" s="311">
        <f t="shared" si="3"/>
        <v>16.399999999999999</v>
      </c>
      <c r="E16" s="312">
        <f t="shared" si="3"/>
        <v>14.9</v>
      </c>
      <c r="F16" s="312">
        <f t="shared" si="3"/>
        <v>0.2</v>
      </c>
      <c r="G16" s="312">
        <f t="shared" si="3"/>
        <v>1.5</v>
      </c>
      <c r="H16" s="312">
        <f t="shared" si="3"/>
        <v>0</v>
      </c>
      <c r="I16" s="312">
        <f t="shared" si="3"/>
        <v>0</v>
      </c>
      <c r="J16" s="313">
        <f t="shared" si="3"/>
        <v>3.8</v>
      </c>
      <c r="K16" s="310">
        <f t="shared" si="3"/>
        <v>60.6</v>
      </c>
      <c r="L16" s="311">
        <f t="shared" si="3"/>
        <v>47.6</v>
      </c>
      <c r="M16" s="312">
        <f t="shared" si="3"/>
        <v>1.5</v>
      </c>
      <c r="N16" s="312">
        <f t="shared" si="3"/>
        <v>1.8</v>
      </c>
      <c r="O16" s="312">
        <f t="shared" si="3"/>
        <v>0.2</v>
      </c>
      <c r="P16" s="312">
        <f t="shared" si="3"/>
        <v>0</v>
      </c>
      <c r="Q16" s="313">
        <f t="shared" si="3"/>
        <v>9.5</v>
      </c>
    </row>
    <row r="17" spans="1:17" ht="33.75" customHeight="1" thickTop="1" thickBot="1">
      <c r="A17" s="1066" t="s">
        <v>499</v>
      </c>
      <c r="B17" s="1067"/>
      <c r="C17" s="300">
        <f t="shared" ref="C17:K17" si="4">(SUM(C18:C29))</f>
        <v>30</v>
      </c>
      <c r="D17" s="314">
        <f t="shared" si="4"/>
        <v>24</v>
      </c>
      <c r="E17" s="315">
        <f t="shared" si="4"/>
        <v>22</v>
      </c>
      <c r="F17" s="315">
        <f t="shared" si="4"/>
        <v>0</v>
      </c>
      <c r="G17" s="315">
        <f t="shared" si="4"/>
        <v>2</v>
      </c>
      <c r="H17" s="315">
        <f t="shared" si="4"/>
        <v>0</v>
      </c>
      <c r="I17" s="315">
        <f t="shared" si="4"/>
        <v>0</v>
      </c>
      <c r="J17" s="316">
        <f t="shared" si="4"/>
        <v>4</v>
      </c>
      <c r="K17" s="317">
        <f t="shared" si="4"/>
        <v>71</v>
      </c>
      <c r="L17" s="318">
        <f t="shared" ref="L17:Q17" si="5">(SUM(L18:L29))</f>
        <v>49</v>
      </c>
      <c r="M17" s="315">
        <f t="shared" si="5"/>
        <v>5</v>
      </c>
      <c r="N17" s="315">
        <f t="shared" si="5"/>
        <v>1</v>
      </c>
      <c r="O17" s="315">
        <f t="shared" si="5"/>
        <v>0</v>
      </c>
      <c r="P17" s="315">
        <f t="shared" si="5"/>
        <v>0</v>
      </c>
      <c r="Q17" s="316">
        <f t="shared" si="5"/>
        <v>16</v>
      </c>
    </row>
    <row r="18" spans="1:17" ht="33.75" customHeight="1">
      <c r="A18" s="1054" t="s">
        <v>442</v>
      </c>
      <c r="B18" s="477" t="s">
        <v>75</v>
      </c>
      <c r="C18" s="319">
        <f>SUM(F18:J18)+D18</f>
        <v>0</v>
      </c>
      <c r="D18" s="320">
        <v>0</v>
      </c>
      <c r="E18" s="321">
        <v>0</v>
      </c>
      <c r="F18" s="322">
        <v>0</v>
      </c>
      <c r="G18" s="322">
        <v>0</v>
      </c>
      <c r="H18" s="322">
        <v>0</v>
      </c>
      <c r="I18" s="322">
        <v>0</v>
      </c>
      <c r="J18" s="323">
        <v>0</v>
      </c>
      <c r="K18" s="324">
        <f t="shared" ref="K18:K29" si="6">SUM(L18:Q18)</f>
        <v>9</v>
      </c>
      <c r="L18" s="861">
        <v>7</v>
      </c>
      <c r="M18" s="862">
        <v>0</v>
      </c>
      <c r="N18" s="862">
        <v>1</v>
      </c>
      <c r="O18" s="862">
        <v>0</v>
      </c>
      <c r="P18" s="862">
        <v>0</v>
      </c>
      <c r="Q18" s="863">
        <v>1</v>
      </c>
    </row>
    <row r="19" spans="1:17" ht="33.75" customHeight="1">
      <c r="A19" s="1055"/>
      <c r="B19" s="478" t="s">
        <v>76</v>
      </c>
      <c r="C19" s="294">
        <f t="shared" ref="C19:C29" si="7">SUM(F19:J19)+D19</f>
        <v>6</v>
      </c>
      <c r="D19" s="320">
        <v>6</v>
      </c>
      <c r="E19" s="321">
        <v>5</v>
      </c>
      <c r="F19" s="322">
        <v>0</v>
      </c>
      <c r="G19" s="322">
        <v>0</v>
      </c>
      <c r="H19" s="322">
        <v>0</v>
      </c>
      <c r="I19" s="322">
        <v>0</v>
      </c>
      <c r="J19" s="323">
        <v>0</v>
      </c>
      <c r="K19" s="299">
        <f t="shared" si="6"/>
        <v>3</v>
      </c>
      <c r="L19" s="298">
        <v>3</v>
      </c>
      <c r="M19" s="296">
        <v>0</v>
      </c>
      <c r="N19" s="296">
        <v>0</v>
      </c>
      <c r="O19" s="322">
        <v>0</v>
      </c>
      <c r="P19" s="322">
        <v>0</v>
      </c>
      <c r="Q19" s="864">
        <v>0</v>
      </c>
    </row>
    <row r="20" spans="1:17" ht="33.75" customHeight="1">
      <c r="A20" s="1055"/>
      <c r="B20" s="478" t="s">
        <v>77</v>
      </c>
      <c r="C20" s="294">
        <f t="shared" si="7"/>
        <v>4</v>
      </c>
      <c r="D20" s="295">
        <v>2</v>
      </c>
      <c r="E20" s="325">
        <v>2</v>
      </c>
      <c r="F20" s="322">
        <v>0</v>
      </c>
      <c r="G20" s="322">
        <v>0</v>
      </c>
      <c r="H20" s="322">
        <v>0</v>
      </c>
      <c r="I20" s="322">
        <v>0</v>
      </c>
      <c r="J20" s="323">
        <v>2</v>
      </c>
      <c r="K20" s="299">
        <f t="shared" si="6"/>
        <v>12</v>
      </c>
      <c r="L20" s="298">
        <v>6</v>
      </c>
      <c r="M20" s="296">
        <v>3</v>
      </c>
      <c r="N20" s="296">
        <v>0</v>
      </c>
      <c r="O20" s="322">
        <v>0</v>
      </c>
      <c r="P20" s="322">
        <v>0</v>
      </c>
      <c r="Q20" s="864">
        <v>3</v>
      </c>
    </row>
    <row r="21" spans="1:17" ht="33.75" customHeight="1">
      <c r="A21" s="776" t="s">
        <v>515</v>
      </c>
      <c r="B21" s="478" t="s">
        <v>78</v>
      </c>
      <c r="C21" s="294">
        <f t="shared" si="7"/>
        <v>2</v>
      </c>
      <c r="D21" s="295">
        <v>2</v>
      </c>
      <c r="E21" s="325">
        <v>2</v>
      </c>
      <c r="F21" s="322">
        <v>0</v>
      </c>
      <c r="G21" s="322">
        <v>0</v>
      </c>
      <c r="H21" s="322">
        <v>0</v>
      </c>
      <c r="I21" s="322">
        <v>0</v>
      </c>
      <c r="J21" s="323">
        <v>0</v>
      </c>
      <c r="K21" s="299">
        <f t="shared" si="6"/>
        <v>8</v>
      </c>
      <c r="L21" s="298">
        <v>5</v>
      </c>
      <c r="M21" s="296">
        <v>0</v>
      </c>
      <c r="N21" s="296">
        <v>0</v>
      </c>
      <c r="O21" s="322">
        <v>0</v>
      </c>
      <c r="P21" s="296">
        <v>0</v>
      </c>
      <c r="Q21" s="864">
        <v>3</v>
      </c>
    </row>
    <row r="22" spans="1:17" ht="33.75" customHeight="1">
      <c r="A22" s="1056" t="s">
        <v>371</v>
      </c>
      <c r="B22" s="478" t="s">
        <v>79</v>
      </c>
      <c r="C22" s="294">
        <f t="shared" si="7"/>
        <v>3</v>
      </c>
      <c r="D22" s="295">
        <v>3</v>
      </c>
      <c r="E22" s="325">
        <v>3</v>
      </c>
      <c r="F22" s="322">
        <v>0</v>
      </c>
      <c r="G22" s="322">
        <v>0</v>
      </c>
      <c r="H22" s="322">
        <v>0</v>
      </c>
      <c r="I22" s="322">
        <v>0</v>
      </c>
      <c r="J22" s="323">
        <v>0</v>
      </c>
      <c r="K22" s="299">
        <f t="shared" si="6"/>
        <v>5</v>
      </c>
      <c r="L22" s="298">
        <v>3</v>
      </c>
      <c r="M22" s="296">
        <v>0</v>
      </c>
      <c r="N22" s="296">
        <v>0</v>
      </c>
      <c r="O22" s="322">
        <v>0</v>
      </c>
      <c r="P22" s="296">
        <v>0</v>
      </c>
      <c r="Q22" s="864">
        <v>2</v>
      </c>
    </row>
    <row r="23" spans="1:17" ht="33.75" customHeight="1">
      <c r="A23" s="1056"/>
      <c r="B23" s="478" t="s">
        <v>80</v>
      </c>
      <c r="C23" s="294">
        <f t="shared" si="7"/>
        <v>2</v>
      </c>
      <c r="D23" s="295">
        <v>2</v>
      </c>
      <c r="E23" s="325">
        <v>2</v>
      </c>
      <c r="F23" s="322">
        <v>0</v>
      </c>
      <c r="G23" s="322">
        <v>0</v>
      </c>
      <c r="H23" s="322">
        <v>0</v>
      </c>
      <c r="I23" s="322">
        <v>0</v>
      </c>
      <c r="J23" s="323">
        <v>0</v>
      </c>
      <c r="K23" s="299">
        <f t="shared" si="6"/>
        <v>4</v>
      </c>
      <c r="L23" s="298">
        <v>2</v>
      </c>
      <c r="M23" s="296">
        <v>0</v>
      </c>
      <c r="N23" s="296">
        <v>0</v>
      </c>
      <c r="O23" s="322">
        <v>0</v>
      </c>
      <c r="P23" s="296">
        <v>0</v>
      </c>
      <c r="Q23" s="864">
        <v>2</v>
      </c>
    </row>
    <row r="24" spans="1:17" ht="33.75" customHeight="1">
      <c r="A24" s="1056"/>
      <c r="B24" s="478" t="s">
        <v>81</v>
      </c>
      <c r="C24" s="294">
        <f t="shared" si="7"/>
        <v>1</v>
      </c>
      <c r="D24" s="295">
        <v>1</v>
      </c>
      <c r="E24" s="325">
        <v>1</v>
      </c>
      <c r="F24" s="322">
        <v>0</v>
      </c>
      <c r="G24" s="322">
        <v>0</v>
      </c>
      <c r="H24" s="322">
        <v>0</v>
      </c>
      <c r="I24" s="322">
        <v>0</v>
      </c>
      <c r="J24" s="323">
        <v>0</v>
      </c>
      <c r="K24" s="299">
        <f t="shared" si="6"/>
        <v>2</v>
      </c>
      <c r="L24" s="298">
        <v>2</v>
      </c>
      <c r="M24" s="296">
        <v>0</v>
      </c>
      <c r="N24" s="296">
        <v>0</v>
      </c>
      <c r="O24" s="322">
        <v>0</v>
      </c>
      <c r="P24" s="296">
        <v>0</v>
      </c>
      <c r="Q24" s="864">
        <v>0</v>
      </c>
    </row>
    <row r="25" spans="1:17" ht="33.75" customHeight="1">
      <c r="A25" s="1056"/>
      <c r="B25" s="478" t="s">
        <v>82</v>
      </c>
      <c r="C25" s="294">
        <f t="shared" si="7"/>
        <v>0</v>
      </c>
      <c r="D25" s="295">
        <v>0</v>
      </c>
      <c r="E25" s="325">
        <v>0</v>
      </c>
      <c r="F25" s="322">
        <v>0</v>
      </c>
      <c r="G25" s="322">
        <v>0</v>
      </c>
      <c r="H25" s="322">
        <v>0</v>
      </c>
      <c r="I25" s="322">
        <v>0</v>
      </c>
      <c r="J25" s="323">
        <v>0</v>
      </c>
      <c r="K25" s="299">
        <f t="shared" si="6"/>
        <v>1</v>
      </c>
      <c r="L25" s="298">
        <v>1</v>
      </c>
      <c r="M25" s="296">
        <v>0</v>
      </c>
      <c r="N25" s="296">
        <v>0</v>
      </c>
      <c r="O25" s="322">
        <v>0</v>
      </c>
      <c r="P25" s="296">
        <v>0</v>
      </c>
      <c r="Q25" s="864">
        <v>0</v>
      </c>
    </row>
    <row r="26" spans="1:17" ht="33.75" customHeight="1">
      <c r="A26" s="1056"/>
      <c r="B26" s="478" t="s">
        <v>83</v>
      </c>
      <c r="C26" s="294">
        <f t="shared" si="7"/>
        <v>3</v>
      </c>
      <c r="D26" s="295">
        <v>1</v>
      </c>
      <c r="E26" s="325">
        <v>1</v>
      </c>
      <c r="F26" s="322">
        <v>0</v>
      </c>
      <c r="G26" s="322">
        <v>1</v>
      </c>
      <c r="H26" s="322">
        <v>0</v>
      </c>
      <c r="I26" s="322">
        <v>0</v>
      </c>
      <c r="J26" s="323">
        <v>1</v>
      </c>
      <c r="K26" s="299">
        <f t="shared" si="6"/>
        <v>3</v>
      </c>
      <c r="L26" s="298">
        <v>3</v>
      </c>
      <c r="M26" s="296">
        <v>0</v>
      </c>
      <c r="N26" s="296">
        <v>0</v>
      </c>
      <c r="O26" s="322">
        <v>0</v>
      </c>
      <c r="P26" s="296">
        <v>0</v>
      </c>
      <c r="Q26" s="864">
        <v>0</v>
      </c>
    </row>
    <row r="27" spans="1:17" ht="33.75" customHeight="1">
      <c r="A27" s="1056"/>
      <c r="B27" s="478" t="s">
        <v>84</v>
      </c>
      <c r="C27" s="294">
        <f t="shared" si="7"/>
        <v>1</v>
      </c>
      <c r="D27" s="295">
        <v>0</v>
      </c>
      <c r="E27" s="325">
        <v>0</v>
      </c>
      <c r="F27" s="296">
        <v>0</v>
      </c>
      <c r="G27" s="296">
        <v>0</v>
      </c>
      <c r="H27" s="322">
        <v>0</v>
      </c>
      <c r="I27" s="322">
        <v>0</v>
      </c>
      <c r="J27" s="326">
        <v>1</v>
      </c>
      <c r="K27" s="299">
        <f t="shared" si="6"/>
        <v>8</v>
      </c>
      <c r="L27" s="298">
        <v>5</v>
      </c>
      <c r="M27" s="296">
        <v>1</v>
      </c>
      <c r="N27" s="296">
        <v>0</v>
      </c>
      <c r="O27" s="322">
        <v>0</v>
      </c>
      <c r="P27" s="296">
        <v>0</v>
      </c>
      <c r="Q27" s="864">
        <v>2</v>
      </c>
    </row>
    <row r="28" spans="1:17" ht="33.75" customHeight="1">
      <c r="A28" s="1056"/>
      <c r="B28" s="478" t="s">
        <v>85</v>
      </c>
      <c r="C28" s="294">
        <f t="shared" si="7"/>
        <v>4</v>
      </c>
      <c r="D28" s="295">
        <v>4</v>
      </c>
      <c r="E28" s="325">
        <v>3</v>
      </c>
      <c r="F28" s="296">
        <v>0</v>
      </c>
      <c r="G28" s="296">
        <v>0</v>
      </c>
      <c r="H28" s="322">
        <v>0</v>
      </c>
      <c r="I28" s="322">
        <v>0</v>
      </c>
      <c r="J28" s="326">
        <v>0</v>
      </c>
      <c r="K28" s="299">
        <f t="shared" si="6"/>
        <v>14</v>
      </c>
      <c r="L28" s="298">
        <v>10</v>
      </c>
      <c r="M28" s="296">
        <v>1</v>
      </c>
      <c r="N28" s="296">
        <v>0</v>
      </c>
      <c r="O28" s="296">
        <v>0</v>
      </c>
      <c r="P28" s="296">
        <v>0</v>
      </c>
      <c r="Q28" s="864">
        <v>3</v>
      </c>
    </row>
    <row r="29" spans="1:17" ht="33.75" customHeight="1" thickBot="1">
      <c r="A29" s="1057"/>
      <c r="B29" s="479" t="s">
        <v>86</v>
      </c>
      <c r="C29" s="327">
        <f t="shared" si="7"/>
        <v>4</v>
      </c>
      <c r="D29" s="328">
        <v>3</v>
      </c>
      <c r="E29" s="329">
        <v>3</v>
      </c>
      <c r="F29" s="330">
        <v>0</v>
      </c>
      <c r="G29" s="330">
        <v>1</v>
      </c>
      <c r="H29" s="330">
        <v>0</v>
      </c>
      <c r="I29" s="330">
        <v>0</v>
      </c>
      <c r="J29" s="331">
        <v>0</v>
      </c>
      <c r="K29" s="332">
        <f t="shared" si="6"/>
        <v>2</v>
      </c>
      <c r="L29" s="865">
        <v>2</v>
      </c>
      <c r="M29" s="330">
        <v>0</v>
      </c>
      <c r="N29" s="330">
        <v>0</v>
      </c>
      <c r="O29" s="330">
        <v>0</v>
      </c>
      <c r="P29" s="330">
        <v>0</v>
      </c>
      <c r="Q29" s="866">
        <v>0</v>
      </c>
    </row>
  </sheetData>
  <mergeCells count="32"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  <mergeCell ref="N4:N5"/>
    <mergeCell ref="A6:B6"/>
    <mergeCell ref="A7:B7"/>
    <mergeCell ref="A8:B8"/>
    <mergeCell ref="A9:B9"/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</mergeCells>
  <phoneticPr fontId="3"/>
  <pageMargins left="0.78740157480314965" right="0.78740157480314965" top="0.89" bottom="0.87" header="0.51181102362204722" footer="0.51181102362204722"/>
  <pageSetup paperSize="9" scale="7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A28"/>
  <sheetViews>
    <sheetView view="pageBreakPreview" zoomScale="69" zoomScaleNormal="85" zoomScaleSheetLayoutView="69" workbookViewId="0">
      <pane ySplit="4" topLeftCell="A5" activePane="bottomLeft" state="frozen"/>
      <selection activeCell="C10" sqref="C10"/>
      <selection pane="bottomLeft" activeCell="R11" sqref="R11"/>
    </sheetView>
  </sheetViews>
  <sheetFormatPr defaultColWidth="9" defaultRowHeight="11"/>
  <cols>
    <col min="1" max="1" width="11.6328125" style="9" bestFit="1" customWidth="1"/>
    <col min="2" max="2" width="8" style="9" customWidth="1"/>
    <col min="3" max="3" width="7.08984375" style="9" bestFit="1" customWidth="1"/>
    <col min="4" max="4" width="11.7265625" style="9" customWidth="1"/>
    <col min="5" max="5" width="14.90625" style="9" customWidth="1"/>
    <col min="6" max="6" width="9.90625" style="89" bestFit="1" customWidth="1"/>
    <col min="7" max="7" width="8" style="88" customWidth="1"/>
    <col min="8" max="8" width="4.90625" style="9" bestFit="1" customWidth="1"/>
    <col min="9" max="9" width="6.36328125" style="9" bestFit="1" customWidth="1"/>
    <col min="10" max="10" width="14.08984375" style="9" bestFit="1" customWidth="1"/>
    <col min="11" max="12" width="4.90625" style="9" bestFit="1" customWidth="1"/>
    <col min="13" max="13" width="5.36328125" style="9" customWidth="1"/>
    <col min="14" max="16384" width="9" style="28"/>
  </cols>
  <sheetData>
    <row r="1" spans="1:53" s="27" customFormat="1" ht="38.25" customHeight="1">
      <c r="A1" s="1082" t="s">
        <v>493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2"/>
      <c r="N1" s="73"/>
    </row>
    <row r="2" spans="1:53" s="27" customFormat="1" ht="15" customHeight="1">
      <c r="A2" s="1081" t="s">
        <v>382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73"/>
    </row>
    <row r="3" spans="1:53" ht="13.5" customHeight="1" thickBot="1">
      <c r="A3" s="335"/>
      <c r="B3" s="122"/>
      <c r="C3" s="122"/>
      <c r="D3" s="122"/>
      <c r="E3" s="122"/>
      <c r="F3" s="336"/>
      <c r="G3" s="337"/>
      <c r="H3" s="122"/>
      <c r="I3" s="122"/>
      <c r="J3" s="122"/>
      <c r="K3" s="122"/>
      <c r="L3" s="122"/>
      <c r="N3" s="57"/>
    </row>
    <row r="4" spans="1:53" s="9" customFormat="1" ht="39">
      <c r="A4" s="806" t="s">
        <v>481</v>
      </c>
      <c r="B4" s="836" t="s">
        <v>482</v>
      </c>
      <c r="C4" s="807" t="s">
        <v>144</v>
      </c>
      <c r="D4" s="808" t="s">
        <v>145</v>
      </c>
      <c r="E4" s="808" t="s">
        <v>146</v>
      </c>
      <c r="F4" s="809" t="s">
        <v>147</v>
      </c>
      <c r="G4" s="809" t="s">
        <v>322</v>
      </c>
      <c r="H4" s="808" t="s">
        <v>52</v>
      </c>
      <c r="I4" s="807" t="s">
        <v>148</v>
      </c>
      <c r="J4" s="808" t="s">
        <v>149</v>
      </c>
      <c r="K4" s="807" t="s">
        <v>150</v>
      </c>
      <c r="L4" s="836" t="s">
        <v>380</v>
      </c>
      <c r="M4" s="837" t="s">
        <v>381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</row>
    <row r="5" spans="1:53" s="72" customFormat="1" ht="40.5" customHeight="1">
      <c r="A5" s="843" t="s">
        <v>528</v>
      </c>
      <c r="B5" s="844">
        <v>1</v>
      </c>
      <c r="C5" s="845">
        <v>0.87291666666666667</v>
      </c>
      <c r="D5" s="844" t="s">
        <v>537</v>
      </c>
      <c r="E5" s="844"/>
      <c r="F5" s="844">
        <v>740928</v>
      </c>
      <c r="G5" s="846"/>
      <c r="H5" s="844">
        <v>0</v>
      </c>
      <c r="I5" s="844">
        <v>0</v>
      </c>
      <c r="J5" s="844" t="s">
        <v>554</v>
      </c>
      <c r="K5" s="844">
        <v>0</v>
      </c>
      <c r="L5" s="847">
        <v>0</v>
      </c>
      <c r="M5" s="847"/>
    </row>
    <row r="6" spans="1:53" s="72" customFormat="1" ht="40.5" customHeight="1">
      <c r="A6" s="843" t="s">
        <v>527</v>
      </c>
      <c r="B6" s="844">
        <v>2</v>
      </c>
      <c r="C6" s="845">
        <v>0.16666666666666666</v>
      </c>
      <c r="D6" s="844" t="s">
        <v>546</v>
      </c>
      <c r="E6" s="844" t="s">
        <v>531</v>
      </c>
      <c r="F6" s="844">
        <v>10271</v>
      </c>
      <c r="G6" s="847">
        <v>255</v>
      </c>
      <c r="H6" s="844">
        <v>2</v>
      </c>
      <c r="I6" s="844">
        <v>1</v>
      </c>
      <c r="J6" s="848" t="s">
        <v>536</v>
      </c>
      <c r="K6" s="844">
        <v>4</v>
      </c>
      <c r="L6" s="847">
        <v>4</v>
      </c>
      <c r="M6" s="849">
        <v>10</v>
      </c>
    </row>
    <row r="7" spans="1:53" s="72" customFormat="1" ht="40.5" customHeight="1">
      <c r="A7" s="843" t="s">
        <v>527</v>
      </c>
      <c r="B7" s="844">
        <v>3</v>
      </c>
      <c r="C7" s="845">
        <v>0.64166666666666672</v>
      </c>
      <c r="D7" s="844" t="s">
        <v>538</v>
      </c>
      <c r="E7" s="844" t="s">
        <v>531</v>
      </c>
      <c r="F7" s="844">
        <v>23580</v>
      </c>
      <c r="G7" s="846">
        <v>242</v>
      </c>
      <c r="H7" s="844">
        <v>0</v>
      </c>
      <c r="I7" s="844">
        <v>1</v>
      </c>
      <c r="J7" s="844" t="s">
        <v>535</v>
      </c>
      <c r="K7" s="844">
        <v>5</v>
      </c>
      <c r="L7" s="847">
        <v>5</v>
      </c>
      <c r="M7" s="847">
        <v>14</v>
      </c>
    </row>
    <row r="8" spans="1:53" s="72" customFormat="1" ht="40.5" customHeight="1">
      <c r="A8" s="843" t="s">
        <v>527</v>
      </c>
      <c r="B8" s="844">
        <v>3</v>
      </c>
      <c r="C8" s="845">
        <v>0.60416666666666663</v>
      </c>
      <c r="D8" s="850" t="s">
        <v>538</v>
      </c>
      <c r="E8" s="844" t="s">
        <v>531</v>
      </c>
      <c r="F8" s="844">
        <v>22324</v>
      </c>
      <c r="G8" s="846">
        <v>134</v>
      </c>
      <c r="H8" s="844">
        <v>0</v>
      </c>
      <c r="I8" s="844">
        <v>1</v>
      </c>
      <c r="J8" s="844" t="s">
        <v>532</v>
      </c>
      <c r="K8" s="844">
        <v>5</v>
      </c>
      <c r="L8" s="847">
        <v>2</v>
      </c>
      <c r="M8" s="847">
        <v>4</v>
      </c>
    </row>
    <row r="9" spans="1:53" s="72" customFormat="1" ht="40.5" customHeight="1">
      <c r="A9" s="843" t="s">
        <v>527</v>
      </c>
      <c r="B9" s="844">
        <v>3</v>
      </c>
      <c r="C9" s="845">
        <v>7.1527777777777787E-2</v>
      </c>
      <c r="D9" s="844" t="s">
        <v>543</v>
      </c>
      <c r="E9" s="844" t="s">
        <v>533</v>
      </c>
      <c r="F9" s="844">
        <v>10077</v>
      </c>
      <c r="G9" s="847">
        <v>38</v>
      </c>
      <c r="H9" s="844">
        <v>0</v>
      </c>
      <c r="I9" s="844">
        <v>0</v>
      </c>
      <c r="J9" s="844" t="s">
        <v>553</v>
      </c>
      <c r="K9" s="844">
        <v>1</v>
      </c>
      <c r="L9" s="847">
        <v>2</v>
      </c>
      <c r="M9" s="847">
        <v>2</v>
      </c>
    </row>
    <row r="10" spans="1:53" s="72" customFormat="1" ht="40.5" customHeight="1">
      <c r="A10" s="843" t="s">
        <v>527</v>
      </c>
      <c r="B10" s="844">
        <v>3</v>
      </c>
      <c r="C10" s="845">
        <v>0.86111111111111116</v>
      </c>
      <c r="D10" s="844" t="s">
        <v>545</v>
      </c>
      <c r="E10" s="844" t="s">
        <v>531</v>
      </c>
      <c r="F10" s="844">
        <v>30671</v>
      </c>
      <c r="G10" s="847">
        <v>488</v>
      </c>
      <c r="H10" s="844">
        <v>0</v>
      </c>
      <c r="I10" s="844">
        <v>0</v>
      </c>
      <c r="J10" s="844" t="s">
        <v>534</v>
      </c>
      <c r="K10" s="844">
        <v>2</v>
      </c>
      <c r="L10" s="847">
        <v>2</v>
      </c>
      <c r="M10" s="847">
        <v>3</v>
      </c>
    </row>
    <row r="11" spans="1:53" s="72" customFormat="1" ht="40.5" customHeight="1">
      <c r="A11" s="843" t="s">
        <v>527</v>
      </c>
      <c r="B11" s="844">
        <v>4</v>
      </c>
      <c r="C11" s="845">
        <v>0.8125</v>
      </c>
      <c r="D11" s="851" t="s">
        <v>539</v>
      </c>
      <c r="E11" s="851"/>
      <c r="F11" s="844">
        <v>15878</v>
      </c>
      <c r="G11" s="847">
        <v>64</v>
      </c>
      <c r="H11" s="844">
        <v>0</v>
      </c>
      <c r="I11" s="844">
        <v>0</v>
      </c>
      <c r="J11" s="844" t="s">
        <v>534</v>
      </c>
      <c r="K11" s="844">
        <v>2</v>
      </c>
      <c r="L11" s="847">
        <v>1</v>
      </c>
      <c r="M11" s="847">
        <v>1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</row>
    <row r="12" spans="1:53" s="72" customFormat="1" ht="40.5" customHeight="1">
      <c r="A12" s="843" t="s">
        <v>527</v>
      </c>
      <c r="B12" s="844">
        <v>4</v>
      </c>
      <c r="C12" s="845">
        <v>0.91319444444444453</v>
      </c>
      <c r="D12" s="851" t="s">
        <v>547</v>
      </c>
      <c r="E12" s="851" t="s">
        <v>531</v>
      </c>
      <c r="F12" s="844">
        <v>44465</v>
      </c>
      <c r="G12" s="847">
        <v>447</v>
      </c>
      <c r="H12" s="844">
        <v>0</v>
      </c>
      <c r="I12" s="844">
        <v>0</v>
      </c>
      <c r="J12" s="844" t="s">
        <v>532</v>
      </c>
      <c r="K12" s="844">
        <v>8</v>
      </c>
      <c r="L12" s="847">
        <v>3</v>
      </c>
      <c r="M12" s="849">
        <v>6</v>
      </c>
    </row>
    <row r="13" spans="1:53" s="72" customFormat="1" ht="40.5" customHeight="1">
      <c r="A13" s="843" t="s">
        <v>527</v>
      </c>
      <c r="B13" s="844">
        <v>5</v>
      </c>
      <c r="C13" s="845">
        <v>3.472222222222222E-3</v>
      </c>
      <c r="D13" s="851" t="s">
        <v>537</v>
      </c>
      <c r="E13" s="851" t="s">
        <v>531</v>
      </c>
      <c r="F13" s="844">
        <v>28829</v>
      </c>
      <c r="G13" s="846">
        <v>195</v>
      </c>
      <c r="H13" s="844">
        <v>1</v>
      </c>
      <c r="I13" s="844">
        <v>0</v>
      </c>
      <c r="J13" s="844" t="s">
        <v>534</v>
      </c>
      <c r="K13" s="844">
        <v>2</v>
      </c>
      <c r="L13" s="847">
        <v>1</v>
      </c>
      <c r="M13" s="849">
        <v>2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s="72" customFormat="1" ht="40.5" customHeight="1">
      <c r="A14" s="843" t="s">
        <v>527</v>
      </c>
      <c r="B14" s="844">
        <v>6</v>
      </c>
      <c r="C14" s="845">
        <v>0.74305555555555547</v>
      </c>
      <c r="D14" s="851" t="s">
        <v>544</v>
      </c>
      <c r="E14" s="851" t="s">
        <v>533</v>
      </c>
      <c r="F14" s="844">
        <v>13553</v>
      </c>
      <c r="G14" s="847">
        <v>60</v>
      </c>
      <c r="H14" s="844">
        <v>0</v>
      </c>
      <c r="I14" s="844">
        <v>0</v>
      </c>
      <c r="J14" s="844" t="s">
        <v>555</v>
      </c>
      <c r="K14" s="844">
        <v>1</v>
      </c>
      <c r="L14" s="847">
        <v>1</v>
      </c>
      <c r="M14" s="847">
        <v>1</v>
      </c>
    </row>
    <row r="15" spans="1:53" s="72" customFormat="1" ht="40.5" customHeight="1">
      <c r="A15" s="843" t="s">
        <v>529</v>
      </c>
      <c r="B15" s="844">
        <v>7</v>
      </c>
      <c r="C15" s="845">
        <v>0.64583333333333337</v>
      </c>
      <c r="D15" s="851" t="s">
        <v>537</v>
      </c>
      <c r="E15" s="851" t="s">
        <v>549</v>
      </c>
      <c r="F15" s="844">
        <v>19660</v>
      </c>
      <c r="G15" s="846"/>
      <c r="H15" s="844">
        <v>0</v>
      </c>
      <c r="I15" s="844">
        <v>0</v>
      </c>
      <c r="J15" s="844" t="s">
        <v>556</v>
      </c>
      <c r="K15" s="844">
        <v>0</v>
      </c>
      <c r="L15" s="847">
        <v>0</v>
      </c>
      <c r="M15" s="84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s="72" customFormat="1" ht="40.5" customHeight="1">
      <c r="A16" s="843" t="s">
        <v>527</v>
      </c>
      <c r="B16" s="844">
        <v>7</v>
      </c>
      <c r="C16" s="845">
        <v>0.47569444444444442</v>
      </c>
      <c r="D16" s="851" t="s">
        <v>538</v>
      </c>
      <c r="E16" s="851" t="s">
        <v>531</v>
      </c>
      <c r="F16" s="844">
        <v>36241</v>
      </c>
      <c r="G16" s="847">
        <v>199</v>
      </c>
      <c r="H16" s="844">
        <v>0</v>
      </c>
      <c r="I16" s="844">
        <v>0</v>
      </c>
      <c r="J16" s="844" t="s">
        <v>532</v>
      </c>
      <c r="K16" s="844">
        <v>2</v>
      </c>
      <c r="L16" s="847">
        <v>3</v>
      </c>
      <c r="M16" s="847">
        <v>10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s="72" customFormat="1" ht="40.5" customHeight="1">
      <c r="A17" s="843" t="s">
        <v>527</v>
      </c>
      <c r="B17" s="844">
        <v>8</v>
      </c>
      <c r="C17" s="845">
        <v>0.73958333333333337</v>
      </c>
      <c r="D17" s="851" t="s">
        <v>539</v>
      </c>
      <c r="E17" s="851" t="s">
        <v>550</v>
      </c>
      <c r="F17" s="844">
        <v>22195</v>
      </c>
      <c r="G17" s="847">
        <v>634</v>
      </c>
      <c r="H17" s="844">
        <v>0</v>
      </c>
      <c r="I17" s="844">
        <v>1</v>
      </c>
      <c r="J17" s="844" t="s">
        <v>554</v>
      </c>
      <c r="K17" s="844">
        <v>3</v>
      </c>
      <c r="L17" s="847">
        <v>0</v>
      </c>
      <c r="M17" s="847"/>
    </row>
    <row r="18" spans="1:53" s="72" customFormat="1" ht="40.5" customHeight="1">
      <c r="A18" s="843" t="s">
        <v>529</v>
      </c>
      <c r="B18" s="844">
        <v>8</v>
      </c>
      <c r="C18" s="845">
        <v>0.93541666666666667</v>
      </c>
      <c r="D18" s="851" t="s">
        <v>541</v>
      </c>
      <c r="E18" s="851" t="s">
        <v>549</v>
      </c>
      <c r="F18" s="844">
        <v>12728</v>
      </c>
      <c r="G18" s="847"/>
      <c r="H18" s="844">
        <v>0</v>
      </c>
      <c r="I18" s="844">
        <v>0</v>
      </c>
      <c r="J18" s="844" t="s">
        <v>553</v>
      </c>
      <c r="K18" s="844">
        <v>0</v>
      </c>
      <c r="L18" s="847">
        <v>0</v>
      </c>
      <c r="M18" s="849"/>
    </row>
    <row r="19" spans="1:53" ht="40.5" customHeight="1">
      <c r="A19" s="843" t="s">
        <v>527</v>
      </c>
      <c r="B19" s="844">
        <v>9</v>
      </c>
      <c r="C19" s="845">
        <v>0.20138888888888887</v>
      </c>
      <c r="D19" s="851" t="s">
        <v>537</v>
      </c>
      <c r="E19" s="851" t="s">
        <v>531</v>
      </c>
      <c r="F19" s="844">
        <v>10749</v>
      </c>
      <c r="G19" s="846">
        <v>186</v>
      </c>
      <c r="H19" s="844">
        <v>1</v>
      </c>
      <c r="I19" s="844">
        <v>1</v>
      </c>
      <c r="J19" s="844" t="s">
        <v>532</v>
      </c>
      <c r="K19" s="844">
        <v>2</v>
      </c>
      <c r="L19" s="847">
        <v>1</v>
      </c>
      <c r="M19" s="847">
        <v>2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1:53" ht="40.5" customHeight="1">
      <c r="A20" s="843" t="s">
        <v>529</v>
      </c>
      <c r="B20" s="844">
        <v>9</v>
      </c>
      <c r="C20" s="845">
        <v>0.47083333333333338</v>
      </c>
      <c r="D20" s="851" t="s">
        <v>540</v>
      </c>
      <c r="E20" s="851" t="s">
        <v>549</v>
      </c>
      <c r="F20" s="844">
        <v>10310</v>
      </c>
      <c r="G20" s="847">
        <v>0</v>
      </c>
      <c r="H20" s="844"/>
      <c r="I20" s="844"/>
      <c r="J20" s="844" t="s">
        <v>532</v>
      </c>
      <c r="K20" s="844">
        <v>0</v>
      </c>
      <c r="L20" s="847"/>
      <c r="M20" s="847"/>
    </row>
    <row r="21" spans="1:53" ht="40.5" customHeight="1">
      <c r="A21" s="843" t="s">
        <v>527</v>
      </c>
      <c r="B21" s="844">
        <v>9</v>
      </c>
      <c r="C21" s="845">
        <v>0.125</v>
      </c>
      <c r="D21" s="851" t="s">
        <v>542</v>
      </c>
      <c r="E21" s="851" t="s">
        <v>531</v>
      </c>
      <c r="F21" s="844">
        <v>14182</v>
      </c>
      <c r="G21" s="847">
        <v>648</v>
      </c>
      <c r="H21" s="844">
        <v>0</v>
      </c>
      <c r="I21" s="844">
        <v>0</v>
      </c>
      <c r="J21" s="844" t="s">
        <v>532</v>
      </c>
      <c r="K21" s="844">
        <v>8</v>
      </c>
      <c r="L21" s="847">
        <v>4</v>
      </c>
      <c r="M21" s="847">
        <v>4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1:53" ht="40.5" customHeight="1">
      <c r="A22" s="843" t="s">
        <v>527</v>
      </c>
      <c r="B22" s="844">
        <v>11</v>
      </c>
      <c r="C22" s="845">
        <v>0.67361111111111116</v>
      </c>
      <c r="D22" s="852" t="s">
        <v>538</v>
      </c>
      <c r="E22" s="851" t="s">
        <v>531</v>
      </c>
      <c r="F22" s="844">
        <v>29892</v>
      </c>
      <c r="G22" s="847">
        <v>249</v>
      </c>
      <c r="H22" s="844">
        <v>0</v>
      </c>
      <c r="I22" s="844">
        <v>0</v>
      </c>
      <c r="J22" s="844" t="s">
        <v>532</v>
      </c>
      <c r="K22" s="844">
        <v>2</v>
      </c>
      <c r="L22" s="847">
        <v>1</v>
      </c>
      <c r="M22" s="847">
        <v>1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1:53" ht="40.5" customHeight="1">
      <c r="A23" s="843" t="s">
        <v>527</v>
      </c>
      <c r="B23" s="844">
        <v>11</v>
      </c>
      <c r="C23" s="845">
        <v>0.13194444444444445</v>
      </c>
      <c r="D23" s="851" t="s">
        <v>540</v>
      </c>
      <c r="E23" s="851" t="s">
        <v>531</v>
      </c>
      <c r="F23" s="844">
        <v>24660</v>
      </c>
      <c r="G23" s="847">
        <v>112</v>
      </c>
      <c r="H23" s="844">
        <v>0</v>
      </c>
      <c r="I23" s="844">
        <v>5</v>
      </c>
      <c r="J23" s="844" t="s">
        <v>532</v>
      </c>
      <c r="K23" s="844">
        <v>1</v>
      </c>
      <c r="L23" s="847">
        <v>1</v>
      </c>
      <c r="M23" s="847">
        <v>5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1:53" ht="40.5" customHeight="1">
      <c r="A24" s="843" t="s">
        <v>527</v>
      </c>
      <c r="B24" s="844">
        <v>11</v>
      </c>
      <c r="C24" s="845">
        <v>9.0277777777777776E-2</v>
      </c>
      <c r="D24" s="851" t="s">
        <v>540</v>
      </c>
      <c r="E24" s="851" t="s">
        <v>551</v>
      </c>
      <c r="F24" s="844">
        <v>18120</v>
      </c>
      <c r="G24" s="847">
        <v>239</v>
      </c>
      <c r="H24" s="844">
        <v>0</v>
      </c>
      <c r="I24" s="844">
        <v>1</v>
      </c>
      <c r="J24" s="844" t="s">
        <v>532</v>
      </c>
      <c r="K24" s="844">
        <v>2</v>
      </c>
      <c r="L24" s="847"/>
      <c r="M24" s="847"/>
    </row>
    <row r="25" spans="1:53" ht="40.5" customHeight="1">
      <c r="A25" s="843" t="s">
        <v>527</v>
      </c>
      <c r="B25" s="844">
        <v>11</v>
      </c>
      <c r="C25" s="845">
        <v>0.38194444444444442</v>
      </c>
      <c r="D25" s="851" t="s">
        <v>540</v>
      </c>
      <c r="E25" s="851" t="s">
        <v>552</v>
      </c>
      <c r="F25" s="844">
        <v>22072</v>
      </c>
      <c r="G25" s="847">
        <v>123</v>
      </c>
      <c r="H25" s="844"/>
      <c r="I25" s="844"/>
      <c r="J25" s="844" t="s">
        <v>532</v>
      </c>
      <c r="K25" s="844">
        <v>1</v>
      </c>
      <c r="L25" s="847"/>
      <c r="M25" s="847"/>
    </row>
    <row r="26" spans="1:53" ht="40.5" customHeight="1">
      <c r="A26" s="843" t="s">
        <v>527</v>
      </c>
      <c r="B26" s="844">
        <v>11</v>
      </c>
      <c r="C26" s="845">
        <v>0.58680555555555558</v>
      </c>
      <c r="D26" s="851" t="s">
        <v>543</v>
      </c>
      <c r="E26" s="851" t="s">
        <v>550</v>
      </c>
      <c r="F26" s="844">
        <v>29218</v>
      </c>
      <c r="G26" s="847"/>
      <c r="H26" s="844">
        <v>1</v>
      </c>
      <c r="I26" s="844">
        <v>1</v>
      </c>
      <c r="J26" s="844" t="s">
        <v>532</v>
      </c>
      <c r="K26" s="844">
        <v>0</v>
      </c>
      <c r="L26" s="847">
        <v>0</v>
      </c>
      <c r="M26" s="847"/>
      <c r="N26" s="57"/>
    </row>
    <row r="27" spans="1:53" ht="40.5" customHeight="1">
      <c r="A27" s="843" t="s">
        <v>527</v>
      </c>
      <c r="B27" s="844">
        <v>11</v>
      </c>
      <c r="C27" s="845">
        <v>0.58333333333333337</v>
      </c>
      <c r="D27" s="851" t="s">
        <v>543</v>
      </c>
      <c r="E27" s="851" t="s">
        <v>531</v>
      </c>
      <c r="F27" s="844">
        <v>17841</v>
      </c>
      <c r="G27" s="847">
        <v>346</v>
      </c>
      <c r="H27" s="844">
        <v>0</v>
      </c>
      <c r="I27" s="844">
        <v>0</v>
      </c>
      <c r="J27" s="844" t="s">
        <v>534</v>
      </c>
      <c r="K27" s="844">
        <v>4</v>
      </c>
      <c r="L27" s="847">
        <v>1</v>
      </c>
      <c r="M27" s="847">
        <v>1</v>
      </c>
    </row>
    <row r="28" spans="1:53" ht="40.5" customHeight="1">
      <c r="A28" s="843" t="s">
        <v>527</v>
      </c>
      <c r="B28" s="844">
        <v>11</v>
      </c>
      <c r="C28" s="844" t="s">
        <v>530</v>
      </c>
      <c r="D28" s="851" t="s">
        <v>548</v>
      </c>
      <c r="E28" s="851" t="s">
        <v>550</v>
      </c>
      <c r="F28" s="844">
        <v>32670</v>
      </c>
      <c r="G28" s="847">
        <v>399</v>
      </c>
      <c r="H28" s="844">
        <v>0</v>
      </c>
      <c r="I28" s="844">
        <v>0</v>
      </c>
      <c r="J28" s="844" t="s">
        <v>557</v>
      </c>
      <c r="K28" s="844">
        <v>1</v>
      </c>
      <c r="L28" s="847">
        <v>0</v>
      </c>
      <c r="M28" s="847">
        <v>0</v>
      </c>
    </row>
  </sheetData>
  <autoFilter ref="A4:BA28" xr:uid="{0512403A-1B0E-410B-9A86-45A299288B71}"/>
  <sortState ref="A5:M28">
    <sortCondition ref="B5:B28"/>
  </sortState>
  <mergeCells count="2">
    <mergeCell ref="A2:M2"/>
    <mergeCell ref="A1:M1"/>
  </mergeCells>
  <phoneticPr fontId="3"/>
  <printOptions horizontalCentered="1"/>
  <pageMargins left="0.78740157480314965" right="0.75" top="0.98425196850393704" bottom="0.98425196850393704" header="0.51181102362204722" footer="0.51181102362204722"/>
  <pageSetup paperSize="9" scale="68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B36"/>
  <sheetViews>
    <sheetView view="pageBreakPreview" zoomScale="85" zoomScaleNormal="85" zoomScaleSheetLayoutView="85" workbookViewId="0">
      <pane ySplit="4" topLeftCell="A5" activePane="bottomLeft" state="frozen"/>
      <selection activeCell="C10" sqref="C10"/>
      <selection pane="bottomLeft" activeCell="T14" sqref="T14"/>
    </sheetView>
  </sheetViews>
  <sheetFormatPr defaultColWidth="9" defaultRowHeight="13"/>
  <cols>
    <col min="1" max="1" width="7" style="235" customWidth="1"/>
    <col min="2" max="2" width="7.6328125" style="853" customWidth="1"/>
    <col min="3" max="3" width="11.6328125" style="171" customWidth="1"/>
    <col min="4" max="4" width="11.7265625" style="171" customWidth="1"/>
    <col min="5" max="5" width="11.26953125" style="171" customWidth="1"/>
    <col min="6" max="6" width="13.08984375" style="171" customWidth="1"/>
    <col min="7" max="7" width="8.36328125" style="171" customWidth="1"/>
    <col min="8" max="8" width="7.08984375" style="171" customWidth="1"/>
    <col min="9" max="9" width="7.36328125" style="171" customWidth="1"/>
    <col min="10" max="10" width="8.36328125" style="171" customWidth="1"/>
    <col min="11" max="11" width="9.08984375" style="171" customWidth="1"/>
    <col min="12" max="12" width="9.26953125" style="171" customWidth="1"/>
    <col min="13" max="13" width="14.7265625" style="171" customWidth="1"/>
    <col min="14" max="14" width="6.7265625" style="171" customWidth="1"/>
    <col min="15" max="15" width="6.26953125" style="171" customWidth="1"/>
    <col min="16" max="16" width="6.7265625" style="171" customWidth="1"/>
    <col min="17" max="17" width="22.26953125" style="171" customWidth="1"/>
    <col min="18" max="18" width="9.90625" style="171" customWidth="1"/>
    <col min="19" max="19" width="9.36328125" style="171" customWidth="1"/>
    <col min="20" max="20" width="18.08984375" style="171" customWidth="1"/>
    <col min="21" max="21" width="14.90625" style="171" customWidth="1"/>
    <col min="22" max="28" width="9" style="171"/>
    <col min="29" max="16384" width="9" style="9"/>
  </cols>
  <sheetData>
    <row r="1" spans="1:28" s="23" customFormat="1" ht="29.25" customHeight="1">
      <c r="A1" s="1083" t="s">
        <v>494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  <c r="M1" s="1084" t="s">
        <v>288</v>
      </c>
      <c r="N1" s="1084"/>
      <c r="O1" s="1084"/>
      <c r="P1" s="1084"/>
      <c r="Q1" s="1084"/>
      <c r="R1" s="1084"/>
      <c r="S1" s="1084"/>
      <c r="T1" s="1084"/>
      <c r="U1" s="1084"/>
      <c r="V1" s="91"/>
      <c r="W1" s="91"/>
      <c r="X1" s="91"/>
      <c r="Y1" s="91"/>
      <c r="Z1" s="91"/>
      <c r="AA1" s="91"/>
      <c r="AB1" s="91"/>
    </row>
    <row r="2" spans="1:28" ht="32.25" customHeight="1"/>
    <row r="3" spans="1:28" ht="21.75" customHeight="1">
      <c r="A3" s="1085" t="s">
        <v>360</v>
      </c>
      <c r="B3" s="1087" t="s">
        <v>151</v>
      </c>
      <c r="C3" s="901" t="s">
        <v>145</v>
      </c>
      <c r="D3" s="1031" t="s">
        <v>143</v>
      </c>
      <c r="E3" s="901" t="s">
        <v>152</v>
      </c>
      <c r="F3" s="901"/>
      <c r="G3" s="901"/>
      <c r="H3" s="901"/>
      <c r="I3" s="901"/>
      <c r="J3" s="901"/>
      <c r="K3" s="901"/>
      <c r="L3" s="901"/>
      <c r="M3" s="1031" t="s">
        <v>149</v>
      </c>
      <c r="N3" s="985" t="s">
        <v>53</v>
      </c>
      <c r="O3" s="1088" t="s">
        <v>153</v>
      </c>
      <c r="P3" s="1088" t="s">
        <v>154</v>
      </c>
      <c r="Q3" s="1031" t="s">
        <v>155</v>
      </c>
      <c r="R3" s="1031" t="s">
        <v>289</v>
      </c>
      <c r="S3" s="1031"/>
      <c r="T3" s="1031" t="s">
        <v>324</v>
      </c>
      <c r="U3" s="1031" t="s">
        <v>156</v>
      </c>
    </row>
    <row r="4" spans="1:28" ht="66.75" customHeight="1">
      <c r="A4" s="1086"/>
      <c r="B4" s="1087"/>
      <c r="C4" s="901"/>
      <c r="D4" s="1031"/>
      <c r="E4" s="873" t="s">
        <v>157</v>
      </c>
      <c r="F4" s="874" t="s">
        <v>290</v>
      </c>
      <c r="G4" s="874" t="s">
        <v>287</v>
      </c>
      <c r="H4" s="874" t="s">
        <v>228</v>
      </c>
      <c r="I4" s="874" t="s">
        <v>158</v>
      </c>
      <c r="J4" s="874" t="s">
        <v>159</v>
      </c>
      <c r="K4" s="874" t="s">
        <v>160</v>
      </c>
      <c r="L4" s="874" t="s">
        <v>161</v>
      </c>
      <c r="M4" s="1031"/>
      <c r="N4" s="985"/>
      <c r="O4" s="1088"/>
      <c r="P4" s="1088"/>
      <c r="Q4" s="1031"/>
      <c r="R4" s="874" t="s">
        <v>323</v>
      </c>
      <c r="S4" s="874" t="s">
        <v>227</v>
      </c>
      <c r="T4" s="1031"/>
      <c r="U4" s="1031"/>
    </row>
    <row r="5" spans="1:28" s="29" customFormat="1" ht="27" customHeight="1">
      <c r="A5" s="844">
        <v>2</v>
      </c>
      <c r="B5" s="845">
        <v>0.125</v>
      </c>
      <c r="C5" s="844" t="s">
        <v>561</v>
      </c>
      <c r="D5" s="844" t="s">
        <v>527</v>
      </c>
      <c r="E5" s="844" t="s">
        <v>603</v>
      </c>
      <c r="F5" s="844" t="s">
        <v>559</v>
      </c>
      <c r="G5" s="871" t="s">
        <v>574</v>
      </c>
      <c r="H5" s="871"/>
      <c r="I5" s="844">
        <v>165</v>
      </c>
      <c r="J5" s="844" t="s">
        <v>580</v>
      </c>
      <c r="K5" s="844" t="s">
        <v>578</v>
      </c>
      <c r="L5" s="844">
        <v>165</v>
      </c>
      <c r="M5" s="844" t="s">
        <v>532</v>
      </c>
      <c r="N5" s="844">
        <v>0</v>
      </c>
      <c r="O5" s="844">
        <v>59</v>
      </c>
      <c r="P5" s="844" t="s">
        <v>592</v>
      </c>
      <c r="Q5" s="844" t="s">
        <v>593</v>
      </c>
      <c r="R5" s="844" t="s">
        <v>581</v>
      </c>
      <c r="S5" s="844" t="s">
        <v>581</v>
      </c>
      <c r="T5" s="844" t="s">
        <v>587</v>
      </c>
      <c r="U5" s="844" t="s">
        <v>581</v>
      </c>
      <c r="V5" s="171"/>
      <c r="W5" s="171"/>
      <c r="X5" s="171"/>
      <c r="Y5" s="171"/>
      <c r="Z5" s="171"/>
      <c r="AA5" s="171"/>
      <c r="AB5" s="171"/>
    </row>
    <row r="6" spans="1:28" s="29" customFormat="1" ht="27" customHeight="1">
      <c r="A6" s="844">
        <v>2</v>
      </c>
      <c r="B6" s="845">
        <v>0.16666666666666666</v>
      </c>
      <c r="C6" s="844" t="s">
        <v>560</v>
      </c>
      <c r="D6" s="844" t="s">
        <v>527</v>
      </c>
      <c r="E6" s="844" t="s">
        <v>603</v>
      </c>
      <c r="F6" s="844" t="s">
        <v>559</v>
      </c>
      <c r="G6" s="871" t="s">
        <v>573</v>
      </c>
      <c r="H6" s="871">
        <v>1</v>
      </c>
      <c r="I6" s="844">
        <v>129</v>
      </c>
      <c r="J6" s="844" t="s">
        <v>577</v>
      </c>
      <c r="K6" s="844" t="s">
        <v>578</v>
      </c>
      <c r="L6" s="844">
        <v>129</v>
      </c>
      <c r="M6" s="851" t="s">
        <v>536</v>
      </c>
      <c r="N6" s="844">
        <v>1</v>
      </c>
      <c r="O6" s="844">
        <v>71</v>
      </c>
      <c r="P6" s="844" t="s">
        <v>588</v>
      </c>
      <c r="Q6" s="844" t="s">
        <v>589</v>
      </c>
      <c r="R6" s="844" t="s">
        <v>590</v>
      </c>
      <c r="S6" s="844" t="s">
        <v>581</v>
      </c>
      <c r="T6" s="844" t="s">
        <v>591</v>
      </c>
      <c r="U6" s="844" t="s">
        <v>581</v>
      </c>
      <c r="V6" s="171"/>
      <c r="W6" s="171"/>
      <c r="X6" s="171"/>
      <c r="Y6" s="171"/>
      <c r="Z6" s="171"/>
      <c r="AA6" s="171"/>
      <c r="AB6" s="171"/>
    </row>
    <row r="7" spans="1:28" s="29" customFormat="1" ht="27" customHeight="1">
      <c r="A7" s="844">
        <v>2</v>
      </c>
      <c r="B7" s="845">
        <v>0.16666666666666666</v>
      </c>
      <c r="C7" s="844" t="s">
        <v>560</v>
      </c>
      <c r="D7" s="844" t="s">
        <v>527</v>
      </c>
      <c r="E7" s="844" t="s">
        <v>603</v>
      </c>
      <c r="F7" s="844" t="s">
        <v>559</v>
      </c>
      <c r="G7" s="871" t="s">
        <v>573</v>
      </c>
      <c r="H7" s="871">
        <v>2</v>
      </c>
      <c r="I7" s="844">
        <v>129</v>
      </c>
      <c r="J7" s="844" t="s">
        <v>577</v>
      </c>
      <c r="K7" s="844" t="s">
        <v>578</v>
      </c>
      <c r="L7" s="844">
        <v>129</v>
      </c>
      <c r="M7" s="851" t="s">
        <v>536</v>
      </c>
      <c r="N7" s="844">
        <v>1</v>
      </c>
      <c r="O7" s="844">
        <v>46</v>
      </c>
      <c r="P7" s="844" t="s">
        <v>592</v>
      </c>
      <c r="Q7" s="844" t="s">
        <v>593</v>
      </c>
      <c r="R7" s="844" t="s">
        <v>590</v>
      </c>
      <c r="S7" s="844" t="s">
        <v>581</v>
      </c>
      <c r="T7" s="844" t="s">
        <v>591</v>
      </c>
      <c r="U7" s="844" t="s">
        <v>581</v>
      </c>
      <c r="V7" s="171"/>
      <c r="W7" s="171"/>
      <c r="X7" s="171"/>
      <c r="Y7" s="171"/>
      <c r="Z7" s="171"/>
      <c r="AA7" s="171"/>
      <c r="AB7" s="171"/>
    </row>
    <row r="8" spans="1:28" s="29" customFormat="1" ht="27" customHeight="1">
      <c r="A8" s="844">
        <v>2</v>
      </c>
      <c r="B8" s="845">
        <v>0.4375</v>
      </c>
      <c r="C8" s="844" t="s">
        <v>563</v>
      </c>
      <c r="D8" s="844" t="s">
        <v>527</v>
      </c>
      <c r="E8" s="844" t="s">
        <v>603</v>
      </c>
      <c r="F8" s="844" t="s">
        <v>559</v>
      </c>
      <c r="G8" s="871" t="s">
        <v>573</v>
      </c>
      <c r="H8" s="871">
        <v>1</v>
      </c>
      <c r="I8" s="844">
        <v>183</v>
      </c>
      <c r="J8" s="844" t="s">
        <v>581</v>
      </c>
      <c r="K8" s="844" t="s">
        <v>578</v>
      </c>
      <c r="L8" s="844">
        <v>183</v>
      </c>
      <c r="M8" s="844" t="s">
        <v>532</v>
      </c>
      <c r="N8" s="844">
        <v>0</v>
      </c>
      <c r="O8" s="844">
        <v>88</v>
      </c>
      <c r="P8" s="844" t="s">
        <v>592</v>
      </c>
      <c r="Q8" s="844" t="s">
        <v>593</v>
      </c>
      <c r="R8" s="844" t="s">
        <v>581</v>
      </c>
      <c r="S8" s="844" t="s">
        <v>581</v>
      </c>
      <c r="T8" s="844" t="s">
        <v>591</v>
      </c>
      <c r="U8" s="844" t="s">
        <v>581</v>
      </c>
      <c r="V8" s="171"/>
      <c r="W8" s="171"/>
      <c r="X8" s="171"/>
      <c r="Y8" s="171"/>
      <c r="Z8" s="171"/>
      <c r="AA8" s="171"/>
      <c r="AB8" s="171"/>
    </row>
    <row r="9" spans="1:28" s="29" customFormat="1" ht="27" customHeight="1">
      <c r="A9" s="844">
        <v>2</v>
      </c>
      <c r="B9" s="845">
        <v>0.72916666666666663</v>
      </c>
      <c r="C9" s="844" t="s">
        <v>558</v>
      </c>
      <c r="D9" s="844" t="s">
        <v>527</v>
      </c>
      <c r="E9" s="844" t="s">
        <v>603</v>
      </c>
      <c r="F9" s="844" t="s">
        <v>559</v>
      </c>
      <c r="G9" s="872" t="s">
        <v>573</v>
      </c>
      <c r="H9" s="874">
        <v>2</v>
      </c>
      <c r="I9" s="844">
        <v>129</v>
      </c>
      <c r="J9" s="844" t="s">
        <v>575</v>
      </c>
      <c r="K9" s="844" t="s">
        <v>576</v>
      </c>
      <c r="L9" s="844">
        <v>35</v>
      </c>
      <c r="M9" s="844" t="s">
        <v>601</v>
      </c>
      <c r="N9" s="844">
        <v>0</v>
      </c>
      <c r="O9" s="844">
        <v>47</v>
      </c>
      <c r="P9" s="844" t="s">
        <v>444</v>
      </c>
      <c r="Q9" s="844" t="s">
        <v>581</v>
      </c>
      <c r="R9" s="844" t="s">
        <v>581</v>
      </c>
      <c r="S9" s="844" t="s">
        <v>581</v>
      </c>
      <c r="T9" s="844" t="s">
        <v>587</v>
      </c>
      <c r="U9" s="844" t="s">
        <v>581</v>
      </c>
      <c r="V9" s="171"/>
      <c r="W9" s="171"/>
      <c r="X9" s="171"/>
      <c r="Y9" s="171"/>
      <c r="Z9" s="171"/>
      <c r="AA9" s="171"/>
      <c r="AB9" s="171"/>
    </row>
    <row r="10" spans="1:28" s="29" customFormat="1" ht="27" customHeight="1">
      <c r="A10" s="844">
        <v>2</v>
      </c>
      <c r="B10" s="845">
        <v>0.96527777777777779</v>
      </c>
      <c r="C10" s="844" t="s">
        <v>562</v>
      </c>
      <c r="D10" s="844" t="s">
        <v>527</v>
      </c>
      <c r="E10" s="844" t="s">
        <v>603</v>
      </c>
      <c r="F10" s="844" t="s">
        <v>559</v>
      </c>
      <c r="G10" s="871" t="s">
        <v>574</v>
      </c>
      <c r="H10" s="871"/>
      <c r="I10" s="844">
        <v>68</v>
      </c>
      <c r="J10" s="844" t="s">
        <v>575</v>
      </c>
      <c r="K10" s="844" t="s">
        <v>578</v>
      </c>
      <c r="L10" s="844">
        <v>68</v>
      </c>
      <c r="M10" s="844" t="s">
        <v>532</v>
      </c>
      <c r="N10" s="844">
        <v>0</v>
      </c>
      <c r="O10" s="844">
        <v>65</v>
      </c>
      <c r="P10" s="844" t="s">
        <v>592</v>
      </c>
      <c r="Q10" s="844" t="s">
        <v>594</v>
      </c>
      <c r="R10" s="844" t="s">
        <v>581</v>
      </c>
      <c r="S10" s="844" t="s">
        <v>596</v>
      </c>
      <c r="T10" s="844" t="s">
        <v>591</v>
      </c>
      <c r="U10" s="844" t="s">
        <v>581</v>
      </c>
      <c r="V10" s="171"/>
      <c r="W10" s="171"/>
      <c r="X10" s="171"/>
      <c r="Y10" s="171"/>
      <c r="Z10" s="171"/>
      <c r="AA10" s="171"/>
      <c r="AB10" s="171"/>
    </row>
    <row r="11" spans="1:28" s="29" customFormat="1" ht="27" customHeight="1">
      <c r="A11" s="844">
        <v>3</v>
      </c>
      <c r="B11" s="845">
        <v>9.0277777777777776E-2</v>
      </c>
      <c r="C11" s="844" t="s">
        <v>561</v>
      </c>
      <c r="D11" s="844" t="s">
        <v>527</v>
      </c>
      <c r="E11" s="844" t="s">
        <v>603</v>
      </c>
      <c r="F11" s="844" t="s">
        <v>559</v>
      </c>
      <c r="G11" s="871" t="s">
        <v>574</v>
      </c>
      <c r="H11" s="871">
        <v>1</v>
      </c>
      <c r="I11" s="844">
        <v>141</v>
      </c>
      <c r="J11" s="844" t="s">
        <v>575</v>
      </c>
      <c r="K11" s="844" t="s">
        <v>578</v>
      </c>
      <c r="L11" s="844">
        <v>141</v>
      </c>
      <c r="M11" s="844" t="s">
        <v>532</v>
      </c>
      <c r="N11" s="844">
        <v>2</v>
      </c>
      <c r="O11" s="844">
        <v>74</v>
      </c>
      <c r="P11" s="844" t="s">
        <v>588</v>
      </c>
      <c r="Q11" s="844" t="s">
        <v>593</v>
      </c>
      <c r="R11" s="844" t="s">
        <v>581</v>
      </c>
      <c r="S11" s="844" t="s">
        <v>581</v>
      </c>
      <c r="T11" s="844" t="s">
        <v>587</v>
      </c>
      <c r="U11" s="844" t="s">
        <v>581</v>
      </c>
      <c r="V11" s="171"/>
      <c r="W11" s="171"/>
      <c r="X11" s="171"/>
      <c r="Y11" s="171"/>
      <c r="Z11" s="171"/>
      <c r="AA11" s="171"/>
      <c r="AB11" s="171"/>
    </row>
    <row r="12" spans="1:28" s="29" customFormat="1" ht="27" customHeight="1">
      <c r="A12" s="844">
        <v>3</v>
      </c>
      <c r="B12" s="845">
        <v>0.20833333333333334</v>
      </c>
      <c r="C12" s="844" t="s">
        <v>560</v>
      </c>
      <c r="D12" s="844" t="s">
        <v>527</v>
      </c>
      <c r="E12" s="844" t="s">
        <v>603</v>
      </c>
      <c r="F12" s="844" t="s">
        <v>559</v>
      </c>
      <c r="G12" s="871" t="s">
        <v>574</v>
      </c>
      <c r="H12" s="871"/>
      <c r="I12" s="844">
        <v>123</v>
      </c>
      <c r="J12" s="844" t="s">
        <v>579</v>
      </c>
      <c r="K12" s="844" t="s">
        <v>578</v>
      </c>
      <c r="L12" s="844">
        <v>123</v>
      </c>
      <c r="M12" s="844" t="s">
        <v>532</v>
      </c>
      <c r="N12" s="844">
        <v>0</v>
      </c>
      <c r="O12" s="844">
        <v>65</v>
      </c>
      <c r="P12" s="844" t="s">
        <v>592</v>
      </c>
      <c r="Q12" s="844" t="s">
        <v>594</v>
      </c>
      <c r="R12" s="844" t="s">
        <v>581</v>
      </c>
      <c r="S12" s="844" t="s">
        <v>581</v>
      </c>
      <c r="T12" s="844" t="s">
        <v>591</v>
      </c>
      <c r="U12" s="844" t="s">
        <v>581</v>
      </c>
      <c r="V12" s="171"/>
      <c r="W12" s="171"/>
      <c r="X12" s="171"/>
      <c r="Y12" s="171"/>
      <c r="Z12" s="171"/>
      <c r="AA12" s="171"/>
      <c r="AB12" s="171"/>
    </row>
    <row r="13" spans="1:28" s="29" customFormat="1" ht="27" customHeight="1">
      <c r="A13" s="844">
        <v>3</v>
      </c>
      <c r="B13" s="845">
        <v>0.30208333333333331</v>
      </c>
      <c r="C13" s="844" t="s">
        <v>565</v>
      </c>
      <c r="D13" s="844" t="s">
        <v>528</v>
      </c>
      <c r="E13" s="844"/>
      <c r="F13" s="844"/>
      <c r="G13" s="871"/>
      <c r="H13" s="871">
        <v>1</v>
      </c>
      <c r="I13" s="844"/>
      <c r="J13" s="844" t="s">
        <v>575</v>
      </c>
      <c r="K13" s="844"/>
      <c r="L13" s="844"/>
      <c r="M13" s="844" t="s">
        <v>585</v>
      </c>
      <c r="N13" s="844">
        <v>0</v>
      </c>
      <c r="O13" s="844">
        <v>68</v>
      </c>
      <c r="P13" s="844" t="s">
        <v>588</v>
      </c>
      <c r="Q13" s="844" t="s">
        <v>598</v>
      </c>
      <c r="R13" s="844" t="s">
        <v>595</v>
      </c>
      <c r="S13" s="844" t="s">
        <v>581</v>
      </c>
      <c r="T13" s="844" t="s">
        <v>599</v>
      </c>
      <c r="U13" s="844" t="s">
        <v>600</v>
      </c>
      <c r="V13" s="171"/>
      <c r="W13" s="171"/>
      <c r="X13" s="171"/>
      <c r="Y13" s="171"/>
      <c r="Z13" s="171"/>
      <c r="AA13" s="171"/>
      <c r="AB13" s="171"/>
    </row>
    <row r="14" spans="1:28" s="29" customFormat="1" ht="27" customHeight="1">
      <c r="A14" s="844">
        <v>3</v>
      </c>
      <c r="B14" s="845">
        <v>0.54166666666666663</v>
      </c>
      <c r="C14" s="844" t="s">
        <v>564</v>
      </c>
      <c r="D14" s="844" t="s">
        <v>528</v>
      </c>
      <c r="E14" s="844"/>
      <c r="F14" s="844"/>
      <c r="G14" s="871"/>
      <c r="H14" s="871">
        <v>1</v>
      </c>
      <c r="I14" s="844"/>
      <c r="J14" s="844" t="s">
        <v>575</v>
      </c>
      <c r="K14" s="844"/>
      <c r="L14" s="844"/>
      <c r="M14" s="844" t="s">
        <v>532</v>
      </c>
      <c r="N14" s="844">
        <v>0</v>
      </c>
      <c r="O14" s="844">
        <v>70</v>
      </c>
      <c r="P14" s="844" t="s">
        <v>592</v>
      </c>
      <c r="Q14" s="844" t="s">
        <v>581</v>
      </c>
      <c r="R14" s="844" t="s">
        <v>595</v>
      </c>
      <c r="S14" s="844" t="s">
        <v>581</v>
      </c>
      <c r="T14" s="844" t="s">
        <v>587</v>
      </c>
      <c r="U14" s="844" t="s">
        <v>581</v>
      </c>
      <c r="V14" s="171"/>
      <c r="W14" s="171"/>
      <c r="X14" s="171"/>
      <c r="Y14" s="171"/>
      <c r="Z14" s="171"/>
      <c r="AA14" s="171"/>
      <c r="AB14" s="171"/>
    </row>
    <row r="15" spans="1:28" s="29" customFormat="1" ht="27" customHeight="1">
      <c r="A15" s="844">
        <v>4</v>
      </c>
      <c r="B15" s="845">
        <v>0.50416666666666665</v>
      </c>
      <c r="C15" s="844" t="s">
        <v>561</v>
      </c>
      <c r="D15" s="844" t="s">
        <v>527</v>
      </c>
      <c r="E15" s="844" t="s">
        <v>603</v>
      </c>
      <c r="F15" s="844" t="s">
        <v>559</v>
      </c>
      <c r="G15" s="871" t="s">
        <v>573</v>
      </c>
      <c r="H15" s="871"/>
      <c r="I15" s="844">
        <v>137</v>
      </c>
      <c r="J15" s="844" t="s">
        <v>579</v>
      </c>
      <c r="K15" s="844" t="s">
        <v>578</v>
      </c>
      <c r="L15" s="844">
        <v>113</v>
      </c>
      <c r="M15" s="844" t="s">
        <v>602</v>
      </c>
      <c r="N15" s="844">
        <v>0</v>
      </c>
      <c r="O15" s="844">
        <v>79</v>
      </c>
      <c r="P15" s="844" t="s">
        <v>592</v>
      </c>
      <c r="Q15" s="844" t="s">
        <v>598</v>
      </c>
      <c r="R15" s="844" t="s">
        <v>595</v>
      </c>
      <c r="S15" s="844" t="s">
        <v>581</v>
      </c>
      <c r="T15" s="844" t="s">
        <v>599</v>
      </c>
      <c r="U15" s="844" t="s">
        <v>600</v>
      </c>
      <c r="V15" s="171"/>
      <c r="W15" s="171"/>
      <c r="X15" s="171"/>
      <c r="Y15" s="171"/>
      <c r="Z15" s="171"/>
      <c r="AA15" s="171"/>
      <c r="AB15" s="171"/>
    </row>
    <row r="16" spans="1:28" s="29" customFormat="1" ht="27" customHeight="1">
      <c r="A16" s="844">
        <v>4</v>
      </c>
      <c r="B16" s="845">
        <v>0.80555555555555547</v>
      </c>
      <c r="C16" s="844" t="s">
        <v>558</v>
      </c>
      <c r="D16" s="844" t="s">
        <v>527</v>
      </c>
      <c r="E16" s="844" t="s">
        <v>603</v>
      </c>
      <c r="F16" s="844" t="s">
        <v>559</v>
      </c>
      <c r="G16" s="871" t="s">
        <v>574</v>
      </c>
      <c r="H16" s="871"/>
      <c r="I16" s="844">
        <v>77</v>
      </c>
      <c r="J16" s="844" t="s">
        <v>579</v>
      </c>
      <c r="K16" s="844" t="s">
        <v>578</v>
      </c>
      <c r="L16" s="844">
        <v>77</v>
      </c>
      <c r="M16" s="844" t="s">
        <v>532</v>
      </c>
      <c r="N16" s="844">
        <v>0</v>
      </c>
      <c r="O16" s="844">
        <v>51</v>
      </c>
      <c r="P16" s="844" t="s">
        <v>592</v>
      </c>
      <c r="Q16" s="844" t="s">
        <v>593</v>
      </c>
      <c r="R16" s="844" t="s">
        <v>595</v>
      </c>
      <c r="S16" s="844" t="s">
        <v>597</v>
      </c>
      <c r="T16" s="844" t="s">
        <v>591</v>
      </c>
      <c r="U16" s="844" t="s">
        <v>581</v>
      </c>
      <c r="V16" s="171"/>
      <c r="W16" s="171"/>
      <c r="X16" s="171"/>
      <c r="Y16" s="171"/>
      <c r="Z16" s="171"/>
      <c r="AA16" s="171"/>
      <c r="AB16" s="171"/>
    </row>
    <row r="17" spans="1:28" s="29" customFormat="1" ht="27" customHeight="1">
      <c r="A17" s="844">
        <v>5</v>
      </c>
      <c r="B17" s="845">
        <v>3.472222222222222E-3</v>
      </c>
      <c r="C17" s="844" t="s">
        <v>561</v>
      </c>
      <c r="D17" s="844" t="s">
        <v>527</v>
      </c>
      <c r="E17" s="844" t="s">
        <v>603</v>
      </c>
      <c r="F17" s="844" t="s">
        <v>559</v>
      </c>
      <c r="G17" s="871" t="s">
        <v>573</v>
      </c>
      <c r="H17" s="871">
        <v>2</v>
      </c>
      <c r="I17" s="844">
        <v>195</v>
      </c>
      <c r="J17" s="844" t="s">
        <v>575</v>
      </c>
      <c r="K17" s="844" t="s">
        <v>578</v>
      </c>
      <c r="L17" s="844">
        <v>195</v>
      </c>
      <c r="M17" s="844" t="s">
        <v>534</v>
      </c>
      <c r="N17" s="844">
        <v>0</v>
      </c>
      <c r="O17" s="844">
        <v>74</v>
      </c>
      <c r="P17" s="844" t="s">
        <v>592</v>
      </c>
      <c r="Q17" s="844" t="s">
        <v>594</v>
      </c>
      <c r="R17" s="844" t="s">
        <v>590</v>
      </c>
      <c r="S17" s="844" t="s">
        <v>597</v>
      </c>
      <c r="T17" s="844" t="s">
        <v>591</v>
      </c>
      <c r="U17" s="844" t="s">
        <v>581</v>
      </c>
      <c r="V17" s="171"/>
      <c r="X17" s="171"/>
      <c r="Y17" s="171"/>
      <c r="Z17" s="171"/>
      <c r="AA17" s="171"/>
      <c r="AB17" s="171"/>
    </row>
    <row r="18" spans="1:28" s="29" customFormat="1" ht="27" customHeight="1">
      <c r="A18" s="844">
        <v>5</v>
      </c>
      <c r="B18" s="845">
        <v>0.1875</v>
      </c>
      <c r="C18" s="844" t="s">
        <v>561</v>
      </c>
      <c r="D18" s="844" t="s">
        <v>527</v>
      </c>
      <c r="E18" s="844" t="s">
        <v>603</v>
      </c>
      <c r="F18" s="844" t="s">
        <v>559</v>
      </c>
      <c r="G18" s="871" t="s">
        <v>573</v>
      </c>
      <c r="H18" s="871">
        <v>1</v>
      </c>
      <c r="I18" s="844">
        <v>114</v>
      </c>
      <c r="J18" s="844" t="s">
        <v>575</v>
      </c>
      <c r="K18" s="844" t="s">
        <v>578</v>
      </c>
      <c r="L18" s="844">
        <v>114</v>
      </c>
      <c r="M18" s="844" t="s">
        <v>602</v>
      </c>
      <c r="N18" s="844">
        <v>0</v>
      </c>
      <c r="O18" s="844">
        <v>95</v>
      </c>
      <c r="P18" s="844" t="s">
        <v>588</v>
      </c>
      <c r="Q18" s="844" t="s">
        <v>594</v>
      </c>
      <c r="R18" s="844" t="s">
        <v>581</v>
      </c>
      <c r="S18" s="844" t="s">
        <v>597</v>
      </c>
      <c r="T18" s="844" t="s">
        <v>587</v>
      </c>
      <c r="U18" s="844" t="s">
        <v>581</v>
      </c>
      <c r="V18" s="171"/>
      <c r="X18" s="171"/>
      <c r="Y18" s="171"/>
      <c r="Z18" s="171"/>
      <c r="AA18" s="171"/>
      <c r="AB18" s="171"/>
    </row>
    <row r="19" spans="1:28" s="29" customFormat="1" ht="27" customHeight="1">
      <c r="A19" s="844">
        <v>5</v>
      </c>
      <c r="B19" s="845">
        <v>0.94444444444444453</v>
      </c>
      <c r="C19" s="844" t="s">
        <v>566</v>
      </c>
      <c r="D19" s="844" t="s">
        <v>527</v>
      </c>
      <c r="E19" s="844" t="s">
        <v>603</v>
      </c>
      <c r="F19" s="844" t="s">
        <v>567</v>
      </c>
      <c r="G19" s="871" t="s">
        <v>573</v>
      </c>
      <c r="H19" s="871">
        <v>1</v>
      </c>
      <c r="I19" s="844">
        <v>142</v>
      </c>
      <c r="J19" s="844" t="s">
        <v>580</v>
      </c>
      <c r="K19" s="844" t="s">
        <v>578</v>
      </c>
      <c r="L19" s="844">
        <v>142</v>
      </c>
      <c r="M19" s="844" t="s">
        <v>532</v>
      </c>
      <c r="N19" s="844">
        <v>0</v>
      </c>
      <c r="O19" s="844">
        <v>84</v>
      </c>
      <c r="P19" s="844" t="s">
        <v>592</v>
      </c>
      <c r="Q19" s="844" t="s">
        <v>581</v>
      </c>
      <c r="R19" s="844" t="s">
        <v>581</v>
      </c>
      <c r="S19" s="844" t="s">
        <v>581</v>
      </c>
      <c r="T19" s="844" t="s">
        <v>587</v>
      </c>
      <c r="U19" s="844" t="s">
        <v>581</v>
      </c>
      <c r="V19" s="171"/>
      <c r="X19" s="171"/>
      <c r="Y19" s="171"/>
      <c r="Z19" s="171"/>
      <c r="AA19" s="171"/>
      <c r="AB19" s="171"/>
    </row>
    <row r="20" spans="1:28" s="29" customFormat="1" ht="27" customHeight="1">
      <c r="A20" s="844">
        <v>6</v>
      </c>
      <c r="B20" s="845">
        <v>0</v>
      </c>
      <c r="C20" s="844" t="s">
        <v>568</v>
      </c>
      <c r="D20" s="844" t="s">
        <v>527</v>
      </c>
      <c r="E20" s="844" t="s">
        <v>603</v>
      </c>
      <c r="F20" s="844" t="s">
        <v>559</v>
      </c>
      <c r="G20" s="871" t="s">
        <v>574</v>
      </c>
      <c r="H20" s="871">
        <v>1</v>
      </c>
      <c r="I20" s="844">
        <v>89</v>
      </c>
      <c r="J20" s="844" t="s">
        <v>575</v>
      </c>
      <c r="K20" s="844" t="s">
        <v>578</v>
      </c>
      <c r="L20" s="844">
        <v>89</v>
      </c>
      <c r="M20" s="844" t="s">
        <v>532</v>
      </c>
      <c r="N20" s="844">
        <v>0</v>
      </c>
      <c r="O20" s="844">
        <v>75</v>
      </c>
      <c r="P20" s="844" t="s">
        <v>592</v>
      </c>
      <c r="Q20" s="844" t="s">
        <v>581</v>
      </c>
      <c r="R20" s="844" t="s">
        <v>590</v>
      </c>
      <c r="S20" s="844" t="s">
        <v>581</v>
      </c>
      <c r="T20" s="844" t="s">
        <v>587</v>
      </c>
      <c r="U20" s="844" t="s">
        <v>581</v>
      </c>
      <c r="V20" s="122"/>
      <c r="W20" s="838"/>
      <c r="X20" s="171"/>
      <c r="Y20" s="171"/>
      <c r="Z20" s="171"/>
      <c r="AA20" s="171"/>
      <c r="AB20" s="171"/>
    </row>
    <row r="21" spans="1:28" s="480" customFormat="1" ht="27" customHeight="1">
      <c r="A21" s="844">
        <v>6</v>
      </c>
      <c r="B21" s="845">
        <v>0.2638888888888889</v>
      </c>
      <c r="C21" s="844" t="s">
        <v>565</v>
      </c>
      <c r="D21" s="844" t="s">
        <v>527</v>
      </c>
      <c r="E21" s="844" t="s">
        <v>603</v>
      </c>
      <c r="F21" s="844" t="s">
        <v>559</v>
      </c>
      <c r="G21" s="871" t="s">
        <v>574</v>
      </c>
      <c r="H21" s="871">
        <v>1</v>
      </c>
      <c r="I21" s="844">
        <v>72</v>
      </c>
      <c r="J21" s="844" t="s">
        <v>575</v>
      </c>
      <c r="K21" s="844" t="s">
        <v>578</v>
      </c>
      <c r="L21" s="844">
        <v>72</v>
      </c>
      <c r="M21" s="844" t="s">
        <v>532</v>
      </c>
      <c r="N21" s="844">
        <v>0</v>
      </c>
      <c r="O21" s="844">
        <v>74</v>
      </c>
      <c r="P21" s="844" t="s">
        <v>592</v>
      </c>
      <c r="Q21" s="844" t="s">
        <v>594</v>
      </c>
      <c r="R21" s="844" t="s">
        <v>581</v>
      </c>
      <c r="S21" s="844" t="s">
        <v>581</v>
      </c>
      <c r="T21" s="844" t="s">
        <v>587</v>
      </c>
      <c r="U21" s="844" t="s">
        <v>581</v>
      </c>
      <c r="V21" s="122"/>
      <c r="X21" s="122"/>
      <c r="Y21" s="122"/>
      <c r="Z21" s="122"/>
      <c r="AA21" s="122"/>
      <c r="AB21" s="122"/>
    </row>
    <row r="22" spans="1:28" s="480" customFormat="1" ht="27" customHeight="1">
      <c r="A22" s="844">
        <v>7</v>
      </c>
      <c r="B22" s="845">
        <v>0.40625</v>
      </c>
      <c r="C22" s="844" t="s">
        <v>560</v>
      </c>
      <c r="D22" s="844" t="s">
        <v>527</v>
      </c>
      <c r="E22" s="844" t="s">
        <v>603</v>
      </c>
      <c r="F22" s="844" t="s">
        <v>559</v>
      </c>
      <c r="G22" s="871" t="s">
        <v>574</v>
      </c>
      <c r="H22" s="871">
        <v>1</v>
      </c>
      <c r="I22" s="844">
        <v>13</v>
      </c>
      <c r="J22" s="844" t="s">
        <v>575</v>
      </c>
      <c r="K22" s="844" t="s">
        <v>582</v>
      </c>
      <c r="L22" s="844"/>
      <c r="M22" s="844" t="s">
        <v>586</v>
      </c>
      <c r="N22" s="844">
        <v>0</v>
      </c>
      <c r="O22" s="844">
        <v>86</v>
      </c>
      <c r="P22" s="844" t="s">
        <v>592</v>
      </c>
      <c r="Q22" s="844" t="s">
        <v>598</v>
      </c>
      <c r="R22" s="844" t="s">
        <v>595</v>
      </c>
      <c r="S22" s="844" t="s">
        <v>581</v>
      </c>
      <c r="T22" s="844" t="s">
        <v>599</v>
      </c>
      <c r="U22" s="844" t="s">
        <v>600</v>
      </c>
      <c r="V22" s="171"/>
      <c r="W22" s="29"/>
      <c r="X22" s="122"/>
      <c r="Y22" s="122"/>
      <c r="Z22" s="122"/>
      <c r="AA22" s="122"/>
      <c r="AB22" s="122"/>
    </row>
    <row r="23" spans="1:28" s="480" customFormat="1" ht="27" customHeight="1">
      <c r="A23" s="844">
        <v>9</v>
      </c>
      <c r="B23" s="845">
        <v>0.20138888888888887</v>
      </c>
      <c r="C23" s="844" t="s">
        <v>561</v>
      </c>
      <c r="D23" s="844" t="s">
        <v>527</v>
      </c>
      <c r="E23" s="844" t="s">
        <v>603</v>
      </c>
      <c r="F23" s="844" t="s">
        <v>559</v>
      </c>
      <c r="G23" s="871" t="s">
        <v>574</v>
      </c>
      <c r="H23" s="871">
        <v>1</v>
      </c>
      <c r="I23" s="844">
        <v>186</v>
      </c>
      <c r="J23" s="844" t="s">
        <v>575</v>
      </c>
      <c r="K23" s="844" t="s">
        <v>578</v>
      </c>
      <c r="L23" s="844">
        <v>186</v>
      </c>
      <c r="M23" s="844" t="s">
        <v>532</v>
      </c>
      <c r="N23" s="844">
        <v>1</v>
      </c>
      <c r="O23" s="844">
        <v>96</v>
      </c>
      <c r="P23" s="844" t="s">
        <v>588</v>
      </c>
      <c r="Q23" s="844" t="s">
        <v>581</v>
      </c>
      <c r="R23" s="844" t="s">
        <v>590</v>
      </c>
      <c r="S23" s="844" t="s">
        <v>597</v>
      </c>
      <c r="T23" s="844" t="s">
        <v>587</v>
      </c>
      <c r="U23" s="844" t="s">
        <v>581</v>
      </c>
      <c r="V23" s="122"/>
      <c r="W23" s="122"/>
      <c r="X23" s="122"/>
      <c r="Y23" s="122"/>
      <c r="Z23" s="122"/>
      <c r="AA23" s="122"/>
      <c r="AB23" s="122"/>
    </row>
    <row r="24" spans="1:28" s="480" customFormat="1" ht="27" customHeight="1">
      <c r="A24" s="844">
        <v>9</v>
      </c>
      <c r="B24" s="845">
        <v>0.21944444444444444</v>
      </c>
      <c r="C24" s="844" t="s">
        <v>563</v>
      </c>
      <c r="D24" s="844" t="s">
        <v>529</v>
      </c>
      <c r="E24" s="844"/>
      <c r="F24" s="844"/>
      <c r="G24" s="871"/>
      <c r="H24" s="871"/>
      <c r="I24" s="844"/>
      <c r="J24" s="844" t="s">
        <v>581</v>
      </c>
      <c r="K24" s="844"/>
      <c r="L24" s="844"/>
      <c r="M24" s="844" t="s">
        <v>585</v>
      </c>
      <c r="N24" s="844">
        <v>0</v>
      </c>
      <c r="O24" s="844">
        <v>72</v>
      </c>
      <c r="P24" s="844" t="s">
        <v>592</v>
      </c>
      <c r="Q24" s="844" t="s">
        <v>598</v>
      </c>
      <c r="R24" s="844" t="s">
        <v>595</v>
      </c>
      <c r="S24" s="844" t="s">
        <v>581</v>
      </c>
      <c r="T24" s="844" t="s">
        <v>599</v>
      </c>
      <c r="U24" s="844" t="s">
        <v>600</v>
      </c>
      <c r="V24" s="171"/>
      <c r="W24" s="171"/>
      <c r="X24" s="122"/>
      <c r="Y24" s="122"/>
      <c r="Z24" s="122"/>
      <c r="AA24" s="122"/>
      <c r="AB24" s="122"/>
    </row>
    <row r="25" spans="1:28" s="29" customFormat="1" ht="27" customHeight="1">
      <c r="A25" s="844">
        <v>9</v>
      </c>
      <c r="B25" s="845">
        <v>0.70138888888888884</v>
      </c>
      <c r="C25" s="844" t="s">
        <v>560</v>
      </c>
      <c r="D25" s="844" t="s">
        <v>528</v>
      </c>
      <c r="E25" s="844"/>
      <c r="F25" s="844"/>
      <c r="G25" s="871"/>
      <c r="H25" s="871"/>
      <c r="I25" s="844"/>
      <c r="J25" s="844" t="s">
        <v>579</v>
      </c>
      <c r="K25" s="844"/>
      <c r="L25" s="844"/>
      <c r="M25" s="844" t="s">
        <v>585</v>
      </c>
      <c r="N25" s="844">
        <v>0</v>
      </c>
      <c r="O25" s="844">
        <v>75</v>
      </c>
      <c r="P25" s="844" t="s">
        <v>592</v>
      </c>
      <c r="Q25" s="844" t="s">
        <v>598</v>
      </c>
      <c r="R25" s="844" t="s">
        <v>595</v>
      </c>
      <c r="S25" s="844" t="s">
        <v>581</v>
      </c>
      <c r="T25" s="844" t="s">
        <v>599</v>
      </c>
      <c r="U25" s="844" t="s">
        <v>600</v>
      </c>
      <c r="V25" s="122"/>
      <c r="W25" s="122"/>
      <c r="X25" s="171"/>
      <c r="Y25" s="171"/>
      <c r="Z25" s="171"/>
      <c r="AA25" s="171"/>
      <c r="AB25" s="171"/>
    </row>
    <row r="26" spans="1:28" s="29" customFormat="1" ht="27" customHeight="1">
      <c r="A26" s="844">
        <v>10</v>
      </c>
      <c r="B26" s="845">
        <v>0.75347222222222221</v>
      </c>
      <c r="C26" s="844" t="s">
        <v>561</v>
      </c>
      <c r="D26" s="844" t="s">
        <v>528</v>
      </c>
      <c r="E26" s="844"/>
      <c r="F26" s="844"/>
      <c r="G26" s="871"/>
      <c r="H26" s="871">
        <v>2</v>
      </c>
      <c r="I26" s="844"/>
      <c r="J26" s="844" t="s">
        <v>575</v>
      </c>
      <c r="K26" s="844"/>
      <c r="L26" s="844"/>
      <c r="M26" s="844" t="s">
        <v>585</v>
      </c>
      <c r="N26" s="844">
        <v>0</v>
      </c>
      <c r="O26" s="844">
        <v>69</v>
      </c>
      <c r="P26" s="844" t="s">
        <v>592</v>
      </c>
      <c r="Q26" s="844" t="s">
        <v>598</v>
      </c>
      <c r="R26" s="844" t="s">
        <v>595</v>
      </c>
      <c r="S26" s="844" t="s">
        <v>596</v>
      </c>
      <c r="T26" s="844" t="s">
        <v>599</v>
      </c>
      <c r="U26" s="844" t="s">
        <v>600</v>
      </c>
      <c r="V26" s="171"/>
      <c r="W26" s="171"/>
      <c r="X26" s="171"/>
      <c r="Y26" s="171"/>
      <c r="Z26" s="171"/>
      <c r="AA26" s="171"/>
      <c r="AB26" s="171"/>
    </row>
    <row r="27" spans="1:28" s="29" customFormat="1" ht="27" customHeight="1">
      <c r="A27" s="844">
        <v>11</v>
      </c>
      <c r="B27" s="845">
        <v>0.20138888888888887</v>
      </c>
      <c r="C27" s="844" t="s">
        <v>572</v>
      </c>
      <c r="D27" s="844" t="s">
        <v>527</v>
      </c>
      <c r="E27" s="844" t="s">
        <v>603</v>
      </c>
      <c r="F27" s="844" t="s">
        <v>559</v>
      </c>
      <c r="G27" s="871" t="s">
        <v>573</v>
      </c>
      <c r="H27" s="871">
        <v>1</v>
      </c>
      <c r="I27" s="844">
        <v>169</v>
      </c>
      <c r="J27" s="844" t="s">
        <v>584</v>
      </c>
      <c r="K27" s="844" t="s">
        <v>578</v>
      </c>
      <c r="L27" s="844">
        <v>169</v>
      </c>
      <c r="M27" s="844" t="s">
        <v>532</v>
      </c>
      <c r="N27" s="844">
        <v>0</v>
      </c>
      <c r="O27" s="844">
        <v>49</v>
      </c>
      <c r="P27" s="844" t="s">
        <v>592</v>
      </c>
      <c r="Q27" s="844" t="s">
        <v>594</v>
      </c>
      <c r="R27" s="844" t="s">
        <v>581</v>
      </c>
      <c r="S27" s="844" t="s">
        <v>581</v>
      </c>
      <c r="T27" s="844" t="s">
        <v>587</v>
      </c>
      <c r="U27" s="844" t="s">
        <v>581</v>
      </c>
      <c r="V27" s="171"/>
      <c r="W27" s="171"/>
      <c r="X27" s="171"/>
      <c r="Y27" s="171"/>
      <c r="Z27" s="171"/>
      <c r="AA27" s="171"/>
      <c r="AB27" s="171"/>
    </row>
    <row r="28" spans="1:28" s="29" customFormat="1" ht="27" customHeight="1">
      <c r="A28" s="844">
        <v>11</v>
      </c>
      <c r="B28" s="845">
        <v>0.35416666666666669</v>
      </c>
      <c r="C28" s="844" t="s">
        <v>571</v>
      </c>
      <c r="D28" s="844" t="s">
        <v>527</v>
      </c>
      <c r="E28" s="844" t="s">
        <v>603</v>
      </c>
      <c r="F28" s="844" t="s">
        <v>559</v>
      </c>
      <c r="G28" s="871" t="s">
        <v>574</v>
      </c>
      <c r="H28" s="871">
        <v>1</v>
      </c>
      <c r="I28" s="844">
        <v>94</v>
      </c>
      <c r="J28" s="844" t="s">
        <v>575</v>
      </c>
      <c r="K28" s="844" t="s">
        <v>578</v>
      </c>
      <c r="L28" s="844">
        <v>94</v>
      </c>
      <c r="M28" s="844" t="s">
        <v>535</v>
      </c>
      <c r="N28" s="844">
        <v>0</v>
      </c>
      <c r="O28" s="844">
        <v>81</v>
      </c>
      <c r="P28" s="844" t="s">
        <v>592</v>
      </c>
      <c r="Q28" s="844" t="s">
        <v>581</v>
      </c>
      <c r="R28" s="844" t="s">
        <v>595</v>
      </c>
      <c r="S28" s="844" t="s">
        <v>581</v>
      </c>
      <c r="T28" s="844" t="s">
        <v>591</v>
      </c>
      <c r="U28" s="844" t="s">
        <v>581</v>
      </c>
      <c r="V28" s="171"/>
      <c r="W28" s="171"/>
      <c r="X28" s="171"/>
      <c r="Y28" s="171"/>
      <c r="Z28" s="171"/>
      <c r="AA28" s="171"/>
      <c r="AB28" s="171"/>
    </row>
    <row r="29" spans="1:28" s="29" customFormat="1" ht="27" customHeight="1">
      <c r="A29" s="844">
        <v>11</v>
      </c>
      <c r="B29" s="845">
        <v>0.58680555555555558</v>
      </c>
      <c r="C29" s="844" t="s">
        <v>568</v>
      </c>
      <c r="D29" s="844" t="s">
        <v>527</v>
      </c>
      <c r="E29" s="844" t="s">
        <v>602</v>
      </c>
      <c r="F29" s="844" t="s">
        <v>570</v>
      </c>
      <c r="G29" s="871" t="s">
        <v>573</v>
      </c>
      <c r="H29" s="871">
        <v>1</v>
      </c>
      <c r="I29" s="844">
        <v>1457</v>
      </c>
      <c r="J29" s="844" t="s">
        <v>575</v>
      </c>
      <c r="K29" s="844"/>
      <c r="L29" s="844"/>
      <c r="M29" s="844" t="s">
        <v>532</v>
      </c>
      <c r="N29" s="844">
        <v>1</v>
      </c>
      <c r="O29" s="844">
        <v>47</v>
      </c>
      <c r="P29" s="844" t="s">
        <v>592</v>
      </c>
      <c r="Q29" s="844" t="s">
        <v>589</v>
      </c>
      <c r="R29" s="844" t="s">
        <v>595</v>
      </c>
      <c r="S29" s="844" t="s">
        <v>597</v>
      </c>
      <c r="T29" s="844" t="s">
        <v>591</v>
      </c>
      <c r="U29" s="844" t="s">
        <v>581</v>
      </c>
      <c r="V29" s="171"/>
      <c r="X29" s="171"/>
      <c r="Y29" s="171"/>
      <c r="Z29" s="171"/>
      <c r="AA29" s="171"/>
      <c r="AB29" s="171"/>
    </row>
    <row r="30" spans="1:28" s="29" customFormat="1" ht="27" customHeight="1">
      <c r="A30" s="844">
        <v>11</v>
      </c>
      <c r="B30" s="845">
        <v>0.8125</v>
      </c>
      <c r="C30" s="844" t="s">
        <v>558</v>
      </c>
      <c r="D30" s="844" t="s">
        <v>527</v>
      </c>
      <c r="E30" s="844" t="s">
        <v>603</v>
      </c>
      <c r="F30" s="844" t="s">
        <v>569</v>
      </c>
      <c r="G30" s="871" t="s">
        <v>573</v>
      </c>
      <c r="H30" s="871"/>
      <c r="I30" s="844">
        <v>82</v>
      </c>
      <c r="J30" s="844" t="s">
        <v>579</v>
      </c>
      <c r="K30" s="844" t="s">
        <v>576</v>
      </c>
      <c r="L30" s="844">
        <v>45</v>
      </c>
      <c r="M30" s="844" t="s">
        <v>534</v>
      </c>
      <c r="N30" s="844">
        <v>0</v>
      </c>
      <c r="O30" s="844">
        <v>58</v>
      </c>
      <c r="P30" s="844" t="s">
        <v>592</v>
      </c>
      <c r="Q30" s="844" t="s">
        <v>593</v>
      </c>
      <c r="R30" s="844" t="s">
        <v>590</v>
      </c>
      <c r="S30" s="844" t="s">
        <v>596</v>
      </c>
      <c r="T30" s="844" t="s">
        <v>591</v>
      </c>
      <c r="U30" s="844" t="s">
        <v>581</v>
      </c>
      <c r="V30" s="171"/>
      <c r="W30" s="171"/>
    </row>
    <row r="31" spans="1:28" s="29" customFormat="1" ht="27" customHeight="1">
      <c r="A31" s="844">
        <v>12</v>
      </c>
      <c r="B31" s="845">
        <v>0.10416666666666667</v>
      </c>
      <c r="C31" s="844" t="s">
        <v>568</v>
      </c>
      <c r="D31" s="844" t="s">
        <v>527</v>
      </c>
      <c r="E31" s="844" t="s">
        <v>603</v>
      </c>
      <c r="F31" s="844" t="s">
        <v>559</v>
      </c>
      <c r="G31" s="871" t="s">
        <v>573</v>
      </c>
      <c r="H31" s="871">
        <v>1</v>
      </c>
      <c r="I31" s="844">
        <v>122</v>
      </c>
      <c r="J31" s="844" t="s">
        <v>583</v>
      </c>
      <c r="K31" s="844" t="s">
        <v>578</v>
      </c>
      <c r="L31" s="844">
        <v>117</v>
      </c>
      <c r="M31" s="844" t="s">
        <v>532</v>
      </c>
      <c r="N31" s="844">
        <v>0</v>
      </c>
      <c r="O31" s="844">
        <v>62</v>
      </c>
      <c r="P31" s="844" t="s">
        <v>592</v>
      </c>
      <c r="Q31" s="844" t="s">
        <v>581</v>
      </c>
      <c r="R31" s="844" t="s">
        <v>581</v>
      </c>
      <c r="S31" s="844" t="s">
        <v>581</v>
      </c>
      <c r="T31" s="844" t="s">
        <v>587</v>
      </c>
      <c r="U31" s="844" t="s">
        <v>581</v>
      </c>
      <c r="V31" s="171"/>
      <c r="W31" s="171"/>
      <c r="X31" s="171"/>
      <c r="Y31" s="171"/>
      <c r="Z31" s="171"/>
      <c r="AA31" s="171"/>
      <c r="AB31" s="171"/>
    </row>
    <row r="32" spans="1:28" s="29" customFormat="1" ht="27" customHeight="1">
      <c r="A32" s="844">
        <v>12</v>
      </c>
      <c r="B32" s="845">
        <v>0.81944444444444453</v>
      </c>
      <c r="C32" s="844" t="s">
        <v>561</v>
      </c>
      <c r="D32" s="844" t="s">
        <v>527</v>
      </c>
      <c r="E32" s="844" t="s">
        <v>603</v>
      </c>
      <c r="F32" s="844" t="s">
        <v>559</v>
      </c>
      <c r="G32" s="871" t="s">
        <v>574</v>
      </c>
      <c r="H32" s="871">
        <v>1</v>
      </c>
      <c r="I32" s="844">
        <v>65</v>
      </c>
      <c r="J32" s="844" t="s">
        <v>583</v>
      </c>
      <c r="K32" s="844" t="s">
        <v>578</v>
      </c>
      <c r="L32" s="844">
        <v>65</v>
      </c>
      <c r="M32" s="844" t="s">
        <v>532</v>
      </c>
      <c r="N32" s="844">
        <v>0</v>
      </c>
      <c r="O32" s="844">
        <v>82</v>
      </c>
      <c r="P32" s="844" t="s">
        <v>588</v>
      </c>
      <c r="Q32" s="844" t="s">
        <v>594</v>
      </c>
      <c r="R32" s="844" t="s">
        <v>581</v>
      </c>
      <c r="S32" s="844" t="s">
        <v>581</v>
      </c>
      <c r="T32" s="844" t="s">
        <v>587</v>
      </c>
      <c r="U32" s="844" t="s">
        <v>581</v>
      </c>
      <c r="V32" s="171"/>
      <c r="W32" s="171"/>
      <c r="X32" s="171"/>
      <c r="Y32" s="171"/>
      <c r="Z32" s="171"/>
      <c r="AA32" s="171"/>
      <c r="AB32" s="171"/>
    </row>
    <row r="33" spans="1:28" s="29" customFormat="1" ht="27" customHeight="1">
      <c r="A33" s="844">
        <v>12</v>
      </c>
      <c r="B33" s="845">
        <v>0.81944444444444453</v>
      </c>
      <c r="C33" s="844" t="s">
        <v>561</v>
      </c>
      <c r="D33" s="844" t="s">
        <v>527</v>
      </c>
      <c r="E33" s="844" t="s">
        <v>603</v>
      </c>
      <c r="F33" s="844" t="s">
        <v>559</v>
      </c>
      <c r="G33" s="871" t="s">
        <v>574</v>
      </c>
      <c r="H33" s="871"/>
      <c r="I33" s="844">
        <v>65</v>
      </c>
      <c r="J33" s="844" t="s">
        <v>581</v>
      </c>
      <c r="K33" s="844" t="s">
        <v>578</v>
      </c>
      <c r="L33" s="844">
        <v>65</v>
      </c>
      <c r="M33" s="844" t="s">
        <v>532</v>
      </c>
      <c r="N33" s="844">
        <v>0</v>
      </c>
      <c r="O33" s="844">
        <v>85</v>
      </c>
      <c r="P33" s="844" t="s">
        <v>592</v>
      </c>
      <c r="Q33" s="844" t="s">
        <v>594</v>
      </c>
      <c r="R33" s="844" t="s">
        <v>581</v>
      </c>
      <c r="S33" s="844" t="s">
        <v>581</v>
      </c>
      <c r="T33" s="844" t="s">
        <v>587</v>
      </c>
      <c r="U33" s="844" t="s">
        <v>581</v>
      </c>
      <c r="V33" s="171"/>
      <c r="W33" s="171"/>
      <c r="X33" s="171"/>
      <c r="Y33" s="171"/>
      <c r="Z33" s="171"/>
      <c r="AA33" s="171"/>
      <c r="AB33" s="171"/>
    </row>
    <row r="34" spans="1:28" s="29" customFormat="1" ht="27" customHeight="1">
      <c r="A34" s="844">
        <v>12</v>
      </c>
      <c r="B34" s="844" t="s">
        <v>648</v>
      </c>
      <c r="C34" s="844" t="s">
        <v>568</v>
      </c>
      <c r="D34" s="844" t="s">
        <v>529</v>
      </c>
      <c r="E34" s="844"/>
      <c r="F34" s="844"/>
      <c r="G34" s="871"/>
      <c r="H34" s="871">
        <v>1</v>
      </c>
      <c r="I34" s="844"/>
      <c r="J34" s="844" t="s">
        <v>583</v>
      </c>
      <c r="K34" s="844"/>
      <c r="L34" s="844"/>
      <c r="M34" s="844" t="s">
        <v>585</v>
      </c>
      <c r="N34" s="844">
        <v>0</v>
      </c>
      <c r="O34" s="844">
        <v>33</v>
      </c>
      <c r="P34" s="844" t="s">
        <v>592</v>
      </c>
      <c r="Q34" s="844" t="s">
        <v>598</v>
      </c>
      <c r="R34" s="844" t="s">
        <v>595</v>
      </c>
      <c r="S34" s="844" t="s">
        <v>581</v>
      </c>
      <c r="T34" s="844" t="s">
        <v>599</v>
      </c>
      <c r="U34" s="844" t="s">
        <v>600</v>
      </c>
      <c r="V34" s="171"/>
      <c r="W34" s="171"/>
      <c r="X34" s="171"/>
      <c r="Y34" s="171"/>
      <c r="Z34" s="171"/>
      <c r="AA34" s="171"/>
      <c r="AB34" s="171"/>
    </row>
    <row r="35" spans="1:28">
      <c r="B35" s="7"/>
      <c r="C35" s="7"/>
      <c r="D35" s="7"/>
      <c r="E35" s="7"/>
      <c r="F35" s="7"/>
      <c r="G35" s="7"/>
      <c r="H35" s="7"/>
      <c r="N35" s="7"/>
      <c r="O35" s="7"/>
      <c r="P35" s="7"/>
      <c r="Q35" s="7"/>
      <c r="R35" s="7"/>
      <c r="S35" s="7"/>
      <c r="T35" s="7"/>
      <c r="U35" s="7"/>
    </row>
    <row r="36" spans="1:28">
      <c r="B36" s="7"/>
      <c r="C36" s="7"/>
      <c r="D36" s="7"/>
      <c r="E36" s="7"/>
      <c r="F36" s="7"/>
      <c r="G36" s="7"/>
      <c r="H36" s="7"/>
    </row>
  </sheetData>
  <autoFilter ref="A4:AB34" xr:uid="{00000000-0009-0000-0000-00000F000000}"/>
  <sortState ref="A5:W34">
    <sortCondition ref="A5:A34"/>
    <sortCondition ref="B5:B34"/>
  </sortState>
  <mergeCells count="15"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3"/>
  <dataValidations count="2">
    <dataValidation type="list" allowBlank="1" showInputMessage="1" showErrorMessage="1" sqref="P5" xr:uid="{EDF4603B-2881-4766-BC40-08A47DD55330}">
      <formula1>"男,女,不明"</formula1>
    </dataValidation>
    <dataValidation type="list" allowBlank="1" showInputMessage="1" showErrorMessage="1" sqref="P6:P24" xr:uid="{00000000-0002-0000-0F00-000000000000}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4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AA25"/>
  <sheetViews>
    <sheetView topLeftCell="B1" zoomScale="55" zoomScaleNormal="55" workbookViewId="0">
      <pane xSplit="4" ySplit="8" topLeftCell="F9" activePane="bottomRight" state="frozen"/>
      <selection activeCell="C10" sqref="C10"/>
      <selection pane="topRight" activeCell="C10" sqref="C10"/>
      <selection pane="bottomLeft" activeCell="C10" sqref="C10"/>
      <selection pane="bottomRight" activeCell="AD10" sqref="AD10"/>
    </sheetView>
  </sheetViews>
  <sheetFormatPr defaultColWidth="9" defaultRowHeight="13"/>
  <cols>
    <col min="1" max="1" width="3.90625" style="121" customWidth="1"/>
    <col min="2" max="2" width="4.6328125" style="121" customWidth="1"/>
    <col min="3" max="3" width="6.36328125" style="121" customWidth="1"/>
    <col min="4" max="4" width="12.7265625" style="121" customWidth="1"/>
    <col min="5" max="27" width="5.6328125" style="121" customWidth="1"/>
    <col min="28" max="16384" width="9" style="121"/>
  </cols>
  <sheetData>
    <row r="1" spans="2:27" s="9" customFormat="1" ht="20.149999999999999" customHeight="1">
      <c r="B1" s="1124" t="s">
        <v>495</v>
      </c>
      <c r="C1" s="1124"/>
      <c r="D1" s="1124"/>
      <c r="E1" s="1124"/>
      <c r="F1" s="1124"/>
      <c r="G1" s="1124"/>
      <c r="H1" s="1124"/>
      <c r="I1" s="1124"/>
      <c r="J1" s="1124"/>
      <c r="K1" s="1124"/>
      <c r="L1" s="1124"/>
      <c r="M1" s="1124"/>
      <c r="N1" s="1124"/>
      <c r="O1" s="1124"/>
      <c r="P1" s="1124"/>
      <c r="Q1" s="1124"/>
      <c r="R1" s="1124"/>
      <c r="S1" s="1124"/>
      <c r="T1" s="1124"/>
      <c r="U1" s="1124"/>
      <c r="V1" s="1124"/>
      <c r="W1" s="1124"/>
      <c r="X1" s="1124"/>
      <c r="Y1" s="1124"/>
      <c r="Z1" s="1124"/>
      <c r="AA1" s="1124"/>
    </row>
    <row r="2" spans="2:27" s="9" customFormat="1" ht="20.149999999999999" customHeight="1">
      <c r="B2" s="1124"/>
      <c r="C2" s="1124"/>
      <c r="D2" s="1124"/>
      <c r="E2" s="1124"/>
      <c r="F2" s="1124"/>
      <c r="G2" s="1124"/>
      <c r="H2" s="1124"/>
      <c r="I2" s="1124"/>
      <c r="J2" s="1124"/>
      <c r="K2" s="1124"/>
      <c r="L2" s="1124"/>
      <c r="M2" s="1124"/>
      <c r="N2" s="1124"/>
      <c r="O2" s="1124"/>
      <c r="P2" s="1124"/>
      <c r="Q2" s="1124"/>
      <c r="R2" s="1124"/>
      <c r="S2" s="1124"/>
      <c r="T2" s="1124"/>
      <c r="U2" s="1124"/>
      <c r="V2" s="1124"/>
      <c r="W2" s="1124"/>
      <c r="X2" s="1124"/>
      <c r="Y2" s="1124"/>
      <c r="Z2" s="1124"/>
      <c r="AA2" s="1124"/>
    </row>
    <row r="3" spans="2:27" s="9" customFormat="1" ht="20.149999999999999" customHeight="1"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2:27" s="9" customFormat="1" ht="20.149999999999999" customHeight="1"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2:27" s="9" customFormat="1" ht="20.149999999999999" customHeight="1" thickBot="1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5"/>
    </row>
    <row r="6" spans="2:27" s="28" customFormat="1" ht="30.75" customHeight="1">
      <c r="B6" s="1109" t="s">
        <v>11</v>
      </c>
      <c r="C6" s="1110"/>
      <c r="D6" s="1111"/>
      <c r="E6" s="1091" t="s">
        <v>65</v>
      </c>
      <c r="F6" s="1118" t="s">
        <v>162</v>
      </c>
      <c r="G6" s="1119"/>
      <c r="H6" s="1119"/>
      <c r="I6" s="1119"/>
      <c r="J6" s="1119"/>
      <c r="K6" s="1120"/>
      <c r="L6" s="1121"/>
      <c r="M6" s="1118" t="s">
        <v>163</v>
      </c>
      <c r="N6" s="1119"/>
      <c r="O6" s="1119"/>
      <c r="P6" s="1119"/>
      <c r="Q6" s="1119"/>
      <c r="R6" s="1119"/>
      <c r="S6" s="1119"/>
      <c r="T6" s="1119"/>
      <c r="U6" s="1119"/>
      <c r="V6" s="1121"/>
      <c r="W6" s="1118" t="s">
        <v>164</v>
      </c>
      <c r="X6" s="1119"/>
      <c r="Y6" s="1119"/>
      <c r="Z6" s="1119"/>
      <c r="AA6" s="1121"/>
    </row>
    <row r="7" spans="2:27" s="28" customFormat="1" ht="17.25" customHeight="1">
      <c r="B7" s="1112"/>
      <c r="C7" s="1113"/>
      <c r="D7" s="1114"/>
      <c r="E7" s="1092"/>
      <c r="F7" s="1129" t="s">
        <v>36</v>
      </c>
      <c r="G7" s="377"/>
      <c r="H7" s="1107" t="s">
        <v>37</v>
      </c>
      <c r="I7" s="1107" t="s">
        <v>38</v>
      </c>
      <c r="J7" s="1107" t="s">
        <v>39</v>
      </c>
      <c r="K7" s="1107" t="s">
        <v>40</v>
      </c>
      <c r="L7" s="1122" t="s">
        <v>41</v>
      </c>
      <c r="M7" s="1125" t="s">
        <v>130</v>
      </c>
      <c r="N7" s="1107" t="s">
        <v>325</v>
      </c>
      <c r="O7" s="1107" t="s">
        <v>326</v>
      </c>
      <c r="P7" s="1107" t="s">
        <v>134</v>
      </c>
      <c r="Q7" s="1107" t="s">
        <v>327</v>
      </c>
      <c r="R7" s="1127" t="s">
        <v>328</v>
      </c>
      <c r="S7" s="1107" t="s">
        <v>132</v>
      </c>
      <c r="T7" s="1107" t="s">
        <v>133</v>
      </c>
      <c r="U7" s="1107" t="s">
        <v>41</v>
      </c>
      <c r="V7" s="1122" t="s">
        <v>12</v>
      </c>
      <c r="W7" s="1125" t="s">
        <v>165</v>
      </c>
      <c r="X7" s="1127" t="s">
        <v>166</v>
      </c>
      <c r="Y7" s="1107" t="s">
        <v>167</v>
      </c>
      <c r="Z7" s="1107" t="s">
        <v>399</v>
      </c>
      <c r="AA7" s="1122" t="s">
        <v>400</v>
      </c>
    </row>
    <row r="8" spans="2:27" s="28" customFormat="1" ht="150.75" customHeight="1" thickBot="1">
      <c r="B8" s="1115"/>
      <c r="C8" s="1116"/>
      <c r="D8" s="1117"/>
      <c r="E8" s="1093"/>
      <c r="F8" s="1130"/>
      <c r="G8" s="378" t="s">
        <v>142</v>
      </c>
      <c r="H8" s="1108"/>
      <c r="I8" s="1108"/>
      <c r="J8" s="1108"/>
      <c r="K8" s="1108"/>
      <c r="L8" s="1123"/>
      <c r="M8" s="1126"/>
      <c r="N8" s="1108"/>
      <c r="O8" s="1108"/>
      <c r="P8" s="1108"/>
      <c r="Q8" s="1108"/>
      <c r="R8" s="1128"/>
      <c r="S8" s="1108"/>
      <c r="T8" s="1108"/>
      <c r="U8" s="1108"/>
      <c r="V8" s="1123"/>
      <c r="W8" s="1126"/>
      <c r="X8" s="1128"/>
      <c r="Y8" s="1108"/>
      <c r="Z8" s="1108"/>
      <c r="AA8" s="1123"/>
    </row>
    <row r="9" spans="2:27" s="28" customFormat="1" ht="87" customHeight="1">
      <c r="B9" s="1094" t="s">
        <v>455</v>
      </c>
      <c r="C9" s="1097" t="s">
        <v>214</v>
      </c>
      <c r="D9" s="1098"/>
      <c r="E9" s="739">
        <f>SUM(F9:L9)-G9</f>
        <v>0</v>
      </c>
      <c r="F9" s="339"/>
      <c r="G9" s="340"/>
      <c r="H9" s="341"/>
      <c r="I9" s="341"/>
      <c r="J9" s="341"/>
      <c r="K9" s="341"/>
      <c r="L9" s="342"/>
      <c r="M9" s="343"/>
      <c r="N9" s="341"/>
      <c r="O9" s="341"/>
      <c r="P9" s="341"/>
      <c r="Q9" s="341"/>
      <c r="R9" s="341"/>
      <c r="S9" s="341"/>
      <c r="T9" s="341"/>
      <c r="U9" s="341"/>
      <c r="V9" s="342"/>
      <c r="W9" s="344"/>
      <c r="X9" s="341"/>
      <c r="Y9" s="341"/>
      <c r="Z9" s="341"/>
      <c r="AA9" s="342"/>
    </row>
    <row r="10" spans="2:27" s="28" customFormat="1" ht="87" customHeight="1">
      <c r="B10" s="1095"/>
      <c r="C10" s="1099" t="s">
        <v>329</v>
      </c>
      <c r="D10" s="1100"/>
      <c r="E10" s="739">
        <f>SUM(F10:L10)-G10</f>
        <v>0</v>
      </c>
      <c r="F10" s="728"/>
      <c r="G10" s="729"/>
      <c r="H10" s="730"/>
      <c r="I10" s="730"/>
      <c r="J10" s="730"/>
      <c r="K10" s="730"/>
      <c r="L10" s="731"/>
      <c r="M10" s="732"/>
      <c r="N10" s="730"/>
      <c r="O10" s="730"/>
      <c r="P10" s="730"/>
      <c r="Q10" s="730"/>
      <c r="R10" s="730"/>
      <c r="S10" s="730"/>
      <c r="T10" s="730"/>
      <c r="U10" s="730"/>
      <c r="V10" s="731"/>
      <c r="W10" s="733"/>
      <c r="X10" s="730"/>
      <c r="Y10" s="730"/>
      <c r="Z10" s="730"/>
      <c r="AA10" s="731"/>
    </row>
    <row r="11" spans="2:27" s="28" customFormat="1" ht="87" customHeight="1">
      <c r="B11" s="1095"/>
      <c r="C11" s="1101" t="s">
        <v>359</v>
      </c>
      <c r="D11" s="1102"/>
      <c r="E11" s="345">
        <f t="shared" ref="E11:E19" si="0">SUM(F11:L11)-G11</f>
        <v>0</v>
      </c>
      <c r="F11" s="346"/>
      <c r="G11" s="347"/>
      <c r="H11" s="348"/>
      <c r="I11" s="348"/>
      <c r="J11" s="348"/>
      <c r="K11" s="348"/>
      <c r="L11" s="349"/>
      <c r="M11" s="350"/>
      <c r="N11" s="348"/>
      <c r="O11" s="348"/>
      <c r="P11" s="351"/>
      <c r="Q11" s="351"/>
      <c r="R11" s="351"/>
      <c r="S11" s="348"/>
      <c r="T11" s="348"/>
      <c r="U11" s="348"/>
      <c r="V11" s="349"/>
      <c r="W11" s="350"/>
      <c r="X11" s="348"/>
      <c r="Y11" s="348"/>
      <c r="Z11" s="348"/>
      <c r="AA11" s="352"/>
    </row>
    <row r="12" spans="2:27" s="28" customFormat="1" ht="87" customHeight="1">
      <c r="B12" s="1095"/>
      <c r="C12" s="1101" t="s">
        <v>330</v>
      </c>
      <c r="D12" s="1102"/>
      <c r="E12" s="353">
        <f t="shared" si="0"/>
        <v>1</v>
      </c>
      <c r="F12" s="482"/>
      <c r="G12" s="481"/>
      <c r="H12" s="351"/>
      <c r="I12" s="351">
        <v>1</v>
      </c>
      <c r="J12" s="351"/>
      <c r="K12" s="351"/>
      <c r="L12" s="352"/>
      <c r="M12" s="355"/>
      <c r="N12" s="351"/>
      <c r="O12" s="351"/>
      <c r="P12" s="351"/>
      <c r="Q12" s="351"/>
      <c r="R12" s="351">
        <v>1</v>
      </c>
      <c r="S12" s="351"/>
      <c r="T12" s="351"/>
      <c r="U12" s="351"/>
      <c r="V12" s="351"/>
      <c r="W12" s="355"/>
      <c r="X12" s="351"/>
      <c r="Y12" s="351"/>
      <c r="Z12" s="351">
        <v>1</v>
      </c>
      <c r="AA12" s="352"/>
    </row>
    <row r="13" spans="2:27" s="28" customFormat="1" ht="87" customHeight="1">
      <c r="B13" s="1095"/>
      <c r="C13" s="1099" t="s">
        <v>331</v>
      </c>
      <c r="D13" s="1100"/>
      <c r="E13" s="353">
        <f t="shared" si="0"/>
        <v>4</v>
      </c>
      <c r="F13" s="482">
        <v>4</v>
      </c>
      <c r="G13" s="733">
        <v>3</v>
      </c>
      <c r="H13" s="351"/>
      <c r="I13" s="351"/>
      <c r="J13" s="351"/>
      <c r="K13" s="351"/>
      <c r="L13" s="352"/>
      <c r="M13" s="732"/>
      <c r="N13" s="351"/>
      <c r="O13" s="351"/>
      <c r="P13" s="351"/>
      <c r="Q13" s="351"/>
      <c r="R13" s="351"/>
      <c r="S13" s="351"/>
      <c r="T13" s="351"/>
      <c r="U13" s="351">
        <v>2</v>
      </c>
      <c r="V13" s="352">
        <v>2</v>
      </c>
      <c r="W13" s="351">
        <v>2</v>
      </c>
      <c r="X13" s="351"/>
      <c r="Y13" s="351"/>
      <c r="Z13" s="351"/>
      <c r="AA13" s="352">
        <v>2</v>
      </c>
    </row>
    <row r="14" spans="2:27" s="28" customFormat="1" ht="87" customHeight="1">
      <c r="B14" s="1095"/>
      <c r="C14" s="1099" t="s">
        <v>332</v>
      </c>
      <c r="D14" s="1100"/>
      <c r="E14" s="353">
        <f t="shared" si="0"/>
        <v>3</v>
      </c>
      <c r="F14" s="354">
        <v>3</v>
      </c>
      <c r="G14" s="347">
        <v>3</v>
      </c>
      <c r="H14" s="351"/>
      <c r="I14" s="351"/>
      <c r="J14" s="351"/>
      <c r="K14" s="351"/>
      <c r="L14" s="352"/>
      <c r="M14" s="355"/>
      <c r="N14" s="351"/>
      <c r="O14" s="351">
        <v>1</v>
      </c>
      <c r="P14" s="351"/>
      <c r="Q14" s="351"/>
      <c r="R14" s="351"/>
      <c r="S14" s="351"/>
      <c r="T14" s="351"/>
      <c r="U14" s="351"/>
      <c r="V14" s="352">
        <v>2</v>
      </c>
      <c r="W14" s="351">
        <v>2</v>
      </c>
      <c r="X14" s="351"/>
      <c r="Y14" s="351"/>
      <c r="Z14" s="351"/>
      <c r="AA14" s="352">
        <v>1</v>
      </c>
    </row>
    <row r="15" spans="2:27" s="28" customFormat="1" ht="87" customHeight="1">
      <c r="B15" s="1095"/>
      <c r="C15" s="1101" t="s">
        <v>333</v>
      </c>
      <c r="D15" s="1102"/>
      <c r="E15" s="356">
        <v>5</v>
      </c>
      <c r="F15" s="734">
        <v>3</v>
      </c>
      <c r="G15" s="358">
        <v>3</v>
      </c>
      <c r="H15" s="358"/>
      <c r="I15" s="358"/>
      <c r="J15" s="358"/>
      <c r="K15" s="358"/>
      <c r="L15" s="358">
        <v>2</v>
      </c>
      <c r="M15" s="355"/>
      <c r="N15" s="358"/>
      <c r="O15" s="358"/>
      <c r="P15" s="358"/>
      <c r="Q15" s="358"/>
      <c r="R15" s="358">
        <v>2</v>
      </c>
      <c r="S15" s="358"/>
      <c r="T15" s="358"/>
      <c r="U15" s="358"/>
      <c r="V15" s="735">
        <v>3</v>
      </c>
      <c r="W15" s="359">
        <v>2</v>
      </c>
      <c r="X15" s="358"/>
      <c r="Y15" s="358"/>
      <c r="Z15" s="358">
        <v>2</v>
      </c>
      <c r="AA15" s="735">
        <v>1</v>
      </c>
    </row>
    <row r="16" spans="2:27" s="28" customFormat="1" ht="87" customHeight="1">
      <c r="B16" s="1095"/>
      <c r="C16" s="286"/>
      <c r="D16" s="361" t="s">
        <v>208</v>
      </c>
      <c r="E16" s="362">
        <f t="shared" si="0"/>
        <v>4</v>
      </c>
      <c r="F16" s="736">
        <v>2</v>
      </c>
      <c r="G16" s="363">
        <v>2</v>
      </c>
      <c r="H16" s="364"/>
      <c r="I16" s="364"/>
      <c r="J16" s="364"/>
      <c r="K16" s="364"/>
      <c r="L16" s="365">
        <v>2</v>
      </c>
      <c r="M16" s="355"/>
      <c r="N16" s="364"/>
      <c r="O16" s="364"/>
      <c r="P16" s="364"/>
      <c r="Q16" s="364"/>
      <c r="R16" s="364">
        <v>2</v>
      </c>
      <c r="S16" s="364"/>
      <c r="T16" s="364"/>
      <c r="U16" s="364"/>
      <c r="V16" s="737">
        <v>2</v>
      </c>
      <c r="W16" s="366">
        <v>2</v>
      </c>
      <c r="X16" s="364"/>
      <c r="Y16" s="364"/>
      <c r="Z16" s="364">
        <v>2</v>
      </c>
      <c r="AA16" s="737"/>
    </row>
    <row r="17" spans="2:27" s="28" customFormat="1" ht="87" customHeight="1">
      <c r="B17" s="1095"/>
      <c r="C17" s="1099" t="s">
        <v>334</v>
      </c>
      <c r="D17" s="1100"/>
      <c r="E17" s="353">
        <f t="shared" si="0"/>
        <v>9</v>
      </c>
      <c r="F17" s="354">
        <v>6</v>
      </c>
      <c r="G17" s="347">
        <v>6</v>
      </c>
      <c r="H17" s="351"/>
      <c r="I17" s="351">
        <v>1</v>
      </c>
      <c r="J17" s="351"/>
      <c r="K17" s="351"/>
      <c r="L17" s="351">
        <v>2</v>
      </c>
      <c r="M17" s="355"/>
      <c r="N17" s="351"/>
      <c r="O17" s="348">
        <v>2</v>
      </c>
      <c r="P17" s="348"/>
      <c r="Q17" s="348"/>
      <c r="R17" s="351">
        <v>2</v>
      </c>
      <c r="S17" s="348"/>
      <c r="T17" s="351"/>
      <c r="U17" s="351">
        <v>1</v>
      </c>
      <c r="V17" s="349">
        <v>4</v>
      </c>
      <c r="W17" s="350">
        <v>2</v>
      </c>
      <c r="X17" s="351"/>
      <c r="Y17" s="351"/>
      <c r="Z17" s="351">
        <v>3</v>
      </c>
      <c r="AA17" s="738">
        <v>4</v>
      </c>
    </row>
    <row r="18" spans="2:27" s="28" customFormat="1" ht="87" customHeight="1">
      <c r="B18" s="1095"/>
      <c r="C18" s="1105" t="s">
        <v>209</v>
      </c>
      <c r="D18" s="1106"/>
      <c r="E18" s="345">
        <f t="shared" si="0"/>
        <v>8</v>
      </c>
      <c r="F18" s="354">
        <v>8</v>
      </c>
      <c r="G18" s="347">
        <v>8</v>
      </c>
      <c r="H18" s="351"/>
      <c r="I18" s="351"/>
      <c r="J18" s="351"/>
      <c r="K18" s="351"/>
      <c r="L18" s="352"/>
      <c r="M18" s="355"/>
      <c r="N18" s="351">
        <v>1</v>
      </c>
      <c r="O18" s="351"/>
      <c r="P18" s="351"/>
      <c r="Q18" s="351"/>
      <c r="R18" s="351">
        <v>1</v>
      </c>
      <c r="S18" s="351"/>
      <c r="T18" s="351"/>
      <c r="U18" s="351">
        <v>1</v>
      </c>
      <c r="V18" s="352">
        <v>5</v>
      </c>
      <c r="W18" s="355">
        <v>2</v>
      </c>
      <c r="X18" s="351"/>
      <c r="Y18" s="351"/>
      <c r="Z18" s="351">
        <v>1</v>
      </c>
      <c r="AA18" s="352">
        <v>5</v>
      </c>
    </row>
    <row r="19" spans="2:27" s="28" customFormat="1" ht="87" customHeight="1" thickBot="1">
      <c r="B19" s="1096"/>
      <c r="C19" s="1103" t="s">
        <v>12</v>
      </c>
      <c r="D19" s="1104"/>
      <c r="E19" s="356">
        <f t="shared" si="0"/>
        <v>0</v>
      </c>
      <c r="F19" s="357"/>
      <c r="G19" s="367"/>
      <c r="H19" s="358"/>
      <c r="I19" s="358"/>
      <c r="J19" s="358"/>
      <c r="K19" s="358"/>
      <c r="L19" s="360"/>
      <c r="M19" s="359"/>
      <c r="N19" s="358"/>
      <c r="O19" s="358"/>
      <c r="P19" s="368"/>
      <c r="Q19" s="368"/>
      <c r="R19" s="368"/>
      <c r="S19" s="368"/>
      <c r="T19" s="368"/>
      <c r="U19" s="368"/>
      <c r="V19" s="369"/>
      <c r="W19" s="359"/>
      <c r="X19" s="358"/>
      <c r="Y19" s="358"/>
      <c r="Z19" s="358"/>
      <c r="AA19" s="360"/>
    </row>
    <row r="20" spans="2:27" s="24" customFormat="1" ht="87" customHeight="1" thickTop="1" thickBot="1">
      <c r="B20" s="1089" t="s">
        <v>65</v>
      </c>
      <c r="C20" s="1090"/>
      <c r="D20" s="1090"/>
      <c r="E20" s="370">
        <f t="shared" ref="E20:AA20" si="1">SUM(E10:E19)-E16</f>
        <v>30</v>
      </c>
      <c r="F20" s="371">
        <f t="shared" si="1"/>
        <v>24</v>
      </c>
      <c r="G20" s="372">
        <f t="shared" si="1"/>
        <v>23</v>
      </c>
      <c r="H20" s="373">
        <f t="shared" si="1"/>
        <v>0</v>
      </c>
      <c r="I20" s="373">
        <f t="shared" si="1"/>
        <v>2</v>
      </c>
      <c r="J20" s="373">
        <f t="shared" si="1"/>
        <v>0</v>
      </c>
      <c r="K20" s="373">
        <f t="shared" si="1"/>
        <v>0</v>
      </c>
      <c r="L20" s="374">
        <f t="shared" si="1"/>
        <v>4</v>
      </c>
      <c r="M20" s="375">
        <f t="shared" si="1"/>
        <v>0</v>
      </c>
      <c r="N20" s="373">
        <f t="shared" si="1"/>
        <v>1</v>
      </c>
      <c r="O20" s="373">
        <f t="shared" si="1"/>
        <v>3</v>
      </c>
      <c r="P20" s="373">
        <f t="shared" si="1"/>
        <v>0</v>
      </c>
      <c r="Q20" s="373">
        <f t="shared" si="1"/>
        <v>0</v>
      </c>
      <c r="R20" s="373">
        <f t="shared" si="1"/>
        <v>6</v>
      </c>
      <c r="S20" s="373">
        <f t="shared" si="1"/>
        <v>0</v>
      </c>
      <c r="T20" s="373">
        <f t="shared" si="1"/>
        <v>0</v>
      </c>
      <c r="U20" s="373">
        <f t="shared" si="1"/>
        <v>4</v>
      </c>
      <c r="V20" s="374">
        <f t="shared" si="1"/>
        <v>16</v>
      </c>
      <c r="W20" s="375">
        <f t="shared" si="1"/>
        <v>10</v>
      </c>
      <c r="X20" s="373">
        <f t="shared" si="1"/>
        <v>0</v>
      </c>
      <c r="Y20" s="373">
        <f t="shared" si="1"/>
        <v>0</v>
      </c>
      <c r="Z20" s="373">
        <f t="shared" si="1"/>
        <v>7</v>
      </c>
      <c r="AA20" s="376">
        <f t="shared" si="1"/>
        <v>13</v>
      </c>
    </row>
    <row r="21" spans="2:27" s="28" customFormat="1" ht="11"/>
    <row r="22" spans="2:27" s="28" customFormat="1" ht="11"/>
    <row r="23" spans="2:27" s="28" customFormat="1" ht="11"/>
    <row r="24" spans="2:27" s="28" customFormat="1" ht="11"/>
    <row r="25" spans="2:27" s="28" customFormat="1" ht="11"/>
  </sheetData>
  <mergeCells count="39"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</mergeCells>
  <phoneticPr fontId="3"/>
  <dataValidations count="2">
    <dataValidation showInputMessage="1" showErrorMessage="1" sqref="F9 H9 B9:B19 C9:D9" xr:uid="{7E6BA708-B8DE-4E7F-9156-D25C686C8140}"/>
    <dataValidation type="whole" showInputMessage="1" showErrorMessage="1" sqref="B20 C10:D20 AA12:AA14 L10 S10 AA10 S12 P10:P14 S14 Z10:Z14 Q10:R15 V10:W14 M10:M16 F10:F14 X10:Y15 L12:L15 H10:K15 F19:AA20 G9:G15 N10:O15 T10:U15 E9:E20" xr:uid="{CD725EC1-B2FE-4685-B60F-F7AEE5DED391}">
      <formula1>1</formula1>
      <formula2>100</formula2>
    </dataValidation>
  </dataValidations>
  <pageMargins left="0.78740157480314965" right="0.78740157480314965" top="0.98425196850393704" bottom="0.98425196850393704" header="0.51181102362204722" footer="0.51181102362204722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L26"/>
  <sheetViews>
    <sheetView view="pageBreakPreview" zoomScale="70" zoomScaleNormal="100" zoomScaleSheetLayoutView="70" workbookViewId="0">
      <pane ySplit="6" topLeftCell="A7" activePane="bottomLeft" state="frozen"/>
      <selection activeCell="C10" sqref="C10"/>
      <selection pane="bottomLeft" activeCell="AP6" sqref="AP6"/>
    </sheetView>
  </sheetViews>
  <sheetFormatPr defaultColWidth="9" defaultRowHeight="11"/>
  <cols>
    <col min="1" max="1" width="11.6328125" style="9" customWidth="1"/>
    <col min="2" max="18" width="5.6328125" style="9" customWidth="1"/>
    <col min="19" max="19" width="5.36328125" style="9" customWidth="1"/>
    <col min="20" max="25" width="5.6328125" style="9" customWidth="1"/>
    <col min="26" max="26" width="7.26953125" style="9" bestFit="1" customWidth="1"/>
    <col min="27" max="27" width="7.36328125" style="9" bestFit="1" customWidth="1"/>
    <col min="28" max="28" width="9.26953125" style="9" customWidth="1"/>
    <col min="29" max="29" width="8.7265625" style="9" customWidth="1"/>
    <col min="30" max="30" width="9.08984375" style="9" customWidth="1"/>
    <col min="31" max="31" width="7" style="9" customWidth="1"/>
    <col min="32" max="32" width="7.7265625" style="9" customWidth="1"/>
    <col min="33" max="33" width="6.90625" style="9" customWidth="1"/>
    <col min="34" max="34" width="6.08984375" style="9" customWidth="1"/>
    <col min="35" max="35" width="6.7265625" style="9" customWidth="1"/>
    <col min="36" max="36" width="8.90625" style="9" customWidth="1"/>
    <col min="37" max="37" width="9.36328125" style="9" customWidth="1"/>
    <col min="38" max="38" width="11.7265625" style="9" customWidth="1"/>
    <col min="39" max="16384" width="9" style="9"/>
  </cols>
  <sheetData>
    <row r="1" spans="1:38" s="92" customFormat="1" ht="23.25" customHeight="1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U1" s="389" t="s">
        <v>496</v>
      </c>
      <c r="V1" s="390" t="s">
        <v>305</v>
      </c>
      <c r="AE1" s="287"/>
      <c r="AF1" s="287"/>
      <c r="AG1" s="287"/>
      <c r="AH1" s="287"/>
      <c r="AI1" s="287"/>
      <c r="AJ1" s="287"/>
      <c r="AK1" s="287"/>
      <c r="AL1" s="287"/>
    </row>
    <row r="2" spans="1:38" ht="16.5" customHeight="1" thickBo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8"/>
      <c r="AG2" s="288"/>
      <c r="AH2" s="288"/>
      <c r="AI2" s="288"/>
      <c r="AJ2" s="288"/>
      <c r="AK2" s="288"/>
      <c r="AL2" s="285"/>
    </row>
    <row r="3" spans="1:38" ht="24" customHeight="1">
      <c r="A3" s="1163"/>
      <c r="B3" s="1135" t="s">
        <v>59</v>
      </c>
      <c r="C3" s="1136"/>
      <c r="D3" s="1136"/>
      <c r="E3" s="1136"/>
      <c r="F3" s="1136"/>
      <c r="G3" s="1136"/>
      <c r="H3" s="1166"/>
      <c r="I3" s="1131" t="s">
        <v>60</v>
      </c>
      <c r="J3" s="1136"/>
      <c r="K3" s="1136"/>
      <c r="L3" s="1167"/>
      <c r="M3" s="1049" t="s">
        <v>370</v>
      </c>
      <c r="N3" s="1149"/>
      <c r="O3" s="1149"/>
      <c r="P3" s="1150"/>
      <c r="Q3" s="1175" t="s">
        <v>49</v>
      </c>
      <c r="R3" s="1049" t="s">
        <v>62</v>
      </c>
      <c r="S3" s="1149"/>
      <c r="T3" s="1149"/>
      <c r="U3" s="1150"/>
      <c r="V3" s="1049" t="s">
        <v>63</v>
      </c>
      <c r="W3" s="1149"/>
      <c r="X3" s="1149"/>
      <c r="Y3" s="1150"/>
      <c r="Z3" s="1131" t="s">
        <v>64</v>
      </c>
      <c r="AA3" s="1132"/>
      <c r="AB3" s="1135" t="s">
        <v>394</v>
      </c>
      <c r="AC3" s="1136"/>
      <c r="AD3" s="1136"/>
      <c r="AE3" s="1136"/>
      <c r="AF3" s="1136"/>
      <c r="AG3" s="1136"/>
      <c r="AH3" s="1136"/>
      <c r="AI3" s="1132"/>
      <c r="AJ3" s="1132"/>
      <c r="AK3" s="1137"/>
      <c r="AL3" s="1138"/>
    </row>
    <row r="4" spans="1:38" ht="18" customHeight="1" thickBot="1">
      <c r="A4" s="1164"/>
      <c r="B4" s="1171" t="s">
        <v>36</v>
      </c>
      <c r="C4" s="1145" t="s">
        <v>37</v>
      </c>
      <c r="D4" s="1145" t="s">
        <v>38</v>
      </c>
      <c r="E4" s="1145" t="s">
        <v>39</v>
      </c>
      <c r="F4" s="1145" t="s">
        <v>40</v>
      </c>
      <c r="G4" s="1173" t="s">
        <v>41</v>
      </c>
      <c r="H4" s="1168" t="s">
        <v>65</v>
      </c>
      <c r="I4" s="1170" t="s">
        <v>44</v>
      </c>
      <c r="J4" s="1147" t="s">
        <v>45</v>
      </c>
      <c r="K4" s="1159" t="s">
        <v>66</v>
      </c>
      <c r="L4" s="1168" t="s">
        <v>65</v>
      </c>
      <c r="M4" s="1161" t="s">
        <v>67</v>
      </c>
      <c r="N4" s="1147" t="s">
        <v>68</v>
      </c>
      <c r="O4" s="1159" t="s">
        <v>69</v>
      </c>
      <c r="P4" s="1133" t="s">
        <v>65</v>
      </c>
      <c r="Q4" s="1176"/>
      <c r="R4" s="1161" t="s">
        <v>70</v>
      </c>
      <c r="S4" s="1147" t="s">
        <v>71</v>
      </c>
      <c r="T4" s="1000" t="s">
        <v>41</v>
      </c>
      <c r="U4" s="1133" t="s">
        <v>65</v>
      </c>
      <c r="V4" s="1161" t="s">
        <v>70</v>
      </c>
      <c r="W4" s="1147" t="s">
        <v>71</v>
      </c>
      <c r="X4" s="1159" t="s">
        <v>41</v>
      </c>
      <c r="Y4" s="1133" t="s">
        <v>65</v>
      </c>
      <c r="Z4" s="1141" t="s">
        <v>392</v>
      </c>
      <c r="AA4" s="1143" t="s">
        <v>73</v>
      </c>
      <c r="AB4" s="1153" t="s">
        <v>393</v>
      </c>
      <c r="AC4" s="1154"/>
      <c r="AD4" s="1155"/>
      <c r="AE4" s="1147" t="s">
        <v>37</v>
      </c>
      <c r="AF4" s="1145" t="s">
        <v>38</v>
      </c>
      <c r="AG4" s="1145" t="s">
        <v>39</v>
      </c>
      <c r="AH4" s="1145" t="s">
        <v>40</v>
      </c>
      <c r="AI4" s="1147" t="s">
        <v>41</v>
      </c>
      <c r="AJ4" s="1000" t="s">
        <v>210</v>
      </c>
      <c r="AK4" s="1157" t="s">
        <v>65</v>
      </c>
      <c r="AL4" s="1139"/>
    </row>
    <row r="5" spans="1:38" ht="67.5" customHeight="1" thickBot="1">
      <c r="A5" s="1165"/>
      <c r="B5" s="1172"/>
      <c r="C5" s="1146"/>
      <c r="D5" s="1146"/>
      <c r="E5" s="1146"/>
      <c r="F5" s="1146"/>
      <c r="G5" s="1174"/>
      <c r="H5" s="1169"/>
      <c r="I5" s="1156"/>
      <c r="J5" s="1148"/>
      <c r="K5" s="1160"/>
      <c r="L5" s="1169"/>
      <c r="M5" s="1162"/>
      <c r="N5" s="1148"/>
      <c r="O5" s="1160"/>
      <c r="P5" s="1134"/>
      <c r="Q5" s="1177"/>
      <c r="R5" s="1162"/>
      <c r="S5" s="1148"/>
      <c r="T5" s="1001"/>
      <c r="U5" s="1134"/>
      <c r="V5" s="1162"/>
      <c r="W5" s="1148"/>
      <c r="X5" s="1160"/>
      <c r="Y5" s="1134"/>
      <c r="Z5" s="1142"/>
      <c r="AA5" s="1144"/>
      <c r="AB5" s="385" t="s">
        <v>36</v>
      </c>
      <c r="AC5" s="386" t="s">
        <v>378</v>
      </c>
      <c r="AD5" s="387" t="s">
        <v>65</v>
      </c>
      <c r="AE5" s="1156"/>
      <c r="AF5" s="1146"/>
      <c r="AG5" s="1146"/>
      <c r="AH5" s="1146"/>
      <c r="AI5" s="1148"/>
      <c r="AJ5" s="1001"/>
      <c r="AK5" s="1158"/>
      <c r="AL5" s="1140"/>
    </row>
    <row r="6" spans="1:38" s="28" customFormat="1" ht="51" customHeight="1" thickBot="1">
      <c r="A6" s="379" t="s">
        <v>168</v>
      </c>
      <c r="B6" s="612">
        <f>SUM(B7:B25)</f>
        <v>238</v>
      </c>
      <c r="C6" s="613">
        <f t="shared" ref="C6:AK6" si="0">SUM(C7:C25)</f>
        <v>30</v>
      </c>
      <c r="D6" s="613">
        <f t="shared" si="0"/>
        <v>43</v>
      </c>
      <c r="E6" s="613">
        <f t="shared" si="0"/>
        <v>1</v>
      </c>
      <c r="F6" s="613">
        <f t="shared" si="0"/>
        <v>0</v>
      </c>
      <c r="G6" s="614">
        <f t="shared" si="0"/>
        <v>275</v>
      </c>
      <c r="H6" s="615">
        <f t="shared" si="0"/>
        <v>587</v>
      </c>
      <c r="I6" s="616">
        <f t="shared" si="0"/>
        <v>117</v>
      </c>
      <c r="J6" s="617">
        <f t="shared" si="0"/>
        <v>25</v>
      </c>
      <c r="K6" s="614">
        <f t="shared" si="0"/>
        <v>227</v>
      </c>
      <c r="L6" s="618">
        <f t="shared" si="0"/>
        <v>369</v>
      </c>
      <c r="M6" s="619">
        <f t="shared" si="0"/>
        <v>108</v>
      </c>
      <c r="N6" s="617">
        <f t="shared" si="0"/>
        <v>22</v>
      </c>
      <c r="O6" s="614">
        <f t="shared" si="0"/>
        <v>73</v>
      </c>
      <c r="P6" s="615">
        <f t="shared" si="0"/>
        <v>203</v>
      </c>
      <c r="Q6" s="618">
        <f t="shared" si="0"/>
        <v>398</v>
      </c>
      <c r="R6" s="619">
        <f t="shared" si="0"/>
        <v>0</v>
      </c>
      <c r="S6" s="617">
        <f t="shared" si="0"/>
        <v>0</v>
      </c>
      <c r="T6" s="614">
        <f t="shared" si="0"/>
        <v>30</v>
      </c>
      <c r="U6" s="615">
        <f t="shared" si="0"/>
        <v>30</v>
      </c>
      <c r="V6" s="619">
        <f t="shared" si="0"/>
        <v>1</v>
      </c>
      <c r="W6" s="617">
        <f t="shared" si="0"/>
        <v>1</v>
      </c>
      <c r="X6" s="614">
        <f t="shared" si="0"/>
        <v>69</v>
      </c>
      <c r="Y6" s="615">
        <f t="shared" si="0"/>
        <v>71</v>
      </c>
      <c r="Z6" s="616">
        <f t="shared" si="0"/>
        <v>16182</v>
      </c>
      <c r="AA6" s="620">
        <f t="shared" si="0"/>
        <v>330</v>
      </c>
      <c r="AB6" s="619">
        <f t="shared" si="0"/>
        <v>658624</v>
      </c>
      <c r="AC6" s="620">
        <f t="shared" si="0"/>
        <v>89075</v>
      </c>
      <c r="AD6" s="621">
        <f t="shared" si="0"/>
        <v>747699</v>
      </c>
      <c r="AE6" s="616">
        <f t="shared" si="0"/>
        <v>342</v>
      </c>
      <c r="AF6" s="617">
        <f t="shared" si="0"/>
        <v>54860</v>
      </c>
      <c r="AG6" s="617">
        <f t="shared" si="0"/>
        <v>350</v>
      </c>
      <c r="AH6" s="617">
        <f t="shared" si="0"/>
        <v>0</v>
      </c>
      <c r="AI6" s="810">
        <f t="shared" si="0"/>
        <v>776789</v>
      </c>
      <c r="AJ6" s="622">
        <f t="shared" si="0"/>
        <v>29240</v>
      </c>
      <c r="AK6" s="623">
        <f t="shared" si="0"/>
        <v>1609280</v>
      </c>
      <c r="AL6" s="388" t="s">
        <v>168</v>
      </c>
    </row>
    <row r="7" spans="1:38" ht="51" customHeight="1" thickTop="1">
      <c r="A7" s="380" t="s">
        <v>13</v>
      </c>
      <c r="B7" s="624">
        <v>33</v>
      </c>
      <c r="C7" s="625">
        <v>2</v>
      </c>
      <c r="D7" s="625">
        <v>8</v>
      </c>
      <c r="E7" s="625">
        <v>0</v>
      </c>
      <c r="F7" s="625">
        <v>0</v>
      </c>
      <c r="G7" s="626">
        <v>30</v>
      </c>
      <c r="H7" s="627">
        <f>SUM(B7:G7)</f>
        <v>73</v>
      </c>
      <c r="I7" s="628">
        <v>14</v>
      </c>
      <c r="J7" s="625">
        <v>2</v>
      </c>
      <c r="K7" s="626">
        <v>31</v>
      </c>
      <c r="L7" s="629">
        <f>SUM(I7:K7)</f>
        <v>47</v>
      </c>
      <c r="M7" s="624">
        <v>21</v>
      </c>
      <c r="N7" s="625">
        <v>4</v>
      </c>
      <c r="O7" s="630">
        <v>9</v>
      </c>
      <c r="P7" s="631">
        <f>SUM(M7:O7)</f>
        <v>34</v>
      </c>
      <c r="Q7" s="632">
        <v>66</v>
      </c>
      <c r="R7" s="624">
        <v>0</v>
      </c>
      <c r="S7" s="625">
        <v>0</v>
      </c>
      <c r="T7" s="626">
        <v>9</v>
      </c>
      <c r="U7" s="627">
        <f>SUM(R7:T7)</f>
        <v>9</v>
      </c>
      <c r="V7" s="624">
        <v>0</v>
      </c>
      <c r="W7" s="625">
        <v>0</v>
      </c>
      <c r="X7" s="626">
        <v>11</v>
      </c>
      <c r="Y7" s="627">
        <f>SUM(V7:X7)</f>
        <v>11</v>
      </c>
      <c r="Z7" s="628">
        <v>1990</v>
      </c>
      <c r="AA7" s="633">
        <v>13</v>
      </c>
      <c r="AB7" s="624">
        <v>88305</v>
      </c>
      <c r="AC7" s="633">
        <v>8936</v>
      </c>
      <c r="AD7" s="634">
        <f t="shared" ref="AD7:AD25" si="1">SUM(AB7:AC7)</f>
        <v>97241</v>
      </c>
      <c r="AE7" s="628">
        <v>0</v>
      </c>
      <c r="AF7" s="625">
        <v>3820</v>
      </c>
      <c r="AG7" s="625">
        <v>0</v>
      </c>
      <c r="AH7" s="625">
        <v>0</v>
      </c>
      <c r="AI7" s="811">
        <v>764110</v>
      </c>
      <c r="AJ7" s="635">
        <v>0</v>
      </c>
      <c r="AK7" s="636">
        <f t="shared" ref="AK7:AK25" si="2">SUM(AD7:AJ7)</f>
        <v>865171</v>
      </c>
      <c r="AL7" s="380" t="s">
        <v>13</v>
      </c>
    </row>
    <row r="8" spans="1:38" ht="51" customHeight="1">
      <c r="A8" s="381" t="s">
        <v>14</v>
      </c>
      <c r="B8" s="637">
        <v>22</v>
      </c>
      <c r="C8" s="638">
        <v>7</v>
      </c>
      <c r="D8" s="638">
        <v>4</v>
      </c>
      <c r="E8" s="638">
        <v>0</v>
      </c>
      <c r="F8" s="638">
        <v>0</v>
      </c>
      <c r="G8" s="639">
        <v>17</v>
      </c>
      <c r="H8" s="640">
        <f t="shared" ref="H8:H25" si="3">SUM(B8:G8)</f>
        <v>50</v>
      </c>
      <c r="I8" s="641">
        <v>9</v>
      </c>
      <c r="J8" s="638">
        <v>1</v>
      </c>
      <c r="K8" s="639">
        <v>30</v>
      </c>
      <c r="L8" s="642">
        <f t="shared" ref="L8:L25" si="4">SUM(I8:K8)</f>
        <v>40</v>
      </c>
      <c r="M8" s="637">
        <v>6</v>
      </c>
      <c r="N8" s="638">
        <v>0</v>
      </c>
      <c r="O8" s="643">
        <v>8</v>
      </c>
      <c r="P8" s="634">
        <f t="shared" ref="P8:P25" si="5">SUM(M8:O8)</f>
        <v>14</v>
      </c>
      <c r="Q8" s="644">
        <v>30</v>
      </c>
      <c r="R8" s="637">
        <v>0</v>
      </c>
      <c r="S8" s="638">
        <v>0</v>
      </c>
      <c r="T8" s="639">
        <v>2</v>
      </c>
      <c r="U8" s="640">
        <f t="shared" ref="U8:U25" si="6">SUM(R8:T8)</f>
        <v>2</v>
      </c>
      <c r="V8" s="637">
        <v>0</v>
      </c>
      <c r="W8" s="638">
        <v>0</v>
      </c>
      <c r="X8" s="639">
        <v>3</v>
      </c>
      <c r="Y8" s="640">
        <f t="shared" ref="Y8:Y25" si="7">SUM(V8:X8)</f>
        <v>3</v>
      </c>
      <c r="Z8" s="645">
        <v>1238</v>
      </c>
      <c r="AA8" s="646">
        <v>10</v>
      </c>
      <c r="AB8" s="637">
        <v>50130</v>
      </c>
      <c r="AC8" s="646">
        <v>10192</v>
      </c>
      <c r="AD8" s="647">
        <f t="shared" si="1"/>
        <v>60322</v>
      </c>
      <c r="AE8" s="641">
        <v>0</v>
      </c>
      <c r="AF8" s="638">
        <v>5117</v>
      </c>
      <c r="AG8" s="638">
        <v>0</v>
      </c>
      <c r="AH8" s="638">
        <v>0</v>
      </c>
      <c r="AI8" s="638">
        <v>672</v>
      </c>
      <c r="AJ8" s="648">
        <v>0</v>
      </c>
      <c r="AK8" s="649">
        <f t="shared" si="2"/>
        <v>66111</v>
      </c>
      <c r="AL8" s="381" t="s">
        <v>14</v>
      </c>
    </row>
    <row r="9" spans="1:38" ht="51" customHeight="1">
      <c r="A9" s="381" t="s">
        <v>15</v>
      </c>
      <c r="B9" s="637">
        <v>27</v>
      </c>
      <c r="C9" s="638">
        <v>1</v>
      </c>
      <c r="D9" s="638">
        <v>6</v>
      </c>
      <c r="E9" s="638">
        <v>0</v>
      </c>
      <c r="F9" s="638">
        <v>0</v>
      </c>
      <c r="G9" s="639">
        <v>30</v>
      </c>
      <c r="H9" s="640">
        <f t="shared" si="3"/>
        <v>64</v>
      </c>
      <c r="I9" s="641">
        <v>11</v>
      </c>
      <c r="J9" s="638">
        <v>9</v>
      </c>
      <c r="K9" s="639">
        <v>23</v>
      </c>
      <c r="L9" s="642">
        <f t="shared" si="4"/>
        <v>43</v>
      </c>
      <c r="M9" s="637">
        <v>8</v>
      </c>
      <c r="N9" s="638">
        <v>9</v>
      </c>
      <c r="O9" s="643">
        <v>7</v>
      </c>
      <c r="P9" s="647">
        <f t="shared" si="5"/>
        <v>24</v>
      </c>
      <c r="Q9" s="644">
        <v>54</v>
      </c>
      <c r="R9" s="637">
        <v>0</v>
      </c>
      <c r="S9" s="638">
        <v>0</v>
      </c>
      <c r="T9" s="639">
        <v>0</v>
      </c>
      <c r="U9" s="640">
        <f t="shared" si="6"/>
        <v>0</v>
      </c>
      <c r="V9" s="637">
        <v>0</v>
      </c>
      <c r="W9" s="638">
        <v>0</v>
      </c>
      <c r="X9" s="639">
        <v>8</v>
      </c>
      <c r="Y9" s="640">
        <f t="shared" si="7"/>
        <v>8</v>
      </c>
      <c r="Z9" s="641">
        <v>1415</v>
      </c>
      <c r="AA9" s="643">
        <v>7</v>
      </c>
      <c r="AB9" s="637">
        <v>118641</v>
      </c>
      <c r="AC9" s="643">
        <v>10665</v>
      </c>
      <c r="AD9" s="647">
        <f t="shared" si="1"/>
        <v>129306</v>
      </c>
      <c r="AE9" s="641">
        <v>0</v>
      </c>
      <c r="AF9" s="638">
        <v>4070</v>
      </c>
      <c r="AG9" s="638">
        <v>0</v>
      </c>
      <c r="AH9" s="638">
        <v>0</v>
      </c>
      <c r="AI9" s="638">
        <v>443</v>
      </c>
      <c r="AJ9" s="648">
        <v>0</v>
      </c>
      <c r="AK9" s="649">
        <f t="shared" si="2"/>
        <v>133819</v>
      </c>
      <c r="AL9" s="381" t="s">
        <v>15</v>
      </c>
    </row>
    <row r="10" spans="1:38" ht="51" customHeight="1">
      <c r="A10" s="381" t="s">
        <v>16</v>
      </c>
      <c r="B10" s="637">
        <v>10</v>
      </c>
      <c r="C10" s="638">
        <v>2</v>
      </c>
      <c r="D10" s="638">
        <v>0</v>
      </c>
      <c r="E10" s="638">
        <v>0</v>
      </c>
      <c r="F10" s="638">
        <v>0</v>
      </c>
      <c r="G10" s="639">
        <v>11</v>
      </c>
      <c r="H10" s="640">
        <f t="shared" si="3"/>
        <v>23</v>
      </c>
      <c r="I10" s="641">
        <v>9</v>
      </c>
      <c r="J10" s="638">
        <v>0</v>
      </c>
      <c r="K10" s="639">
        <v>7</v>
      </c>
      <c r="L10" s="642">
        <f t="shared" si="4"/>
        <v>16</v>
      </c>
      <c r="M10" s="637">
        <v>4</v>
      </c>
      <c r="N10" s="638">
        <v>0</v>
      </c>
      <c r="O10" s="643">
        <v>1</v>
      </c>
      <c r="P10" s="647">
        <f t="shared" si="5"/>
        <v>5</v>
      </c>
      <c r="Q10" s="644">
        <v>11</v>
      </c>
      <c r="R10" s="637">
        <v>0</v>
      </c>
      <c r="S10" s="638">
        <v>0</v>
      </c>
      <c r="T10" s="639">
        <v>1</v>
      </c>
      <c r="U10" s="640">
        <f t="shared" si="6"/>
        <v>1</v>
      </c>
      <c r="V10" s="637">
        <v>0</v>
      </c>
      <c r="W10" s="638">
        <v>0</v>
      </c>
      <c r="X10" s="639">
        <v>2</v>
      </c>
      <c r="Y10" s="640">
        <f t="shared" si="7"/>
        <v>2</v>
      </c>
      <c r="Z10" s="641">
        <v>1190</v>
      </c>
      <c r="AA10" s="643">
        <v>7</v>
      </c>
      <c r="AB10" s="637">
        <v>37700</v>
      </c>
      <c r="AC10" s="643">
        <v>14597</v>
      </c>
      <c r="AD10" s="647">
        <f t="shared" si="1"/>
        <v>52297</v>
      </c>
      <c r="AE10" s="641">
        <v>0</v>
      </c>
      <c r="AF10" s="638">
        <v>4682</v>
      </c>
      <c r="AG10" s="638">
        <v>0</v>
      </c>
      <c r="AH10" s="638">
        <v>0</v>
      </c>
      <c r="AI10" s="638">
        <v>177</v>
      </c>
      <c r="AJ10" s="648">
        <v>0</v>
      </c>
      <c r="AK10" s="649">
        <f t="shared" si="2"/>
        <v>57156</v>
      </c>
      <c r="AL10" s="381" t="s">
        <v>16</v>
      </c>
    </row>
    <row r="11" spans="1:38" ht="51" customHeight="1">
      <c r="A11" s="381" t="s">
        <v>17</v>
      </c>
      <c r="B11" s="637">
        <v>22</v>
      </c>
      <c r="C11" s="638">
        <v>2</v>
      </c>
      <c r="D11" s="638">
        <v>3</v>
      </c>
      <c r="E11" s="638">
        <v>0</v>
      </c>
      <c r="F11" s="638">
        <v>0</v>
      </c>
      <c r="G11" s="639">
        <v>23</v>
      </c>
      <c r="H11" s="640">
        <f t="shared" si="3"/>
        <v>50</v>
      </c>
      <c r="I11" s="641">
        <v>7</v>
      </c>
      <c r="J11" s="638">
        <v>4</v>
      </c>
      <c r="K11" s="639">
        <v>18</v>
      </c>
      <c r="L11" s="642">
        <f t="shared" si="4"/>
        <v>29</v>
      </c>
      <c r="M11" s="637">
        <v>4</v>
      </c>
      <c r="N11" s="638">
        <v>1</v>
      </c>
      <c r="O11" s="643">
        <v>9</v>
      </c>
      <c r="P11" s="647">
        <f t="shared" si="5"/>
        <v>14</v>
      </c>
      <c r="Q11" s="644">
        <v>38</v>
      </c>
      <c r="R11" s="637">
        <v>0</v>
      </c>
      <c r="S11" s="638">
        <v>0</v>
      </c>
      <c r="T11" s="639">
        <v>1</v>
      </c>
      <c r="U11" s="640">
        <f t="shared" si="6"/>
        <v>1</v>
      </c>
      <c r="V11" s="637">
        <v>0</v>
      </c>
      <c r="W11" s="638">
        <v>0</v>
      </c>
      <c r="X11" s="639">
        <v>9</v>
      </c>
      <c r="Y11" s="640">
        <f t="shared" si="7"/>
        <v>9</v>
      </c>
      <c r="Z11" s="641">
        <v>1150</v>
      </c>
      <c r="AA11" s="643">
        <v>6</v>
      </c>
      <c r="AB11" s="637">
        <v>94080</v>
      </c>
      <c r="AC11" s="643">
        <v>4833</v>
      </c>
      <c r="AD11" s="647">
        <f t="shared" si="1"/>
        <v>98913</v>
      </c>
      <c r="AE11" s="641">
        <v>44</v>
      </c>
      <c r="AF11" s="638">
        <v>16596</v>
      </c>
      <c r="AG11" s="638">
        <v>0</v>
      </c>
      <c r="AH11" s="638">
        <v>0</v>
      </c>
      <c r="AI11" s="638">
        <v>2064</v>
      </c>
      <c r="AJ11" s="648">
        <v>0</v>
      </c>
      <c r="AK11" s="649">
        <f t="shared" si="2"/>
        <v>117617</v>
      </c>
      <c r="AL11" s="381" t="s">
        <v>17</v>
      </c>
    </row>
    <row r="12" spans="1:38" ht="51" customHeight="1">
      <c r="A12" s="381" t="s">
        <v>18</v>
      </c>
      <c r="B12" s="637">
        <v>19</v>
      </c>
      <c r="C12" s="638">
        <v>0</v>
      </c>
      <c r="D12" s="638">
        <v>3</v>
      </c>
      <c r="E12" s="638">
        <v>0</v>
      </c>
      <c r="F12" s="638">
        <v>0</v>
      </c>
      <c r="G12" s="639">
        <v>8</v>
      </c>
      <c r="H12" s="640">
        <f t="shared" si="3"/>
        <v>30</v>
      </c>
      <c r="I12" s="641">
        <v>6</v>
      </c>
      <c r="J12" s="638">
        <v>2</v>
      </c>
      <c r="K12" s="639">
        <v>20</v>
      </c>
      <c r="L12" s="642">
        <f t="shared" si="4"/>
        <v>28</v>
      </c>
      <c r="M12" s="637">
        <v>9</v>
      </c>
      <c r="N12" s="638">
        <v>1</v>
      </c>
      <c r="O12" s="643">
        <v>3</v>
      </c>
      <c r="P12" s="647">
        <f t="shared" si="5"/>
        <v>13</v>
      </c>
      <c r="Q12" s="644">
        <v>22</v>
      </c>
      <c r="R12" s="637">
        <v>0</v>
      </c>
      <c r="S12" s="638">
        <v>0</v>
      </c>
      <c r="T12" s="639">
        <v>3</v>
      </c>
      <c r="U12" s="640">
        <f t="shared" si="6"/>
        <v>3</v>
      </c>
      <c r="V12" s="637">
        <v>0</v>
      </c>
      <c r="W12" s="638">
        <v>0</v>
      </c>
      <c r="X12" s="639">
        <v>3</v>
      </c>
      <c r="Y12" s="640">
        <f t="shared" si="7"/>
        <v>3</v>
      </c>
      <c r="Z12" s="641">
        <v>931</v>
      </c>
      <c r="AA12" s="643">
        <v>0</v>
      </c>
      <c r="AB12" s="637">
        <v>29596</v>
      </c>
      <c r="AC12" s="643">
        <v>4375</v>
      </c>
      <c r="AD12" s="647">
        <f t="shared" si="1"/>
        <v>33971</v>
      </c>
      <c r="AE12" s="641">
        <v>0</v>
      </c>
      <c r="AF12" s="638">
        <v>13023</v>
      </c>
      <c r="AG12" s="638">
        <v>0</v>
      </c>
      <c r="AH12" s="638">
        <v>0</v>
      </c>
      <c r="AI12" s="638">
        <v>157</v>
      </c>
      <c r="AJ12" s="648">
        <v>0</v>
      </c>
      <c r="AK12" s="649">
        <f t="shared" si="2"/>
        <v>47151</v>
      </c>
      <c r="AL12" s="381" t="s">
        <v>18</v>
      </c>
    </row>
    <row r="13" spans="1:38" ht="51" customHeight="1">
      <c r="A13" s="381" t="s">
        <v>19</v>
      </c>
      <c r="B13" s="637">
        <v>26</v>
      </c>
      <c r="C13" s="638">
        <v>7</v>
      </c>
      <c r="D13" s="638">
        <v>4</v>
      </c>
      <c r="E13" s="638">
        <v>0</v>
      </c>
      <c r="F13" s="638">
        <v>0</v>
      </c>
      <c r="G13" s="639">
        <v>42</v>
      </c>
      <c r="H13" s="640">
        <f t="shared" si="3"/>
        <v>79</v>
      </c>
      <c r="I13" s="641">
        <v>23</v>
      </c>
      <c r="J13" s="638">
        <v>2</v>
      </c>
      <c r="K13" s="639">
        <v>24</v>
      </c>
      <c r="L13" s="642">
        <f t="shared" si="4"/>
        <v>49</v>
      </c>
      <c r="M13" s="637">
        <v>17</v>
      </c>
      <c r="N13" s="638">
        <v>1</v>
      </c>
      <c r="O13" s="643">
        <v>9</v>
      </c>
      <c r="P13" s="647">
        <f t="shared" si="5"/>
        <v>27</v>
      </c>
      <c r="Q13" s="644">
        <v>50</v>
      </c>
      <c r="R13" s="637">
        <v>0</v>
      </c>
      <c r="S13" s="638">
        <v>0</v>
      </c>
      <c r="T13" s="639">
        <v>5</v>
      </c>
      <c r="U13" s="640">
        <f t="shared" si="6"/>
        <v>5</v>
      </c>
      <c r="V13" s="637">
        <v>0</v>
      </c>
      <c r="W13" s="638">
        <v>0</v>
      </c>
      <c r="X13" s="639">
        <v>8</v>
      </c>
      <c r="Y13" s="640">
        <f t="shared" si="7"/>
        <v>8</v>
      </c>
      <c r="Z13" s="641">
        <v>2668</v>
      </c>
      <c r="AA13" s="643">
        <v>62</v>
      </c>
      <c r="AB13" s="637">
        <v>39442</v>
      </c>
      <c r="AC13" s="643">
        <v>9419</v>
      </c>
      <c r="AD13" s="647">
        <f t="shared" si="1"/>
        <v>48861</v>
      </c>
      <c r="AE13" s="641">
        <v>50</v>
      </c>
      <c r="AF13" s="638">
        <v>3927</v>
      </c>
      <c r="AG13" s="638">
        <v>0</v>
      </c>
      <c r="AH13" s="638">
        <v>0</v>
      </c>
      <c r="AI13" s="638">
        <v>410</v>
      </c>
      <c r="AJ13" s="648">
        <v>0</v>
      </c>
      <c r="AK13" s="649">
        <f t="shared" si="2"/>
        <v>53248</v>
      </c>
      <c r="AL13" s="381" t="s">
        <v>19</v>
      </c>
    </row>
    <row r="14" spans="1:38" ht="51" customHeight="1">
      <c r="A14" s="381" t="s">
        <v>20</v>
      </c>
      <c r="B14" s="650">
        <v>6</v>
      </c>
      <c r="C14" s="651">
        <v>4</v>
      </c>
      <c r="D14" s="651">
        <v>1</v>
      </c>
      <c r="E14" s="651">
        <v>0</v>
      </c>
      <c r="F14" s="651">
        <v>0</v>
      </c>
      <c r="G14" s="652">
        <v>15</v>
      </c>
      <c r="H14" s="640">
        <f t="shared" si="3"/>
        <v>26</v>
      </c>
      <c r="I14" s="653">
        <v>3</v>
      </c>
      <c r="J14" s="654">
        <v>0</v>
      </c>
      <c r="K14" s="652">
        <v>3</v>
      </c>
      <c r="L14" s="642">
        <f t="shared" si="4"/>
        <v>6</v>
      </c>
      <c r="M14" s="655">
        <v>2</v>
      </c>
      <c r="N14" s="654">
        <v>0</v>
      </c>
      <c r="O14" s="656">
        <v>2</v>
      </c>
      <c r="P14" s="647">
        <f t="shared" si="5"/>
        <v>4</v>
      </c>
      <c r="Q14" s="642">
        <v>7</v>
      </c>
      <c r="R14" s="655">
        <v>0</v>
      </c>
      <c r="S14" s="638">
        <v>0</v>
      </c>
      <c r="T14" s="652">
        <v>2</v>
      </c>
      <c r="U14" s="640">
        <f t="shared" si="6"/>
        <v>2</v>
      </c>
      <c r="V14" s="655">
        <v>0</v>
      </c>
      <c r="W14" s="654">
        <v>0</v>
      </c>
      <c r="X14" s="652">
        <v>3</v>
      </c>
      <c r="Y14" s="640">
        <f t="shared" si="7"/>
        <v>3</v>
      </c>
      <c r="Z14" s="653">
        <v>491</v>
      </c>
      <c r="AA14" s="656">
        <v>25</v>
      </c>
      <c r="AB14" s="655">
        <v>12513</v>
      </c>
      <c r="AC14" s="656">
        <v>952</v>
      </c>
      <c r="AD14" s="647">
        <f t="shared" si="1"/>
        <v>13465</v>
      </c>
      <c r="AE14" s="653">
        <v>147</v>
      </c>
      <c r="AF14" s="654">
        <v>86</v>
      </c>
      <c r="AG14" s="654">
        <v>0</v>
      </c>
      <c r="AH14" s="654">
        <v>0</v>
      </c>
      <c r="AI14" s="654">
        <v>2459</v>
      </c>
      <c r="AJ14" s="648">
        <v>21</v>
      </c>
      <c r="AK14" s="649">
        <f t="shared" si="2"/>
        <v>16178</v>
      </c>
      <c r="AL14" s="381" t="s">
        <v>20</v>
      </c>
    </row>
    <row r="15" spans="1:38" ht="51" customHeight="1">
      <c r="A15" s="381" t="s">
        <v>21</v>
      </c>
      <c r="B15" s="637">
        <v>5</v>
      </c>
      <c r="C15" s="638">
        <v>2</v>
      </c>
      <c r="D15" s="638">
        <v>2</v>
      </c>
      <c r="E15" s="638">
        <v>1</v>
      </c>
      <c r="F15" s="638">
        <v>0</v>
      </c>
      <c r="G15" s="639">
        <v>19</v>
      </c>
      <c r="H15" s="640">
        <f t="shared" si="3"/>
        <v>29</v>
      </c>
      <c r="I15" s="641">
        <v>1</v>
      </c>
      <c r="J15" s="638">
        <v>0</v>
      </c>
      <c r="K15" s="639">
        <v>3</v>
      </c>
      <c r="L15" s="642">
        <f t="shared" si="4"/>
        <v>4</v>
      </c>
      <c r="M15" s="637">
        <v>0</v>
      </c>
      <c r="N15" s="638">
        <v>0</v>
      </c>
      <c r="O15" s="643">
        <v>0</v>
      </c>
      <c r="P15" s="647">
        <f t="shared" si="5"/>
        <v>0</v>
      </c>
      <c r="Q15" s="644">
        <v>0</v>
      </c>
      <c r="R15" s="637">
        <v>0</v>
      </c>
      <c r="S15" s="638">
        <v>0</v>
      </c>
      <c r="T15" s="639">
        <v>0</v>
      </c>
      <c r="U15" s="640">
        <f t="shared" si="6"/>
        <v>0</v>
      </c>
      <c r="V15" s="637">
        <v>1</v>
      </c>
      <c r="W15" s="638">
        <v>0</v>
      </c>
      <c r="X15" s="639">
        <v>5</v>
      </c>
      <c r="Y15" s="640">
        <f t="shared" si="7"/>
        <v>6</v>
      </c>
      <c r="Z15" s="641">
        <v>6</v>
      </c>
      <c r="AA15" s="643">
        <v>10</v>
      </c>
      <c r="AB15" s="637">
        <v>308</v>
      </c>
      <c r="AC15" s="643">
        <v>95</v>
      </c>
      <c r="AD15" s="647">
        <f t="shared" si="1"/>
        <v>403</v>
      </c>
      <c r="AE15" s="641">
        <v>0</v>
      </c>
      <c r="AF15" s="638">
        <v>46</v>
      </c>
      <c r="AG15" s="638">
        <v>350</v>
      </c>
      <c r="AH15" s="638">
        <v>0</v>
      </c>
      <c r="AI15" s="638">
        <v>82</v>
      </c>
      <c r="AJ15" s="648">
        <v>1</v>
      </c>
      <c r="AK15" s="649">
        <f t="shared" si="2"/>
        <v>882</v>
      </c>
      <c r="AL15" s="381" t="s">
        <v>21</v>
      </c>
    </row>
    <row r="16" spans="1:38" ht="51" customHeight="1">
      <c r="A16" s="381" t="s">
        <v>22</v>
      </c>
      <c r="B16" s="637">
        <v>5</v>
      </c>
      <c r="C16" s="638">
        <v>0</v>
      </c>
      <c r="D16" s="638">
        <v>1</v>
      </c>
      <c r="E16" s="638">
        <v>0</v>
      </c>
      <c r="F16" s="638">
        <v>0</v>
      </c>
      <c r="G16" s="639">
        <v>13</v>
      </c>
      <c r="H16" s="640">
        <f t="shared" si="3"/>
        <v>19</v>
      </c>
      <c r="I16" s="641">
        <v>2</v>
      </c>
      <c r="J16" s="638">
        <v>0</v>
      </c>
      <c r="K16" s="639">
        <v>5</v>
      </c>
      <c r="L16" s="642">
        <f t="shared" si="4"/>
        <v>7</v>
      </c>
      <c r="M16" s="637">
        <v>7</v>
      </c>
      <c r="N16" s="638">
        <v>0</v>
      </c>
      <c r="O16" s="643">
        <v>2</v>
      </c>
      <c r="P16" s="647">
        <f t="shared" si="5"/>
        <v>9</v>
      </c>
      <c r="Q16" s="644">
        <v>14</v>
      </c>
      <c r="R16" s="637">
        <v>0</v>
      </c>
      <c r="S16" s="638">
        <v>0</v>
      </c>
      <c r="T16" s="639">
        <v>1</v>
      </c>
      <c r="U16" s="640">
        <f t="shared" si="6"/>
        <v>1</v>
      </c>
      <c r="V16" s="637">
        <v>0</v>
      </c>
      <c r="W16" s="638">
        <v>0</v>
      </c>
      <c r="X16" s="639">
        <v>2</v>
      </c>
      <c r="Y16" s="640">
        <f t="shared" si="7"/>
        <v>2</v>
      </c>
      <c r="Z16" s="641">
        <v>248</v>
      </c>
      <c r="AA16" s="643">
        <v>0</v>
      </c>
      <c r="AB16" s="637">
        <v>9906</v>
      </c>
      <c r="AC16" s="643">
        <v>2400</v>
      </c>
      <c r="AD16" s="647">
        <f t="shared" si="1"/>
        <v>12306</v>
      </c>
      <c r="AE16" s="641">
        <v>0</v>
      </c>
      <c r="AF16" s="638">
        <v>35</v>
      </c>
      <c r="AG16" s="638">
        <v>0</v>
      </c>
      <c r="AH16" s="638">
        <v>0</v>
      </c>
      <c r="AI16" s="638">
        <v>46</v>
      </c>
      <c r="AJ16" s="648">
        <v>0</v>
      </c>
      <c r="AK16" s="649">
        <f t="shared" si="2"/>
        <v>12387</v>
      </c>
      <c r="AL16" s="381" t="s">
        <v>22</v>
      </c>
    </row>
    <row r="17" spans="1:38" ht="51" customHeight="1">
      <c r="A17" s="381" t="s">
        <v>23</v>
      </c>
      <c r="B17" s="637">
        <v>7</v>
      </c>
      <c r="C17" s="638">
        <v>1</v>
      </c>
      <c r="D17" s="638">
        <v>3</v>
      </c>
      <c r="E17" s="638">
        <v>0</v>
      </c>
      <c r="F17" s="638">
        <v>0</v>
      </c>
      <c r="G17" s="639">
        <v>12</v>
      </c>
      <c r="H17" s="640">
        <f t="shared" si="3"/>
        <v>23</v>
      </c>
      <c r="I17" s="641">
        <v>9</v>
      </c>
      <c r="J17" s="638">
        <v>0</v>
      </c>
      <c r="K17" s="639">
        <v>9</v>
      </c>
      <c r="L17" s="642">
        <f t="shared" si="4"/>
        <v>18</v>
      </c>
      <c r="M17" s="637">
        <v>5</v>
      </c>
      <c r="N17" s="638">
        <v>0</v>
      </c>
      <c r="O17" s="643">
        <v>1</v>
      </c>
      <c r="P17" s="647">
        <f t="shared" si="5"/>
        <v>6</v>
      </c>
      <c r="Q17" s="644">
        <v>9</v>
      </c>
      <c r="R17" s="637">
        <v>0</v>
      </c>
      <c r="S17" s="638">
        <v>0</v>
      </c>
      <c r="T17" s="639">
        <v>1</v>
      </c>
      <c r="U17" s="640">
        <f t="shared" si="6"/>
        <v>1</v>
      </c>
      <c r="V17" s="637">
        <v>0</v>
      </c>
      <c r="W17" s="638">
        <v>0</v>
      </c>
      <c r="X17" s="639">
        <v>4</v>
      </c>
      <c r="Y17" s="640">
        <f t="shared" si="7"/>
        <v>4</v>
      </c>
      <c r="Z17" s="641">
        <v>1065</v>
      </c>
      <c r="AA17" s="643">
        <v>13</v>
      </c>
      <c r="AB17" s="637">
        <v>21039</v>
      </c>
      <c r="AC17" s="643">
        <v>1269</v>
      </c>
      <c r="AD17" s="647">
        <f t="shared" si="1"/>
        <v>22308</v>
      </c>
      <c r="AE17" s="641">
        <v>29</v>
      </c>
      <c r="AF17" s="638">
        <v>330</v>
      </c>
      <c r="AG17" s="638">
        <v>0</v>
      </c>
      <c r="AH17" s="638">
        <v>0</v>
      </c>
      <c r="AI17" s="638">
        <v>3877</v>
      </c>
      <c r="AJ17" s="648">
        <v>0</v>
      </c>
      <c r="AK17" s="649">
        <f t="shared" si="2"/>
        <v>26544</v>
      </c>
      <c r="AL17" s="381" t="s">
        <v>23</v>
      </c>
    </row>
    <row r="18" spans="1:38" ht="51" customHeight="1">
      <c r="A18" s="382" t="s">
        <v>299</v>
      </c>
      <c r="B18" s="657">
        <f>30+5</f>
        <v>35</v>
      </c>
      <c r="C18" s="658">
        <v>1</v>
      </c>
      <c r="D18" s="658">
        <v>2</v>
      </c>
      <c r="E18" s="658">
        <v>0</v>
      </c>
      <c r="F18" s="658">
        <v>0</v>
      </c>
      <c r="G18" s="659">
        <v>16</v>
      </c>
      <c r="H18" s="660">
        <f t="shared" si="3"/>
        <v>54</v>
      </c>
      <c r="I18" s="641">
        <v>13</v>
      </c>
      <c r="J18" s="658">
        <v>3</v>
      </c>
      <c r="K18" s="659">
        <v>37</v>
      </c>
      <c r="L18" s="661">
        <f t="shared" si="4"/>
        <v>53</v>
      </c>
      <c r="M18" s="657">
        <v>13</v>
      </c>
      <c r="N18" s="658">
        <v>1</v>
      </c>
      <c r="O18" s="646">
        <v>15</v>
      </c>
      <c r="P18" s="662">
        <f>SUM(M18:O18)</f>
        <v>29</v>
      </c>
      <c r="Q18" s="663">
        <v>45</v>
      </c>
      <c r="R18" s="657">
        <v>0</v>
      </c>
      <c r="S18" s="638">
        <v>0</v>
      </c>
      <c r="T18" s="659">
        <v>5</v>
      </c>
      <c r="U18" s="660">
        <f t="shared" si="6"/>
        <v>5</v>
      </c>
      <c r="V18" s="657">
        <v>0</v>
      </c>
      <c r="W18" s="658">
        <v>0</v>
      </c>
      <c r="X18" s="659">
        <v>6</v>
      </c>
      <c r="Y18" s="660">
        <f t="shared" si="7"/>
        <v>6</v>
      </c>
      <c r="Z18" s="645">
        <v>1533</v>
      </c>
      <c r="AA18" s="646">
        <v>86</v>
      </c>
      <c r="AB18" s="657">
        <v>54639</v>
      </c>
      <c r="AC18" s="646">
        <v>8676</v>
      </c>
      <c r="AD18" s="662">
        <f t="shared" si="1"/>
        <v>63315</v>
      </c>
      <c r="AE18" s="645">
        <v>0</v>
      </c>
      <c r="AF18" s="658">
        <v>1424</v>
      </c>
      <c r="AG18" s="658">
        <v>0</v>
      </c>
      <c r="AH18" s="658">
        <v>0</v>
      </c>
      <c r="AI18" s="658">
        <v>2282</v>
      </c>
      <c r="AJ18" s="664">
        <v>29218</v>
      </c>
      <c r="AK18" s="665">
        <f t="shared" si="2"/>
        <v>96239</v>
      </c>
      <c r="AL18" s="382" t="s">
        <v>286</v>
      </c>
    </row>
    <row r="19" spans="1:38" ht="51" customHeight="1" thickBot="1">
      <c r="A19" s="383" t="s">
        <v>300</v>
      </c>
      <c r="B19" s="666">
        <v>11</v>
      </c>
      <c r="C19" s="667">
        <v>0</v>
      </c>
      <c r="D19" s="667">
        <v>3</v>
      </c>
      <c r="E19" s="667">
        <v>0</v>
      </c>
      <c r="F19" s="667">
        <v>0</v>
      </c>
      <c r="G19" s="668">
        <v>11</v>
      </c>
      <c r="H19" s="669">
        <f t="shared" si="3"/>
        <v>25</v>
      </c>
      <c r="I19" s="670">
        <v>3</v>
      </c>
      <c r="J19" s="667">
        <v>1</v>
      </c>
      <c r="K19" s="668">
        <v>10</v>
      </c>
      <c r="L19" s="671">
        <f t="shared" si="4"/>
        <v>14</v>
      </c>
      <c r="M19" s="666">
        <v>2</v>
      </c>
      <c r="N19" s="667">
        <v>5</v>
      </c>
      <c r="O19" s="672">
        <v>3</v>
      </c>
      <c r="P19" s="673">
        <f t="shared" si="5"/>
        <v>10</v>
      </c>
      <c r="Q19" s="674">
        <v>25</v>
      </c>
      <c r="R19" s="670">
        <v>0</v>
      </c>
      <c r="S19" s="667">
        <v>0</v>
      </c>
      <c r="T19" s="668">
        <v>0</v>
      </c>
      <c r="U19" s="669">
        <f t="shared" si="6"/>
        <v>0</v>
      </c>
      <c r="V19" s="666">
        <v>0</v>
      </c>
      <c r="W19" s="667">
        <v>0</v>
      </c>
      <c r="X19" s="668">
        <v>3</v>
      </c>
      <c r="Y19" s="669">
        <f t="shared" si="7"/>
        <v>3</v>
      </c>
      <c r="Z19" s="670">
        <v>714</v>
      </c>
      <c r="AA19" s="672">
        <v>0</v>
      </c>
      <c r="AB19" s="666">
        <v>38413</v>
      </c>
      <c r="AC19" s="672">
        <v>5611</v>
      </c>
      <c r="AD19" s="673">
        <f t="shared" si="1"/>
        <v>44024</v>
      </c>
      <c r="AE19" s="670">
        <v>0</v>
      </c>
      <c r="AF19" s="667">
        <v>356</v>
      </c>
      <c r="AG19" s="667">
        <v>0</v>
      </c>
      <c r="AH19" s="667">
        <v>0</v>
      </c>
      <c r="AI19" s="667">
        <v>0</v>
      </c>
      <c r="AJ19" s="675">
        <v>0</v>
      </c>
      <c r="AK19" s="676">
        <f t="shared" si="2"/>
        <v>44380</v>
      </c>
      <c r="AL19" s="383" t="s">
        <v>300</v>
      </c>
    </row>
    <row r="20" spans="1:38" ht="51" customHeight="1">
      <c r="A20" s="677" t="s">
        <v>285</v>
      </c>
      <c r="B20" s="678">
        <v>3</v>
      </c>
      <c r="C20" s="679">
        <v>0</v>
      </c>
      <c r="D20" s="679">
        <v>0</v>
      </c>
      <c r="E20" s="679">
        <v>0</v>
      </c>
      <c r="F20" s="679">
        <v>0</v>
      </c>
      <c r="G20" s="680">
        <v>12</v>
      </c>
      <c r="H20" s="681">
        <f t="shared" si="3"/>
        <v>15</v>
      </c>
      <c r="I20" s="678">
        <v>2</v>
      </c>
      <c r="J20" s="679">
        <v>0</v>
      </c>
      <c r="K20" s="680">
        <v>2</v>
      </c>
      <c r="L20" s="681">
        <f t="shared" si="4"/>
        <v>4</v>
      </c>
      <c r="M20" s="678">
        <v>4</v>
      </c>
      <c r="N20" s="679">
        <v>0</v>
      </c>
      <c r="O20" s="682">
        <v>2</v>
      </c>
      <c r="P20" s="683">
        <f t="shared" si="5"/>
        <v>6</v>
      </c>
      <c r="Q20" s="684">
        <v>13</v>
      </c>
      <c r="R20" s="657">
        <v>0</v>
      </c>
      <c r="S20" s="679">
        <v>0</v>
      </c>
      <c r="T20" s="680">
        <v>0</v>
      </c>
      <c r="U20" s="681">
        <f t="shared" si="6"/>
        <v>0</v>
      </c>
      <c r="V20" s="678">
        <v>0</v>
      </c>
      <c r="W20" s="679">
        <v>0</v>
      </c>
      <c r="X20" s="680">
        <v>0</v>
      </c>
      <c r="Y20" s="681">
        <f t="shared" si="7"/>
        <v>0</v>
      </c>
      <c r="Z20" s="678">
        <v>493</v>
      </c>
      <c r="AA20" s="680">
        <v>0</v>
      </c>
      <c r="AB20" s="678">
        <v>9197</v>
      </c>
      <c r="AC20" s="682">
        <v>511</v>
      </c>
      <c r="AD20" s="683">
        <f t="shared" si="1"/>
        <v>9708</v>
      </c>
      <c r="AE20" s="685">
        <v>0</v>
      </c>
      <c r="AF20" s="679">
        <v>0</v>
      </c>
      <c r="AG20" s="679">
        <v>0</v>
      </c>
      <c r="AH20" s="679">
        <v>0</v>
      </c>
      <c r="AI20" s="679">
        <v>4</v>
      </c>
      <c r="AJ20" s="686">
        <v>0</v>
      </c>
      <c r="AK20" s="687">
        <f t="shared" si="2"/>
        <v>9712</v>
      </c>
      <c r="AL20" s="677" t="s">
        <v>285</v>
      </c>
    </row>
    <row r="21" spans="1:38" ht="51" customHeight="1">
      <c r="A21" s="384" t="s">
        <v>24</v>
      </c>
      <c r="B21" s="688">
        <v>0</v>
      </c>
      <c r="C21" s="689">
        <v>1</v>
      </c>
      <c r="D21" s="689">
        <v>1</v>
      </c>
      <c r="E21" s="689">
        <v>0</v>
      </c>
      <c r="F21" s="689">
        <v>0</v>
      </c>
      <c r="G21" s="690">
        <v>1</v>
      </c>
      <c r="H21" s="691">
        <f t="shared" si="3"/>
        <v>3</v>
      </c>
      <c r="I21" s="688">
        <v>0</v>
      </c>
      <c r="J21" s="689">
        <v>0</v>
      </c>
      <c r="K21" s="690">
        <v>0</v>
      </c>
      <c r="L21" s="691">
        <f t="shared" si="4"/>
        <v>0</v>
      </c>
      <c r="M21" s="688">
        <v>0</v>
      </c>
      <c r="N21" s="689">
        <v>0</v>
      </c>
      <c r="O21" s="692">
        <v>0</v>
      </c>
      <c r="P21" s="693">
        <f t="shared" si="5"/>
        <v>0</v>
      </c>
      <c r="Q21" s="694">
        <v>0</v>
      </c>
      <c r="R21" s="657">
        <v>0</v>
      </c>
      <c r="S21" s="689">
        <v>0</v>
      </c>
      <c r="T21" s="690">
        <v>0</v>
      </c>
      <c r="U21" s="691">
        <f t="shared" si="6"/>
        <v>0</v>
      </c>
      <c r="V21" s="688">
        <v>0</v>
      </c>
      <c r="W21" s="689">
        <v>1</v>
      </c>
      <c r="X21" s="690">
        <v>1</v>
      </c>
      <c r="Y21" s="691">
        <f t="shared" si="7"/>
        <v>2</v>
      </c>
      <c r="Z21" s="688">
        <v>0</v>
      </c>
      <c r="AA21" s="690">
        <v>90</v>
      </c>
      <c r="AB21" s="688">
        <v>0</v>
      </c>
      <c r="AC21" s="692">
        <v>0</v>
      </c>
      <c r="AD21" s="693">
        <f t="shared" si="1"/>
        <v>0</v>
      </c>
      <c r="AE21" s="695">
        <v>72</v>
      </c>
      <c r="AF21" s="689">
        <v>750</v>
      </c>
      <c r="AG21" s="689">
        <v>0</v>
      </c>
      <c r="AH21" s="689">
        <v>0</v>
      </c>
      <c r="AI21" s="689">
        <v>0</v>
      </c>
      <c r="AJ21" s="696">
        <v>0</v>
      </c>
      <c r="AK21" s="697">
        <f t="shared" si="2"/>
        <v>822</v>
      </c>
      <c r="AL21" s="384" t="s">
        <v>24</v>
      </c>
    </row>
    <row r="22" spans="1:38" ht="51" customHeight="1">
      <c r="A22" s="381" t="s">
        <v>25</v>
      </c>
      <c r="B22" s="637">
        <v>1</v>
      </c>
      <c r="C22" s="638">
        <v>0</v>
      </c>
      <c r="D22" s="638">
        <v>0</v>
      </c>
      <c r="E22" s="638">
        <v>0</v>
      </c>
      <c r="F22" s="638">
        <v>0</v>
      </c>
      <c r="G22" s="639">
        <v>1</v>
      </c>
      <c r="H22" s="640">
        <f t="shared" si="3"/>
        <v>2</v>
      </c>
      <c r="I22" s="637">
        <v>2</v>
      </c>
      <c r="J22" s="638">
        <v>0</v>
      </c>
      <c r="K22" s="639">
        <v>0</v>
      </c>
      <c r="L22" s="640">
        <f t="shared" si="4"/>
        <v>2</v>
      </c>
      <c r="M22" s="637">
        <v>1</v>
      </c>
      <c r="N22" s="638">
        <v>0</v>
      </c>
      <c r="O22" s="643">
        <v>0</v>
      </c>
      <c r="P22" s="647">
        <f t="shared" si="5"/>
        <v>1</v>
      </c>
      <c r="Q22" s="698">
        <v>2</v>
      </c>
      <c r="R22" s="657">
        <v>0</v>
      </c>
      <c r="S22" s="689">
        <v>0</v>
      </c>
      <c r="T22" s="639">
        <v>0</v>
      </c>
      <c r="U22" s="640">
        <f t="shared" si="6"/>
        <v>0</v>
      </c>
      <c r="V22" s="637">
        <v>0</v>
      </c>
      <c r="W22" s="638">
        <v>0</v>
      </c>
      <c r="X22" s="639">
        <v>0</v>
      </c>
      <c r="Y22" s="640">
        <f t="shared" si="7"/>
        <v>0</v>
      </c>
      <c r="Z22" s="637">
        <v>244</v>
      </c>
      <c r="AA22" s="639">
        <v>0</v>
      </c>
      <c r="AB22" s="637">
        <v>6804</v>
      </c>
      <c r="AC22" s="643">
        <v>159</v>
      </c>
      <c r="AD22" s="647">
        <f t="shared" si="1"/>
        <v>6963</v>
      </c>
      <c r="AE22" s="641">
        <v>0</v>
      </c>
      <c r="AF22" s="638">
        <v>0</v>
      </c>
      <c r="AG22" s="638">
        <v>0</v>
      </c>
      <c r="AH22" s="638">
        <v>0</v>
      </c>
      <c r="AI22" s="638">
        <v>0</v>
      </c>
      <c r="AJ22" s="648">
        <v>0</v>
      </c>
      <c r="AK22" s="649">
        <f t="shared" si="2"/>
        <v>6963</v>
      </c>
      <c r="AL22" s="381" t="s">
        <v>25</v>
      </c>
    </row>
    <row r="23" spans="1:38" ht="51" customHeight="1">
      <c r="A23" s="381" t="s">
        <v>26</v>
      </c>
      <c r="B23" s="637">
        <v>4</v>
      </c>
      <c r="C23" s="638">
        <v>0</v>
      </c>
      <c r="D23" s="638">
        <v>1</v>
      </c>
      <c r="E23" s="638">
        <v>0</v>
      </c>
      <c r="F23" s="638">
        <v>0</v>
      </c>
      <c r="G23" s="639">
        <v>9</v>
      </c>
      <c r="H23" s="640">
        <f t="shared" si="3"/>
        <v>14</v>
      </c>
      <c r="I23" s="637">
        <v>3</v>
      </c>
      <c r="J23" s="638">
        <v>1</v>
      </c>
      <c r="K23" s="639">
        <v>3</v>
      </c>
      <c r="L23" s="640">
        <f t="shared" si="4"/>
        <v>7</v>
      </c>
      <c r="M23" s="637">
        <v>5</v>
      </c>
      <c r="N23" s="638">
        <v>0</v>
      </c>
      <c r="O23" s="643">
        <v>1</v>
      </c>
      <c r="P23" s="647">
        <f t="shared" si="5"/>
        <v>6</v>
      </c>
      <c r="Q23" s="698">
        <v>11</v>
      </c>
      <c r="R23" s="657">
        <v>0</v>
      </c>
      <c r="S23" s="689">
        <v>0</v>
      </c>
      <c r="T23" s="639">
        <v>0</v>
      </c>
      <c r="U23" s="640">
        <f t="shared" si="6"/>
        <v>0</v>
      </c>
      <c r="V23" s="637">
        <v>0</v>
      </c>
      <c r="W23" s="638">
        <v>0</v>
      </c>
      <c r="X23" s="639">
        <v>1</v>
      </c>
      <c r="Y23" s="640">
        <f t="shared" si="7"/>
        <v>1</v>
      </c>
      <c r="Z23" s="637">
        <v>743</v>
      </c>
      <c r="AA23" s="639">
        <v>0</v>
      </c>
      <c r="AB23" s="637">
        <v>34601</v>
      </c>
      <c r="AC23" s="643">
        <v>6084</v>
      </c>
      <c r="AD23" s="647">
        <f t="shared" si="1"/>
        <v>40685</v>
      </c>
      <c r="AE23" s="641">
        <v>0</v>
      </c>
      <c r="AF23" s="638">
        <v>500</v>
      </c>
      <c r="AG23" s="638">
        <v>0</v>
      </c>
      <c r="AH23" s="638">
        <v>0</v>
      </c>
      <c r="AI23" s="638">
        <v>6</v>
      </c>
      <c r="AJ23" s="648">
        <v>0</v>
      </c>
      <c r="AK23" s="649">
        <f t="shared" si="2"/>
        <v>41191</v>
      </c>
      <c r="AL23" s="381" t="s">
        <v>26</v>
      </c>
    </row>
    <row r="24" spans="1:38" ht="51" customHeight="1">
      <c r="A24" s="381" t="s">
        <v>27</v>
      </c>
      <c r="B24" s="637">
        <v>1</v>
      </c>
      <c r="C24" s="638">
        <v>0</v>
      </c>
      <c r="D24" s="638">
        <v>0</v>
      </c>
      <c r="E24" s="638">
        <v>0</v>
      </c>
      <c r="F24" s="638">
        <v>0</v>
      </c>
      <c r="G24" s="639">
        <v>4</v>
      </c>
      <c r="H24" s="640">
        <f t="shared" si="3"/>
        <v>5</v>
      </c>
      <c r="I24" s="637">
        <v>0</v>
      </c>
      <c r="J24" s="638">
        <v>0</v>
      </c>
      <c r="K24" s="639">
        <v>1</v>
      </c>
      <c r="L24" s="640">
        <f t="shared" si="4"/>
        <v>1</v>
      </c>
      <c r="M24" s="637">
        <v>0</v>
      </c>
      <c r="N24" s="638">
        <v>0</v>
      </c>
      <c r="O24" s="643">
        <v>1</v>
      </c>
      <c r="P24" s="647">
        <f t="shared" si="5"/>
        <v>1</v>
      </c>
      <c r="Q24" s="698">
        <v>1</v>
      </c>
      <c r="R24" s="657">
        <v>0</v>
      </c>
      <c r="S24" s="689">
        <v>0</v>
      </c>
      <c r="T24" s="639">
        <v>0</v>
      </c>
      <c r="U24" s="640">
        <f t="shared" si="6"/>
        <v>0</v>
      </c>
      <c r="V24" s="637">
        <v>0</v>
      </c>
      <c r="W24" s="638">
        <v>0</v>
      </c>
      <c r="X24" s="639">
        <v>0</v>
      </c>
      <c r="Y24" s="640">
        <f t="shared" si="7"/>
        <v>0</v>
      </c>
      <c r="Z24" s="637">
        <v>60</v>
      </c>
      <c r="AA24" s="639">
        <v>0</v>
      </c>
      <c r="AB24" s="637">
        <v>13253</v>
      </c>
      <c r="AC24" s="643">
        <v>300</v>
      </c>
      <c r="AD24" s="647">
        <f t="shared" si="1"/>
        <v>13553</v>
      </c>
      <c r="AE24" s="641">
        <v>0</v>
      </c>
      <c r="AF24" s="638">
        <v>0</v>
      </c>
      <c r="AG24" s="638">
        <v>0</v>
      </c>
      <c r="AH24" s="638">
        <v>0</v>
      </c>
      <c r="AI24" s="638">
        <v>0</v>
      </c>
      <c r="AJ24" s="648">
        <v>0</v>
      </c>
      <c r="AK24" s="649">
        <f t="shared" si="2"/>
        <v>13553</v>
      </c>
      <c r="AL24" s="381" t="s">
        <v>27</v>
      </c>
    </row>
    <row r="25" spans="1:38" ht="51" customHeight="1" thickBot="1">
      <c r="A25" s="383" t="s">
        <v>28</v>
      </c>
      <c r="B25" s="666">
        <v>1</v>
      </c>
      <c r="C25" s="667">
        <v>0</v>
      </c>
      <c r="D25" s="667">
        <v>1</v>
      </c>
      <c r="E25" s="667">
        <v>0</v>
      </c>
      <c r="F25" s="667">
        <v>0</v>
      </c>
      <c r="G25" s="668">
        <v>1</v>
      </c>
      <c r="H25" s="669">
        <f t="shared" si="3"/>
        <v>3</v>
      </c>
      <c r="I25" s="666">
        <v>0</v>
      </c>
      <c r="J25" s="667">
        <v>0</v>
      </c>
      <c r="K25" s="668">
        <v>1</v>
      </c>
      <c r="L25" s="669">
        <f t="shared" si="4"/>
        <v>1</v>
      </c>
      <c r="M25" s="666">
        <v>0</v>
      </c>
      <c r="N25" s="667">
        <v>0</v>
      </c>
      <c r="O25" s="672">
        <v>0</v>
      </c>
      <c r="P25" s="673">
        <f t="shared" si="5"/>
        <v>0</v>
      </c>
      <c r="Q25" s="674">
        <v>0</v>
      </c>
      <c r="R25" s="666">
        <v>0</v>
      </c>
      <c r="S25" s="667">
        <v>0</v>
      </c>
      <c r="T25" s="668">
        <v>0</v>
      </c>
      <c r="U25" s="669">
        <f t="shared" si="6"/>
        <v>0</v>
      </c>
      <c r="V25" s="666">
        <v>0</v>
      </c>
      <c r="W25" s="667">
        <v>0</v>
      </c>
      <c r="X25" s="668">
        <v>0</v>
      </c>
      <c r="Y25" s="669">
        <f t="shared" si="7"/>
        <v>0</v>
      </c>
      <c r="Z25" s="666">
        <v>3</v>
      </c>
      <c r="AA25" s="668">
        <v>1</v>
      </c>
      <c r="AB25" s="666">
        <v>57</v>
      </c>
      <c r="AC25" s="672">
        <v>1</v>
      </c>
      <c r="AD25" s="673">
        <f t="shared" si="1"/>
        <v>58</v>
      </c>
      <c r="AE25" s="670">
        <v>0</v>
      </c>
      <c r="AF25" s="667">
        <v>98</v>
      </c>
      <c r="AG25" s="667">
        <v>0</v>
      </c>
      <c r="AH25" s="667">
        <v>0</v>
      </c>
      <c r="AI25" s="667">
        <v>0</v>
      </c>
      <c r="AJ25" s="675">
        <v>0</v>
      </c>
      <c r="AK25" s="676">
        <f t="shared" si="2"/>
        <v>156</v>
      </c>
      <c r="AL25" s="383" t="s">
        <v>28</v>
      </c>
    </row>
    <row r="26" spans="1:38" ht="15.75" customHeight="1">
      <c r="V26" s="1151"/>
      <c r="W26" s="1152"/>
      <c r="X26" s="1152"/>
      <c r="Y26" s="1152"/>
      <c r="Z26" s="1152"/>
      <c r="AA26" s="1152"/>
      <c r="AB26" s="1152"/>
      <c r="AC26" s="1152"/>
      <c r="AD26" s="1152"/>
      <c r="AE26" s="1152"/>
      <c r="AF26" s="1152"/>
      <c r="AG26" s="1152"/>
      <c r="AH26" s="1152"/>
      <c r="AI26" s="1152"/>
      <c r="AJ26" s="1152"/>
      <c r="AK26" s="1152"/>
      <c r="AL26" s="1152"/>
    </row>
  </sheetData>
  <mergeCells count="44">
    <mergeCell ref="E4:E5"/>
    <mergeCell ref="G4:G5"/>
    <mergeCell ref="P4:P5"/>
    <mergeCell ref="R4:R5"/>
    <mergeCell ref="S4:S5"/>
    <mergeCell ref="Q3:Q5"/>
    <mergeCell ref="R3:U3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</mergeCells>
  <phoneticPr fontId="3"/>
  <printOptions horizontalCentered="1"/>
  <pageMargins left="0.59055118110236227" right="0.59055118110236227" top="0.75" bottom="0.59055118110236227" header="0.51181102362204722" footer="0.51181102362204722"/>
  <pageSetup paperSize="9" scale="66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2:G22"/>
  <sheetViews>
    <sheetView view="pageBreakPreview" zoomScale="85" zoomScaleNormal="100" zoomScaleSheetLayoutView="85" workbookViewId="0">
      <selection activeCell="I6" sqref="I6"/>
    </sheetView>
  </sheetViews>
  <sheetFormatPr defaultColWidth="9" defaultRowHeight="13"/>
  <cols>
    <col min="1" max="2" width="9" style="186"/>
    <col min="3" max="4" width="9.6328125" style="186" customWidth="1"/>
    <col min="5" max="5" width="10.90625" style="186" customWidth="1"/>
    <col min="6" max="7" width="17.7265625" style="186" customWidth="1"/>
    <col min="8" max="16384" width="9" style="186"/>
  </cols>
  <sheetData>
    <row r="2" spans="1:7" ht="21.75" customHeight="1"/>
    <row r="3" spans="1:7" ht="36" customHeight="1">
      <c r="A3" s="1181" t="s">
        <v>335</v>
      </c>
      <c r="B3" s="1181"/>
      <c r="C3" s="1181"/>
      <c r="D3" s="1181"/>
      <c r="E3" s="1181"/>
      <c r="F3" s="1181"/>
      <c r="G3" s="1181"/>
    </row>
    <row r="4" spans="1:7" ht="36" customHeight="1" thickBot="1">
      <c r="A4" s="393"/>
      <c r="B4" s="393"/>
      <c r="C4" s="393"/>
      <c r="D4" s="393"/>
      <c r="E4" s="393"/>
      <c r="F4" s="393"/>
      <c r="G4" s="393"/>
    </row>
    <row r="5" spans="1:7" ht="32.25" customHeight="1" thickBot="1">
      <c r="A5" s="1182" t="s">
        <v>180</v>
      </c>
      <c r="B5" s="1183"/>
      <c r="C5" s="1183"/>
      <c r="D5" s="1184"/>
      <c r="E5" s="394" t="s">
        <v>30</v>
      </c>
      <c r="F5" s="394" t="s">
        <v>499</v>
      </c>
      <c r="G5" s="394" t="s">
        <v>469</v>
      </c>
    </row>
    <row r="6" spans="1:7" ht="36" customHeight="1">
      <c r="A6" s="1185" t="s">
        <v>181</v>
      </c>
      <c r="B6" s="897"/>
      <c r="C6" s="1188" t="s">
        <v>9</v>
      </c>
      <c r="D6" s="1189"/>
      <c r="E6" s="395" t="s">
        <v>35</v>
      </c>
      <c r="F6" s="777">
        <f>'8'!G4/365</f>
        <v>1.6082191780821917</v>
      </c>
      <c r="G6" s="777">
        <f>'8'!K4/365</f>
        <v>1.6520547945205479</v>
      </c>
    </row>
    <row r="7" spans="1:7" ht="36" customHeight="1">
      <c r="A7" s="942"/>
      <c r="B7" s="1077"/>
      <c r="C7" s="1190" t="s">
        <v>56</v>
      </c>
      <c r="D7" s="1191"/>
      <c r="E7" s="391" t="s">
        <v>57</v>
      </c>
      <c r="F7" s="778">
        <f>'8'!G22/365</f>
        <v>4408.9863013698632</v>
      </c>
      <c r="G7" s="778">
        <f>'8'!K22/365</f>
        <v>2495.3780821917808</v>
      </c>
    </row>
    <row r="8" spans="1:7" ht="36" customHeight="1">
      <c r="A8" s="942"/>
      <c r="B8" s="1077"/>
      <c r="C8" s="1190" t="s">
        <v>182</v>
      </c>
      <c r="D8" s="1191"/>
      <c r="E8" s="391" t="s">
        <v>183</v>
      </c>
      <c r="F8" s="779">
        <f>'8'!G11/365</f>
        <v>1.010958904109589</v>
      </c>
      <c r="G8" s="779">
        <f>'8'!K11/365</f>
        <v>1.0383561643835617</v>
      </c>
    </row>
    <row r="9" spans="1:7" ht="36" customHeight="1">
      <c r="A9" s="942"/>
      <c r="B9" s="1077"/>
      <c r="C9" s="1190" t="s">
        <v>184</v>
      </c>
      <c r="D9" s="1191"/>
      <c r="E9" s="391" t="s">
        <v>185</v>
      </c>
      <c r="F9" s="779">
        <f>'8'!G20/365</f>
        <v>44.334246575342469</v>
      </c>
      <c r="G9" s="779">
        <f>'8'!K20/365</f>
        <v>40.852054794520548</v>
      </c>
    </row>
    <row r="10" spans="1:7" ht="36" customHeight="1">
      <c r="A10" s="942"/>
      <c r="B10" s="1077"/>
      <c r="C10" s="1190" t="s">
        <v>186</v>
      </c>
      <c r="D10" s="1191"/>
      <c r="E10" s="391" t="s">
        <v>187</v>
      </c>
      <c r="F10" s="779">
        <f>'8'!G21/365</f>
        <v>0.90410958904109584</v>
      </c>
      <c r="G10" s="779">
        <f>'8'!K21/365</f>
        <v>0.81369863013698629</v>
      </c>
    </row>
    <row r="11" spans="1:7" ht="36" customHeight="1">
      <c r="A11" s="942"/>
      <c r="B11" s="1077"/>
      <c r="C11" s="1190" t="s">
        <v>188</v>
      </c>
      <c r="D11" s="1191"/>
      <c r="E11" s="391" t="s">
        <v>48</v>
      </c>
      <c r="F11" s="779">
        <f>'8'!G15/365</f>
        <v>0.55616438356164388</v>
      </c>
      <c r="G11" s="779">
        <f>'8'!K15/365</f>
        <v>0.65753424657534243</v>
      </c>
    </row>
    <row r="12" spans="1:7" ht="36" customHeight="1">
      <c r="A12" s="942"/>
      <c r="B12" s="1077"/>
      <c r="C12" s="1190" t="s">
        <v>337</v>
      </c>
      <c r="D12" s="1191"/>
      <c r="E12" s="391" t="s">
        <v>190</v>
      </c>
      <c r="F12" s="779">
        <f>'8'!G16/365</f>
        <v>1.0904109589041096</v>
      </c>
      <c r="G12" s="779">
        <f>'8'!K16/365</f>
        <v>1.3808219178082193</v>
      </c>
    </row>
    <row r="13" spans="1:7" ht="36" customHeight="1">
      <c r="A13" s="942"/>
      <c r="B13" s="1077"/>
      <c r="C13" s="1190" t="s">
        <v>52</v>
      </c>
      <c r="D13" s="1191"/>
      <c r="E13" s="391" t="s">
        <v>190</v>
      </c>
      <c r="F13" s="779">
        <f>'8'!G18/365</f>
        <v>8.2191780821917804E-2</v>
      </c>
      <c r="G13" s="779">
        <f>'8'!K18/365</f>
        <v>4.6575342465753428E-2</v>
      </c>
    </row>
    <row r="14" spans="1:7" ht="36" customHeight="1" thickBot="1">
      <c r="A14" s="1186"/>
      <c r="B14" s="1187"/>
      <c r="C14" s="1192" t="s">
        <v>53</v>
      </c>
      <c r="D14" s="1193"/>
      <c r="E14" s="396" t="s">
        <v>190</v>
      </c>
      <c r="F14" s="780">
        <f>'8'!G19/365</f>
        <v>0.19452054794520549</v>
      </c>
      <c r="G14" s="780">
        <f>'8'!K19/365</f>
        <v>0.19178082191780821</v>
      </c>
    </row>
    <row r="15" spans="1:7" ht="36" customHeight="1" thickBot="1">
      <c r="A15" s="954" t="s">
        <v>191</v>
      </c>
      <c r="B15" s="1178"/>
      <c r="C15" s="1179" t="s">
        <v>56</v>
      </c>
      <c r="D15" s="1180"/>
      <c r="E15" s="397" t="s">
        <v>57</v>
      </c>
      <c r="F15" s="781">
        <f>'8'!G22/'8'!G4</f>
        <v>2741.5332197614994</v>
      </c>
      <c r="G15" s="781">
        <f>'8'!K22/'8'!K4</f>
        <v>1510.4693200663351</v>
      </c>
    </row>
    <row r="16" spans="1:7" ht="36" customHeight="1">
      <c r="A16" s="1195" t="s">
        <v>192</v>
      </c>
      <c r="B16" s="1196"/>
      <c r="C16" s="1188" t="s">
        <v>56</v>
      </c>
      <c r="D16" s="1189"/>
      <c r="E16" s="398" t="s">
        <v>57</v>
      </c>
      <c r="F16" s="782">
        <f>'8'!G23/'8'!G5</f>
        <v>3141.59243697479</v>
      </c>
      <c r="G16" s="782">
        <f>'8'!K23/'8'!K5</f>
        <v>3284.9558232931727</v>
      </c>
    </row>
    <row r="17" spans="1:7" ht="36" customHeight="1">
      <c r="A17" s="942"/>
      <c r="B17" s="1077"/>
      <c r="C17" s="1190" t="s">
        <v>184</v>
      </c>
      <c r="D17" s="1191"/>
      <c r="E17" s="391" t="s">
        <v>185</v>
      </c>
      <c r="F17" s="779">
        <f>'8'!G20/'8'!G5</f>
        <v>67.991596638655466</v>
      </c>
      <c r="G17" s="779">
        <f>'8'!K20/'8'!K5</f>
        <v>59.883534136546182</v>
      </c>
    </row>
    <row r="18" spans="1:7" ht="36" customHeight="1">
      <c r="A18" s="942"/>
      <c r="B18" s="1077"/>
      <c r="C18" s="1190" t="s">
        <v>182</v>
      </c>
      <c r="D18" s="1191"/>
      <c r="E18" s="391" t="s">
        <v>183</v>
      </c>
      <c r="F18" s="779">
        <f>'8'!G11/'8'!G5</f>
        <v>1.5504201680672269</v>
      </c>
      <c r="G18" s="779">
        <f>'8'!K11/'8'!K5</f>
        <v>1.5220883534136547</v>
      </c>
    </row>
    <row r="19" spans="1:7" ht="36" customHeight="1">
      <c r="A19" s="942"/>
      <c r="B19" s="1077"/>
      <c r="C19" s="1190" t="s">
        <v>188</v>
      </c>
      <c r="D19" s="1191"/>
      <c r="E19" s="391" t="s">
        <v>48</v>
      </c>
      <c r="F19" s="779">
        <f>'8'!G15/'8'!G5</f>
        <v>0.8529411764705882</v>
      </c>
      <c r="G19" s="779">
        <f>'8'!K15/'8'!K5</f>
        <v>0.96385542168674698</v>
      </c>
    </row>
    <row r="20" spans="1:7" ht="36" customHeight="1" thickBot="1">
      <c r="A20" s="1186"/>
      <c r="B20" s="1187"/>
      <c r="C20" s="1192" t="s">
        <v>189</v>
      </c>
      <c r="D20" s="1193"/>
      <c r="E20" s="392" t="s">
        <v>190</v>
      </c>
      <c r="F20" s="783">
        <f>'8'!G16/'8'!G5</f>
        <v>1.6722689075630253</v>
      </c>
      <c r="G20" s="783">
        <f>'8'!K16/'8'!K5</f>
        <v>2.0240963855421685</v>
      </c>
    </row>
    <row r="21" spans="1:7" ht="36" customHeight="1">
      <c r="A21" s="1185" t="s">
        <v>193</v>
      </c>
      <c r="B21" s="897"/>
      <c r="C21" s="1188" t="s">
        <v>56</v>
      </c>
      <c r="D21" s="1189"/>
      <c r="E21" s="395" t="s">
        <v>57</v>
      </c>
      <c r="F21" s="777">
        <f>'8'!G24/'8'!G6</f>
        <v>11.4</v>
      </c>
      <c r="G21" s="777">
        <f>'8'!K24/'8'!K6</f>
        <v>4.8484848484848486</v>
      </c>
    </row>
    <row r="22" spans="1:7" ht="36" customHeight="1" thickBot="1">
      <c r="A22" s="1194"/>
      <c r="B22" s="1078"/>
      <c r="C22" s="1192" t="s">
        <v>186</v>
      </c>
      <c r="D22" s="1193"/>
      <c r="E22" s="392" t="s">
        <v>187</v>
      </c>
      <c r="F22" s="783">
        <f>'8'!G21/'8'!G6</f>
        <v>11</v>
      </c>
      <c r="G22" s="783">
        <f>'8'!K21/'8'!K6</f>
        <v>9</v>
      </c>
    </row>
  </sheetData>
  <mergeCells count="23"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</mergeCells>
  <phoneticPr fontId="3"/>
  <pageMargins left="1.1200000000000001" right="1.06" top="0.57999999999999996" bottom="0.98425196850393704" header="0.51181102362204722" footer="0.51181102362204722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K69"/>
  <sheetViews>
    <sheetView view="pageBreakPreview" zoomScale="70" zoomScaleNormal="70" zoomScaleSheetLayoutView="70" workbookViewId="0">
      <selection activeCell="AY25" sqref="AY25"/>
    </sheetView>
  </sheetViews>
  <sheetFormatPr defaultColWidth="9" defaultRowHeight="13"/>
  <cols>
    <col min="1" max="1" width="14.90625" style="124" customWidth="1"/>
    <col min="2" max="18" width="9" style="34"/>
    <col min="19" max="19" width="9" style="103"/>
    <col min="20" max="22" width="9" style="34"/>
    <col min="23" max="23" width="10.6328125" style="141" customWidth="1"/>
    <col min="24" max="24" width="8.7265625" style="34" hidden="1" customWidth="1"/>
    <col min="25" max="25" width="9.6328125" style="34" hidden="1" customWidth="1"/>
    <col min="26" max="26" width="2.7265625" style="34" hidden="1" customWidth="1"/>
    <col min="27" max="28" width="9" style="34" hidden="1" customWidth="1"/>
    <col min="29" max="29" width="2.90625" style="34" hidden="1" customWidth="1"/>
    <col min="30" max="31" width="9" style="34" hidden="1" customWidth="1"/>
    <col min="32" max="32" width="3" style="34" hidden="1" customWidth="1"/>
    <col min="33" max="34" width="9" style="34" hidden="1" customWidth="1"/>
    <col min="35" max="35" width="3.36328125" style="34" hidden="1" customWidth="1"/>
    <col min="36" max="39" width="9" style="34" hidden="1" customWidth="1"/>
    <col min="40" max="41" width="9" style="133" hidden="1" customWidth="1"/>
    <col min="42" max="42" width="0" style="34" hidden="1" customWidth="1"/>
    <col min="43" max="44" width="9" style="133" hidden="1" customWidth="1"/>
    <col min="45" max="48" width="0" style="34" hidden="1" customWidth="1"/>
    <col min="49" max="54" width="9" style="34"/>
    <col min="55" max="55" width="9" style="34" customWidth="1"/>
    <col min="56" max="56" width="11.81640625" style="34" customWidth="1"/>
    <col min="57" max="61" width="1.453125" style="34" customWidth="1"/>
    <col min="62" max="62" width="1.453125" style="835" customWidth="1"/>
    <col min="63" max="63" width="1.453125" style="34" customWidth="1"/>
    <col min="64" max="16384" width="9" style="34"/>
  </cols>
  <sheetData>
    <row r="2" spans="4:63">
      <c r="P2" s="103"/>
      <c r="S2" s="34"/>
      <c r="BD2" s="841" t="s">
        <v>644</v>
      </c>
      <c r="BE2" s="841"/>
      <c r="BF2" s="841"/>
      <c r="BG2" s="841"/>
      <c r="BH2" s="841"/>
      <c r="BI2" s="841"/>
      <c r="BJ2" s="842"/>
      <c r="BK2" s="841"/>
    </row>
    <row r="3" spans="4:63">
      <c r="G3" s="35"/>
      <c r="H3" s="36"/>
      <c r="J3" s="35"/>
      <c r="K3" s="37"/>
      <c r="P3" s="103"/>
      <c r="S3" s="34"/>
      <c r="AN3" s="134"/>
      <c r="AO3" s="137"/>
      <c r="AQ3" s="134"/>
      <c r="AR3" s="137"/>
      <c r="AT3" s="175"/>
      <c r="AU3" s="175"/>
      <c r="BD3" s="841" t="s">
        <v>238</v>
      </c>
      <c r="BE3" s="841">
        <v>4365</v>
      </c>
      <c r="BF3" s="841">
        <v>88</v>
      </c>
      <c r="BG3" s="841">
        <v>760</v>
      </c>
      <c r="BH3" s="841">
        <v>5144788</v>
      </c>
      <c r="BI3" s="841">
        <v>13841665</v>
      </c>
      <c r="BJ3" s="842">
        <v>3.15</v>
      </c>
      <c r="BK3" s="841">
        <v>0.64</v>
      </c>
    </row>
    <row r="4" spans="4:63">
      <c r="G4" s="35"/>
      <c r="H4" s="38"/>
      <c r="J4" s="35"/>
      <c r="K4" s="37"/>
      <c r="P4" s="103"/>
      <c r="S4" s="34"/>
      <c r="X4" s="94"/>
      <c r="Y4" s="94"/>
      <c r="Z4" s="93"/>
      <c r="AD4" s="93"/>
      <c r="AE4" s="93"/>
      <c r="AN4" s="134"/>
      <c r="AO4" s="137"/>
      <c r="AQ4" s="134"/>
      <c r="AR4" s="137"/>
      <c r="AT4" s="175"/>
      <c r="AU4" s="175"/>
      <c r="BD4" s="841" t="s">
        <v>243</v>
      </c>
      <c r="BE4" s="841">
        <v>2105</v>
      </c>
      <c r="BF4" s="841">
        <v>69</v>
      </c>
      <c r="BG4" s="841">
        <v>273</v>
      </c>
      <c r="BH4" s="841">
        <v>7296399</v>
      </c>
      <c r="BI4" s="841">
        <v>6310075</v>
      </c>
      <c r="BJ4" s="842">
        <v>3.34</v>
      </c>
      <c r="BK4" s="841">
        <v>1.0900000000000001</v>
      </c>
    </row>
    <row r="5" spans="4:63">
      <c r="G5" s="53"/>
      <c r="H5" s="54"/>
      <c r="J5" s="35"/>
      <c r="K5" s="37"/>
      <c r="P5" s="103"/>
      <c r="S5" s="34"/>
      <c r="X5" s="93"/>
      <c r="Y5" s="93"/>
      <c r="Z5" s="93"/>
      <c r="AN5" s="134"/>
      <c r="AO5" s="137"/>
      <c r="AQ5" s="134"/>
      <c r="AR5" s="137"/>
      <c r="AT5" s="175"/>
      <c r="AU5" s="175"/>
      <c r="BD5" s="841" t="s">
        <v>241</v>
      </c>
      <c r="BE5" s="841">
        <v>2053</v>
      </c>
      <c r="BF5" s="841">
        <v>55</v>
      </c>
      <c r="BG5" s="841">
        <v>358</v>
      </c>
      <c r="BH5" s="841">
        <v>3001961</v>
      </c>
      <c r="BI5" s="841">
        <v>9212003</v>
      </c>
      <c r="BJ5" s="842">
        <v>2.23</v>
      </c>
      <c r="BK5" s="841">
        <v>0.6</v>
      </c>
    </row>
    <row r="6" spans="4:63">
      <c r="G6" s="35"/>
      <c r="H6" s="36"/>
      <c r="J6" s="35"/>
      <c r="K6" s="37"/>
      <c r="P6" s="103"/>
      <c r="S6" s="34"/>
      <c r="AN6" s="136"/>
      <c r="AO6" s="137"/>
      <c r="AQ6" s="136"/>
      <c r="AR6" s="137"/>
      <c r="AT6" s="175"/>
      <c r="AU6" s="175"/>
      <c r="BD6" s="841" t="s">
        <v>239</v>
      </c>
      <c r="BE6" s="841">
        <v>2038</v>
      </c>
      <c r="BF6" s="841">
        <v>72</v>
      </c>
      <c r="BG6" s="841">
        <v>290</v>
      </c>
      <c r="BH6" s="841">
        <v>4910541</v>
      </c>
      <c r="BI6" s="841">
        <v>7512703</v>
      </c>
      <c r="BJ6" s="842">
        <v>2.71</v>
      </c>
      <c r="BK6" s="841">
        <v>0.96</v>
      </c>
    </row>
    <row r="7" spans="4:63">
      <c r="G7" s="35"/>
      <c r="H7" s="36"/>
      <c r="J7" s="35"/>
      <c r="K7" s="37"/>
      <c r="P7" s="103"/>
      <c r="S7" s="34"/>
      <c r="AN7" s="136"/>
      <c r="AO7" s="137"/>
      <c r="AQ7" s="136"/>
      <c r="AR7" s="137"/>
      <c r="AT7" s="175"/>
      <c r="AU7" s="175"/>
      <c r="BD7" s="841" t="s">
        <v>242</v>
      </c>
      <c r="BE7" s="841">
        <v>1995</v>
      </c>
      <c r="BF7" s="841">
        <v>83</v>
      </c>
      <c r="BG7" s="841">
        <v>304</v>
      </c>
      <c r="BH7" s="841">
        <v>5904447</v>
      </c>
      <c r="BI7" s="841">
        <v>7381035</v>
      </c>
      <c r="BJ7" s="842">
        <v>2.7</v>
      </c>
      <c r="BK7" s="841">
        <v>1.1200000000000001</v>
      </c>
    </row>
    <row r="8" spans="4:63">
      <c r="G8" s="35"/>
      <c r="H8" s="36"/>
      <c r="J8" s="35"/>
      <c r="K8" s="37"/>
      <c r="P8" s="103"/>
      <c r="S8" s="34"/>
      <c r="AN8" s="136"/>
      <c r="AO8" s="135"/>
      <c r="AQ8" s="136"/>
      <c r="AR8" s="135"/>
      <c r="AT8" s="175"/>
      <c r="AU8" s="175"/>
      <c r="BD8" s="841" t="s">
        <v>240</v>
      </c>
      <c r="BE8" s="841">
        <v>1967</v>
      </c>
      <c r="BF8" s="841">
        <v>65</v>
      </c>
      <c r="BG8" s="841">
        <v>443</v>
      </c>
      <c r="BH8" s="841">
        <v>4890983</v>
      </c>
      <c r="BI8" s="841">
        <v>8784421</v>
      </c>
      <c r="BJ8" s="842">
        <v>2.2400000000000002</v>
      </c>
      <c r="BK8" s="841">
        <v>0.74</v>
      </c>
    </row>
    <row r="9" spans="4:63">
      <c r="G9" s="35"/>
      <c r="H9" s="38"/>
      <c r="J9" s="35"/>
      <c r="K9" s="37"/>
      <c r="P9" s="103"/>
      <c r="S9" s="34"/>
      <c r="AJ9" s="94"/>
      <c r="AK9" s="94"/>
      <c r="AL9" s="94"/>
      <c r="AM9" s="94"/>
      <c r="AN9" s="136"/>
      <c r="AO9" s="137"/>
      <c r="AQ9" s="136"/>
      <c r="AR9" s="137"/>
      <c r="AT9" s="175"/>
      <c r="AU9" s="175"/>
      <c r="BD9" s="841" t="s">
        <v>245</v>
      </c>
      <c r="BE9" s="841">
        <v>1587</v>
      </c>
      <c r="BF9" s="841">
        <v>68</v>
      </c>
      <c r="BG9" s="841">
        <v>217</v>
      </c>
      <c r="BH9" s="841">
        <v>4260485</v>
      </c>
      <c r="BI9" s="841">
        <v>5139913</v>
      </c>
      <c r="BJ9" s="842">
        <v>3.09</v>
      </c>
      <c r="BK9" s="841">
        <v>1.32</v>
      </c>
    </row>
    <row r="10" spans="4:63">
      <c r="G10" s="35"/>
      <c r="H10" s="36"/>
      <c r="J10" s="35"/>
      <c r="K10" s="37"/>
      <c r="P10" s="103"/>
      <c r="S10" s="34"/>
      <c r="AN10" s="134"/>
      <c r="AO10" s="135"/>
      <c r="AQ10" s="134"/>
      <c r="AR10" s="135"/>
      <c r="BD10" s="841" t="s">
        <v>244</v>
      </c>
      <c r="BE10" s="841">
        <v>1548</v>
      </c>
      <c r="BF10" s="841">
        <v>49</v>
      </c>
      <c r="BG10" s="841">
        <v>223</v>
      </c>
      <c r="BH10" s="841">
        <v>5695871</v>
      </c>
      <c r="BI10" s="841">
        <v>5459867</v>
      </c>
      <c r="BJ10" s="842">
        <v>2.84</v>
      </c>
      <c r="BK10" s="841">
        <v>0.9</v>
      </c>
    </row>
    <row r="11" spans="4:63">
      <c r="G11" s="35"/>
      <c r="H11" s="38"/>
      <c r="J11" s="35"/>
      <c r="K11" s="37"/>
      <c r="P11" s="103"/>
      <c r="S11" s="34"/>
      <c r="AN11" s="134"/>
      <c r="AO11" s="137"/>
      <c r="AQ11" s="134"/>
      <c r="AR11" s="137"/>
      <c r="AT11" s="175"/>
      <c r="AU11" s="175"/>
      <c r="BD11" s="841" t="s">
        <v>247</v>
      </c>
      <c r="BE11" s="841">
        <v>1385</v>
      </c>
      <c r="BF11" s="841">
        <v>53</v>
      </c>
      <c r="BG11" s="841">
        <v>126</v>
      </c>
      <c r="BH11" s="841">
        <v>4673773</v>
      </c>
      <c r="BI11" s="841">
        <v>2879808</v>
      </c>
      <c r="BJ11" s="842">
        <v>4.8099999999999996</v>
      </c>
      <c r="BK11" s="841">
        <v>1.84</v>
      </c>
    </row>
    <row r="12" spans="4:63">
      <c r="G12" s="35"/>
      <c r="H12" s="36"/>
      <c r="J12" s="35"/>
      <c r="K12" s="37"/>
      <c r="P12" s="103"/>
      <c r="S12" s="34"/>
      <c r="AN12" s="134"/>
      <c r="AO12" s="135"/>
      <c r="AQ12" s="134"/>
      <c r="AR12" s="135"/>
      <c r="AT12" s="175"/>
      <c r="AU12" s="175"/>
      <c r="BD12" s="841" t="s">
        <v>246</v>
      </c>
      <c r="BE12" s="841">
        <v>1280</v>
      </c>
      <c r="BF12" s="841">
        <v>59</v>
      </c>
      <c r="BG12" s="841">
        <v>206</v>
      </c>
      <c r="BH12" s="841">
        <v>2341473</v>
      </c>
      <c r="BI12" s="841">
        <v>5104921</v>
      </c>
      <c r="BJ12" s="842">
        <v>2.5099999999999998</v>
      </c>
      <c r="BK12" s="841">
        <v>1.1599999999999999</v>
      </c>
    </row>
    <row r="13" spans="4:63">
      <c r="D13" s="51"/>
      <c r="E13" s="51"/>
      <c r="G13" s="35"/>
      <c r="H13" s="38"/>
      <c r="J13" s="35"/>
      <c r="K13" s="37"/>
      <c r="P13" s="103"/>
      <c r="S13" s="34"/>
      <c r="AJ13" s="93"/>
      <c r="AK13" s="93"/>
      <c r="AL13" s="93"/>
      <c r="AM13" s="93"/>
      <c r="AN13" s="134"/>
      <c r="AO13" s="137"/>
      <c r="AQ13" s="134"/>
      <c r="AR13" s="137"/>
      <c r="AT13" s="175"/>
      <c r="AU13" s="175"/>
      <c r="BD13" s="841" t="s">
        <v>248</v>
      </c>
      <c r="BE13" s="841">
        <v>970</v>
      </c>
      <c r="BF13" s="841">
        <v>45</v>
      </c>
      <c r="BG13" s="841">
        <v>134</v>
      </c>
      <c r="BH13" s="841">
        <v>2901484</v>
      </c>
      <c r="BI13" s="841">
        <v>3633773</v>
      </c>
      <c r="BJ13" s="842">
        <v>2.67</v>
      </c>
      <c r="BK13" s="841">
        <v>1.24</v>
      </c>
    </row>
    <row r="14" spans="4:63">
      <c r="G14" s="35"/>
      <c r="H14" s="38"/>
      <c r="J14" s="35"/>
      <c r="K14" s="37"/>
      <c r="P14" s="103"/>
      <c r="S14" s="34"/>
      <c r="AN14" s="136"/>
      <c r="AO14" s="137"/>
      <c r="AQ14" s="136"/>
      <c r="AR14" s="137"/>
      <c r="AT14" s="175"/>
      <c r="AU14" s="175"/>
      <c r="BD14" s="841" t="s">
        <v>253</v>
      </c>
      <c r="BE14" s="841">
        <v>870</v>
      </c>
      <c r="BF14" s="841">
        <v>39</v>
      </c>
      <c r="BG14" s="841">
        <v>98</v>
      </c>
      <c r="BH14" s="841">
        <v>1956435</v>
      </c>
      <c r="BI14" s="841">
        <v>1929434</v>
      </c>
      <c r="BJ14" s="842">
        <v>4.51</v>
      </c>
      <c r="BK14" s="841">
        <v>2.02</v>
      </c>
    </row>
    <row r="15" spans="4:63">
      <c r="G15" s="35"/>
      <c r="H15" s="38"/>
      <c r="J15" s="35"/>
      <c r="K15" s="37"/>
      <c r="P15" s="103"/>
      <c r="S15" s="34"/>
      <c r="AN15" s="134"/>
      <c r="AO15" s="137"/>
      <c r="AQ15" s="134"/>
      <c r="AR15" s="137"/>
      <c r="AT15" s="175"/>
      <c r="AU15" s="175"/>
      <c r="BD15" s="841" t="s">
        <v>257</v>
      </c>
      <c r="BE15" s="841">
        <v>847</v>
      </c>
      <c r="BF15" s="841">
        <v>33</v>
      </c>
      <c r="BG15" s="841">
        <v>124</v>
      </c>
      <c r="BH15" s="841">
        <v>1282201</v>
      </c>
      <c r="BI15" s="841">
        <v>2043798</v>
      </c>
      <c r="BJ15" s="842">
        <v>4.1399999999999997</v>
      </c>
      <c r="BK15" s="841">
        <v>1.61</v>
      </c>
    </row>
    <row r="16" spans="4:63">
      <c r="G16" s="35"/>
      <c r="H16" s="38"/>
      <c r="J16" s="35"/>
      <c r="K16" s="37"/>
      <c r="P16" s="103"/>
      <c r="S16" s="34"/>
      <c r="AN16" s="134"/>
      <c r="AO16" s="137"/>
      <c r="AQ16" s="134"/>
      <c r="AR16" s="137"/>
      <c r="AT16" s="175"/>
      <c r="AU16" s="175"/>
      <c r="BD16" s="841" t="s">
        <v>249</v>
      </c>
      <c r="BE16" s="841">
        <v>845</v>
      </c>
      <c r="BF16" s="841">
        <v>40</v>
      </c>
      <c r="BG16" s="841">
        <v>122</v>
      </c>
      <c r="BH16" s="841">
        <v>1364478</v>
      </c>
      <c r="BI16" s="841">
        <v>2770623</v>
      </c>
      <c r="BJ16" s="842">
        <v>3.05</v>
      </c>
      <c r="BK16" s="841">
        <v>1.44</v>
      </c>
    </row>
    <row r="17" spans="7:63">
      <c r="G17" s="35"/>
      <c r="H17" s="38"/>
      <c r="J17" s="35"/>
      <c r="K17" s="37"/>
      <c r="M17" s="51"/>
      <c r="N17" s="51"/>
      <c r="P17" s="103"/>
      <c r="S17" s="34"/>
      <c r="AD17" s="94"/>
      <c r="AE17" s="94"/>
      <c r="AG17" s="94"/>
      <c r="AH17" s="94"/>
      <c r="AN17" s="134"/>
      <c r="AO17" s="137"/>
      <c r="AQ17" s="134"/>
      <c r="AR17" s="137"/>
      <c r="AT17" s="175"/>
      <c r="AU17" s="175"/>
      <c r="BD17" s="841" t="s">
        <v>254</v>
      </c>
      <c r="BE17" s="841">
        <v>759</v>
      </c>
      <c r="BF17" s="841">
        <v>31</v>
      </c>
      <c r="BG17" s="841">
        <v>100</v>
      </c>
      <c r="BH17" s="841">
        <v>1989416</v>
      </c>
      <c r="BI17" s="841">
        <v>1930976</v>
      </c>
      <c r="BJ17" s="842">
        <v>3.93</v>
      </c>
      <c r="BK17" s="841">
        <v>1.61</v>
      </c>
    </row>
    <row r="18" spans="7:63">
      <c r="G18" s="35"/>
      <c r="H18" s="38"/>
      <c r="J18" s="35"/>
      <c r="K18" s="37"/>
      <c r="P18" s="103"/>
      <c r="S18" s="34"/>
      <c r="AN18" s="136"/>
      <c r="AO18" s="137"/>
      <c r="AQ18" s="136"/>
      <c r="AR18" s="137"/>
      <c r="AT18" s="175"/>
      <c r="AU18" s="175"/>
      <c r="BD18" s="841" t="s">
        <v>258</v>
      </c>
      <c r="BE18" s="841">
        <v>743</v>
      </c>
      <c r="BF18" s="841">
        <v>45</v>
      </c>
      <c r="BG18" s="841">
        <v>108</v>
      </c>
      <c r="BH18" s="841">
        <v>2063057</v>
      </c>
      <c r="BI18" s="841">
        <v>1865478</v>
      </c>
      <c r="BJ18" s="842">
        <v>3.98</v>
      </c>
      <c r="BK18" s="841">
        <v>2.41</v>
      </c>
    </row>
    <row r="19" spans="7:63">
      <c r="G19" s="35"/>
      <c r="H19" s="36"/>
      <c r="J19" s="35"/>
      <c r="K19" s="37"/>
      <c r="P19" s="103"/>
      <c r="S19" s="34"/>
      <c r="AN19" s="136"/>
      <c r="AO19" s="135"/>
      <c r="AQ19" s="136"/>
      <c r="AR19" s="135"/>
      <c r="AT19" s="175"/>
      <c r="AU19" s="175"/>
      <c r="BD19" s="841" t="s">
        <v>255</v>
      </c>
      <c r="BE19" s="841">
        <v>710</v>
      </c>
      <c r="BF19" s="841">
        <v>25</v>
      </c>
      <c r="BG19" s="841">
        <v>99</v>
      </c>
      <c r="BH19" s="841">
        <v>1613047</v>
      </c>
      <c r="BI19" s="841">
        <v>1982294</v>
      </c>
      <c r="BJ19" s="842">
        <v>3.58</v>
      </c>
      <c r="BK19" s="841">
        <v>1.26</v>
      </c>
    </row>
    <row r="20" spans="7:63">
      <c r="G20" s="35"/>
      <c r="H20" s="38"/>
      <c r="J20" s="35"/>
      <c r="K20" s="37"/>
      <c r="P20" s="103"/>
      <c r="S20" s="34"/>
      <c r="AN20" s="136"/>
      <c r="AO20" s="137"/>
      <c r="AQ20" s="136"/>
      <c r="AR20" s="137"/>
      <c r="AT20" s="175"/>
      <c r="AU20" s="175"/>
      <c r="BD20" s="841" t="s">
        <v>252</v>
      </c>
      <c r="BE20" s="841">
        <v>703</v>
      </c>
      <c r="BF20" s="841">
        <v>44</v>
      </c>
      <c r="BG20" s="841">
        <v>114</v>
      </c>
      <c r="BH20" s="841">
        <v>2933559</v>
      </c>
      <c r="BI20" s="841">
        <v>1818581</v>
      </c>
      <c r="BJ20" s="842">
        <v>3.87</v>
      </c>
      <c r="BK20" s="841">
        <v>2.42</v>
      </c>
    </row>
    <row r="21" spans="7:63">
      <c r="G21" s="35"/>
      <c r="H21" s="36"/>
      <c r="J21" s="35"/>
      <c r="K21" s="37"/>
      <c r="P21" s="103"/>
      <c r="S21" s="34"/>
      <c r="AN21" s="136"/>
      <c r="AO21" s="135"/>
      <c r="AQ21" s="136"/>
      <c r="AR21" s="135"/>
      <c r="AT21" s="175"/>
      <c r="AU21" s="175"/>
      <c r="BD21" s="841" t="s">
        <v>250</v>
      </c>
      <c r="BE21" s="841">
        <v>698</v>
      </c>
      <c r="BF21" s="841">
        <v>32</v>
      </c>
      <c r="BG21" s="841">
        <v>114</v>
      </c>
      <c r="BH21" s="841">
        <v>1567236</v>
      </c>
      <c r="BI21" s="841">
        <v>2257472</v>
      </c>
      <c r="BJ21" s="842">
        <v>3.09</v>
      </c>
      <c r="BK21" s="841">
        <v>1.42</v>
      </c>
    </row>
    <row r="22" spans="7:63">
      <c r="G22" s="35"/>
      <c r="H22" s="36"/>
      <c r="J22" s="35"/>
      <c r="K22" s="37"/>
      <c r="P22" s="103"/>
      <c r="S22" s="34"/>
      <c r="AN22" s="134"/>
      <c r="AO22" s="135"/>
      <c r="AQ22" s="134"/>
      <c r="AR22" s="135"/>
      <c r="AT22" s="175"/>
      <c r="AU22" s="175"/>
      <c r="BD22" s="841" t="s">
        <v>256</v>
      </c>
      <c r="BE22" s="841">
        <v>690</v>
      </c>
      <c r="BF22" s="841">
        <v>22</v>
      </c>
      <c r="BG22" s="841">
        <v>64</v>
      </c>
      <c r="BH22" s="841">
        <v>1369584</v>
      </c>
      <c r="BI22" s="841">
        <v>1772427</v>
      </c>
      <c r="BJ22" s="842">
        <v>3.89</v>
      </c>
      <c r="BK22" s="841">
        <v>1.24</v>
      </c>
    </row>
    <row r="23" spans="7:63">
      <c r="G23" s="35"/>
      <c r="H23" s="36"/>
      <c r="J23" s="35"/>
      <c r="K23" s="37"/>
      <c r="P23" s="103"/>
      <c r="S23" s="34"/>
      <c r="AN23" s="134"/>
      <c r="AO23" s="135"/>
      <c r="AQ23" s="134"/>
      <c r="AR23" s="135"/>
      <c r="AT23" s="175"/>
      <c r="AU23" s="175"/>
      <c r="BD23" s="841" t="s">
        <v>251</v>
      </c>
      <c r="BE23" s="841">
        <v>678</v>
      </c>
      <c r="BF23" s="841">
        <v>26</v>
      </c>
      <c r="BG23" s="841">
        <v>78</v>
      </c>
      <c r="BH23" s="841">
        <v>1659683</v>
      </c>
      <c r="BI23" s="841">
        <v>1591699</v>
      </c>
      <c r="BJ23" s="842">
        <v>4.26</v>
      </c>
      <c r="BK23" s="841">
        <v>1.63</v>
      </c>
    </row>
    <row r="24" spans="7:63">
      <c r="G24" s="35"/>
      <c r="H24" s="35"/>
      <c r="J24" s="35"/>
      <c r="K24" s="37"/>
      <c r="P24" s="103"/>
      <c r="S24" s="34"/>
      <c r="AN24" s="136"/>
      <c r="AO24" s="137"/>
      <c r="AQ24" s="136"/>
      <c r="AR24" s="137"/>
      <c r="AT24" s="175"/>
      <c r="AU24" s="175"/>
      <c r="BD24" s="841" t="s">
        <v>259</v>
      </c>
      <c r="BE24" s="841">
        <v>640</v>
      </c>
      <c r="BF24" s="841">
        <v>22</v>
      </c>
      <c r="BG24" s="841">
        <v>90</v>
      </c>
      <c r="BH24" s="841">
        <v>683155</v>
      </c>
      <c r="BI24" s="841">
        <v>1737946</v>
      </c>
      <c r="BJ24" s="842">
        <v>3.68</v>
      </c>
      <c r="BK24" s="841">
        <v>1.27</v>
      </c>
    </row>
    <row r="25" spans="7:63">
      <c r="G25" s="35"/>
      <c r="H25" s="36"/>
      <c r="J25" s="35"/>
      <c r="K25" s="37"/>
      <c r="P25" s="103"/>
      <c r="S25" s="34"/>
      <c r="AN25" s="136"/>
      <c r="AO25" s="137"/>
      <c r="AQ25" s="136"/>
      <c r="AR25" s="137"/>
      <c r="AT25" s="175"/>
      <c r="AU25" s="175"/>
      <c r="BD25" s="841" t="s">
        <v>260</v>
      </c>
      <c r="BE25" s="841">
        <v>612</v>
      </c>
      <c r="BF25" s="841">
        <v>35</v>
      </c>
      <c r="BG25" s="841">
        <v>109</v>
      </c>
      <c r="BH25" s="841">
        <v>1497875</v>
      </c>
      <c r="BI25" s="841">
        <v>2163908</v>
      </c>
      <c r="BJ25" s="842">
        <v>2.83</v>
      </c>
      <c r="BK25" s="841">
        <v>1.62</v>
      </c>
    </row>
    <row r="26" spans="7:63">
      <c r="G26" s="35"/>
      <c r="H26" s="38"/>
      <c r="J26" s="35"/>
      <c r="K26" s="37"/>
      <c r="P26" s="103"/>
      <c r="S26" s="34"/>
      <c r="AN26" s="134"/>
      <c r="AO26" s="137"/>
      <c r="AQ26" s="134"/>
      <c r="AR26" s="137"/>
      <c r="AT26" s="175"/>
      <c r="AU26" s="175"/>
      <c r="BD26" s="841" t="s">
        <v>264</v>
      </c>
      <c r="BE26" s="841">
        <v>587</v>
      </c>
      <c r="BF26" s="841">
        <v>30</v>
      </c>
      <c r="BG26" s="841">
        <v>71</v>
      </c>
      <c r="BH26" s="841">
        <v>1609300</v>
      </c>
      <c r="BI26" s="841">
        <v>1326218</v>
      </c>
      <c r="BJ26" s="842">
        <v>4.43</v>
      </c>
      <c r="BK26" s="841">
        <v>2.2599999999999998</v>
      </c>
    </row>
    <row r="27" spans="7:63">
      <c r="G27" s="35"/>
      <c r="H27" s="38"/>
      <c r="J27" s="35"/>
      <c r="K27" s="37"/>
      <c r="P27" s="103"/>
      <c r="S27" s="34"/>
      <c r="AN27" s="134"/>
      <c r="AO27" s="137"/>
      <c r="AQ27" s="134"/>
      <c r="AR27" s="137"/>
      <c r="AT27" s="175"/>
      <c r="AU27" s="175"/>
      <c r="BD27" s="841" t="s">
        <v>276</v>
      </c>
      <c r="BE27" s="841">
        <v>523</v>
      </c>
      <c r="BF27" s="841">
        <v>17</v>
      </c>
      <c r="BG27" s="841">
        <v>39</v>
      </c>
      <c r="BH27" s="841">
        <v>412788</v>
      </c>
      <c r="BI27" s="841">
        <v>1485526</v>
      </c>
      <c r="BJ27" s="842">
        <v>3.52</v>
      </c>
      <c r="BK27" s="841">
        <v>1.1399999999999999</v>
      </c>
    </row>
    <row r="28" spans="7:63">
      <c r="G28" s="35"/>
      <c r="H28" s="35"/>
      <c r="J28" s="35"/>
      <c r="K28" s="37"/>
      <c r="P28" s="103"/>
      <c r="S28" s="34"/>
      <c r="AN28" s="136"/>
      <c r="AO28" s="137"/>
      <c r="AQ28" s="136"/>
      <c r="AR28" s="137"/>
      <c r="AT28" s="175"/>
      <c r="AU28" s="175"/>
      <c r="BD28" s="841" t="s">
        <v>263</v>
      </c>
      <c r="BE28" s="841">
        <v>516</v>
      </c>
      <c r="BF28" s="841">
        <v>19</v>
      </c>
      <c r="BG28" s="841">
        <v>77</v>
      </c>
      <c r="BH28" s="841">
        <v>2195882</v>
      </c>
      <c r="BI28" s="841">
        <v>2501269</v>
      </c>
      <c r="BJ28" s="842">
        <v>2.06</v>
      </c>
      <c r="BK28" s="841">
        <v>0.76</v>
      </c>
    </row>
    <row r="29" spans="7:63">
      <c r="G29" s="35"/>
      <c r="H29" s="38"/>
      <c r="J29" s="35"/>
      <c r="K29" s="37"/>
      <c r="P29" s="103"/>
      <c r="S29" s="34"/>
      <c r="AN29" s="136"/>
      <c r="AO29" s="137"/>
      <c r="AQ29" s="136"/>
      <c r="AR29" s="137"/>
      <c r="AT29" s="175"/>
      <c r="AU29" s="175"/>
      <c r="BD29" s="841" t="s">
        <v>268</v>
      </c>
      <c r="BE29" s="841">
        <v>514</v>
      </c>
      <c r="BF29" s="841">
        <v>15</v>
      </c>
      <c r="BG29" s="841">
        <v>65</v>
      </c>
      <c r="BH29" s="841">
        <v>585846</v>
      </c>
      <c r="BI29" s="841">
        <v>1123525</v>
      </c>
      <c r="BJ29" s="842">
        <v>4.57</v>
      </c>
      <c r="BK29" s="841">
        <v>1.34</v>
      </c>
    </row>
    <row r="30" spans="7:63">
      <c r="G30" s="35"/>
      <c r="H30" s="36"/>
      <c r="J30" s="35"/>
      <c r="K30" s="37"/>
      <c r="P30" s="103"/>
      <c r="S30" s="34"/>
      <c r="AN30" s="134"/>
      <c r="AO30" s="135"/>
      <c r="AQ30" s="134"/>
      <c r="AR30" s="135"/>
      <c r="AT30" s="175"/>
      <c r="AU30" s="175"/>
      <c r="BD30" s="841" t="s">
        <v>265</v>
      </c>
      <c r="BE30" s="841">
        <v>443</v>
      </c>
      <c r="BF30" s="841">
        <v>10</v>
      </c>
      <c r="BG30" s="841">
        <v>43</v>
      </c>
      <c r="BH30" s="841">
        <v>693643</v>
      </c>
      <c r="BI30" s="841">
        <v>1068838</v>
      </c>
      <c r="BJ30" s="842">
        <v>4.1399999999999997</v>
      </c>
      <c r="BK30" s="841">
        <v>0.94</v>
      </c>
    </row>
    <row r="31" spans="7:63">
      <c r="G31" s="35"/>
      <c r="H31" s="38"/>
      <c r="J31" s="35"/>
      <c r="K31" s="37"/>
      <c r="P31" s="103"/>
      <c r="S31" s="34"/>
      <c r="AN31" s="134"/>
      <c r="AO31" s="137"/>
      <c r="AQ31" s="134"/>
      <c r="AR31" s="137"/>
      <c r="AT31" s="175"/>
      <c r="AU31" s="175"/>
      <c r="BD31" s="841" t="s">
        <v>261</v>
      </c>
      <c r="BE31" s="841">
        <v>437</v>
      </c>
      <c r="BF31" s="841">
        <v>15</v>
      </c>
      <c r="BG31" s="841">
        <v>50</v>
      </c>
      <c r="BH31" s="841">
        <v>655686</v>
      </c>
      <c r="BI31" s="841">
        <v>1306060</v>
      </c>
      <c r="BJ31" s="842">
        <v>3.35</v>
      </c>
      <c r="BK31" s="841">
        <v>1.1499999999999999</v>
      </c>
    </row>
    <row r="32" spans="7:63">
      <c r="G32" s="35"/>
      <c r="H32" s="38"/>
      <c r="J32" s="35"/>
      <c r="K32" s="37"/>
      <c r="P32" s="103"/>
      <c r="S32" s="34"/>
      <c r="AN32" s="134"/>
      <c r="AO32" s="137"/>
      <c r="AQ32" s="134"/>
      <c r="AR32" s="137"/>
      <c r="AT32" s="175"/>
      <c r="AU32" s="175"/>
      <c r="BD32" s="841" t="s">
        <v>262</v>
      </c>
      <c r="BE32" s="841">
        <v>436</v>
      </c>
      <c r="BF32" s="841">
        <v>46</v>
      </c>
      <c r="BG32" s="841">
        <v>85</v>
      </c>
      <c r="BH32" s="841">
        <v>1494189</v>
      </c>
      <c r="BI32" s="841">
        <v>1225497</v>
      </c>
      <c r="BJ32" s="842">
        <v>3.56</v>
      </c>
      <c r="BK32" s="841">
        <v>3.75</v>
      </c>
    </row>
    <row r="33" spans="1:63">
      <c r="G33" s="35"/>
      <c r="H33" s="35"/>
      <c r="J33" s="35"/>
      <c r="K33" s="37"/>
      <c r="P33" s="103"/>
      <c r="S33" s="34"/>
      <c r="AN33" s="134"/>
      <c r="AO33" s="137"/>
      <c r="AQ33" s="134"/>
      <c r="AR33" s="137"/>
      <c r="AT33" s="175"/>
      <c r="AU33" s="175"/>
      <c r="BD33" s="841" t="s">
        <v>270</v>
      </c>
      <c r="BE33" s="841">
        <v>395</v>
      </c>
      <c r="BF33" s="841">
        <v>15</v>
      </c>
      <c r="BG33" s="841">
        <v>79</v>
      </c>
      <c r="BH33" s="841">
        <v>1052975</v>
      </c>
      <c r="BI33" s="841">
        <v>1325385</v>
      </c>
      <c r="BJ33" s="842">
        <v>2.98</v>
      </c>
      <c r="BK33" s="841">
        <v>1.1299999999999999</v>
      </c>
    </row>
    <row r="34" spans="1:63">
      <c r="A34" s="125"/>
      <c r="B34" s="51"/>
      <c r="G34" s="35"/>
      <c r="H34" s="38"/>
      <c r="J34" s="35"/>
      <c r="K34" s="37"/>
      <c r="P34" s="104"/>
      <c r="Q34" s="51"/>
      <c r="S34" s="34"/>
      <c r="AA34" s="94"/>
      <c r="AB34" s="94"/>
      <c r="AG34" s="93"/>
      <c r="AH34" s="93"/>
      <c r="AN34" s="134"/>
      <c r="AO34" s="137"/>
      <c r="AQ34" s="134"/>
      <c r="AR34" s="137"/>
      <c r="AT34" s="175"/>
      <c r="AU34" s="175"/>
      <c r="BD34" s="841" t="s">
        <v>266</v>
      </c>
      <c r="BE34" s="841">
        <v>395</v>
      </c>
      <c r="BF34" s="841">
        <v>16</v>
      </c>
      <c r="BG34" s="841">
        <v>57</v>
      </c>
      <c r="BH34" s="841">
        <v>1461652</v>
      </c>
      <c r="BI34" s="841">
        <v>1327185</v>
      </c>
      <c r="BJ34" s="842">
        <v>2.98</v>
      </c>
      <c r="BK34" s="841">
        <v>1.21</v>
      </c>
    </row>
    <row r="35" spans="1:63">
      <c r="G35" s="35"/>
      <c r="H35" s="36"/>
      <c r="J35" s="35"/>
      <c r="K35" s="37"/>
      <c r="P35" s="103"/>
      <c r="S35" s="34"/>
      <c r="AN35" s="134"/>
      <c r="AO35" s="135"/>
      <c r="AQ35" s="134"/>
      <c r="AR35" s="135"/>
      <c r="AT35" s="175"/>
      <c r="AU35" s="175"/>
      <c r="BD35" s="841" t="s">
        <v>271</v>
      </c>
      <c r="BE35" s="841">
        <v>392</v>
      </c>
      <c r="BF35" s="841">
        <v>8</v>
      </c>
      <c r="BG35" s="841">
        <v>55</v>
      </c>
      <c r="BH35" s="841">
        <v>630335</v>
      </c>
      <c r="BI35" s="841">
        <v>1413989</v>
      </c>
      <c r="BJ35" s="842">
        <v>2.77</v>
      </c>
      <c r="BK35" s="841">
        <v>0.56999999999999995</v>
      </c>
    </row>
    <row r="36" spans="1:63">
      <c r="G36" s="35"/>
      <c r="H36" s="35"/>
      <c r="J36" s="35"/>
      <c r="K36" s="37"/>
      <c r="P36" s="103"/>
      <c r="S36" s="34"/>
      <c r="AN36" s="134"/>
      <c r="AO36" s="137"/>
      <c r="AQ36" s="134"/>
      <c r="AR36" s="137"/>
      <c r="AT36" s="175"/>
      <c r="AU36" s="175"/>
      <c r="BD36" s="841" t="s">
        <v>267</v>
      </c>
      <c r="BE36" s="841">
        <v>383</v>
      </c>
      <c r="BF36" s="841">
        <v>34</v>
      </c>
      <c r="BG36" s="841">
        <v>70</v>
      </c>
      <c r="BH36" s="841">
        <v>1730367</v>
      </c>
      <c r="BI36" s="841">
        <v>1189670</v>
      </c>
      <c r="BJ36" s="842">
        <v>3.22</v>
      </c>
      <c r="BK36" s="841">
        <v>2.86</v>
      </c>
    </row>
    <row r="37" spans="1:63" ht="15.75" customHeight="1">
      <c r="G37" s="35"/>
      <c r="H37" s="36"/>
      <c r="J37" s="35"/>
      <c r="K37" s="37"/>
      <c r="P37" s="103"/>
      <c r="S37" s="34"/>
      <c r="AN37" s="136"/>
      <c r="AO37" s="137"/>
      <c r="AQ37" s="136"/>
      <c r="AR37" s="137"/>
      <c r="AT37" s="175"/>
      <c r="AU37" s="175"/>
      <c r="BD37" s="841" t="s">
        <v>269</v>
      </c>
      <c r="BE37" s="841">
        <v>375</v>
      </c>
      <c r="BF37" s="841">
        <v>14</v>
      </c>
      <c r="BG37" s="841">
        <v>43</v>
      </c>
      <c r="BH37" s="841">
        <v>1322093</v>
      </c>
      <c r="BI37" s="841">
        <v>812615</v>
      </c>
      <c r="BJ37" s="842">
        <v>4.6100000000000003</v>
      </c>
      <c r="BK37" s="841">
        <v>1.72</v>
      </c>
    </row>
    <row r="38" spans="1:63">
      <c r="G38" s="35"/>
      <c r="H38" s="38"/>
      <c r="J38" s="35"/>
      <c r="K38" s="37"/>
      <c r="P38" s="103"/>
      <c r="S38" s="34"/>
      <c r="AN38" s="136"/>
      <c r="AO38" s="137"/>
      <c r="AQ38" s="136"/>
      <c r="AR38" s="137"/>
      <c r="AT38" s="175"/>
      <c r="AU38" s="175"/>
      <c r="BD38" s="841" t="s">
        <v>277</v>
      </c>
      <c r="BE38" s="841">
        <v>373</v>
      </c>
      <c r="BF38" s="841">
        <v>10</v>
      </c>
      <c r="BG38" s="841">
        <v>40</v>
      </c>
      <c r="BH38" s="841">
        <v>1146935</v>
      </c>
      <c r="BI38" s="841">
        <v>956787</v>
      </c>
      <c r="BJ38" s="842">
        <v>3.9</v>
      </c>
      <c r="BK38" s="841">
        <v>1.05</v>
      </c>
    </row>
    <row r="39" spans="1:63">
      <c r="G39" s="35"/>
      <c r="H39" s="38"/>
      <c r="J39" s="35"/>
      <c r="K39" s="37"/>
      <c r="P39" s="103"/>
      <c r="S39" s="34"/>
      <c r="V39" s="93"/>
      <c r="W39" s="142"/>
      <c r="AN39" s="134"/>
      <c r="AO39" s="137"/>
      <c r="AQ39" s="134"/>
      <c r="AR39" s="137"/>
      <c r="AT39" s="175"/>
      <c r="AU39" s="175"/>
      <c r="BD39" s="841" t="s">
        <v>272</v>
      </c>
      <c r="BE39" s="841">
        <v>343</v>
      </c>
      <c r="BF39" s="841">
        <v>23</v>
      </c>
      <c r="BG39" s="841">
        <v>41</v>
      </c>
      <c r="BH39" s="841">
        <v>642887</v>
      </c>
      <c r="BI39" s="841">
        <v>924469</v>
      </c>
      <c r="BJ39" s="842">
        <v>3.71</v>
      </c>
      <c r="BK39" s="841">
        <v>2.4900000000000002</v>
      </c>
    </row>
    <row r="40" spans="1:63">
      <c r="G40" s="35"/>
      <c r="H40" s="38"/>
      <c r="J40" s="35"/>
      <c r="K40" s="37"/>
      <c r="P40" s="103"/>
      <c r="S40" s="34"/>
      <c r="AN40" s="134"/>
      <c r="AO40" s="137"/>
      <c r="AQ40" s="134"/>
      <c r="AR40" s="137"/>
      <c r="AT40" s="175"/>
      <c r="AU40" s="175"/>
      <c r="BD40" s="841" t="s">
        <v>274</v>
      </c>
      <c r="BE40" s="841">
        <v>318</v>
      </c>
      <c r="BF40" s="841">
        <v>21</v>
      </c>
      <c r="BG40" s="841">
        <v>67</v>
      </c>
      <c r="BH40" s="841">
        <v>1829822</v>
      </c>
      <c r="BI40" s="841">
        <v>941021</v>
      </c>
      <c r="BJ40" s="842">
        <v>3.38</v>
      </c>
      <c r="BK40" s="841">
        <v>2.23</v>
      </c>
    </row>
    <row r="41" spans="1:63">
      <c r="G41" s="35"/>
      <c r="H41" s="38"/>
      <c r="J41" s="35"/>
      <c r="K41" s="37"/>
      <c r="P41" s="103"/>
      <c r="S41" s="34"/>
      <c r="AN41" s="134"/>
      <c r="AO41" s="137"/>
      <c r="AQ41" s="134"/>
      <c r="AR41" s="137"/>
      <c r="AT41" s="175"/>
      <c r="AU41" s="175"/>
      <c r="BD41" s="841" t="s">
        <v>273</v>
      </c>
      <c r="BE41" s="841">
        <v>318</v>
      </c>
      <c r="BF41" s="841">
        <v>13</v>
      </c>
      <c r="BG41" s="841">
        <v>79</v>
      </c>
      <c r="BH41" s="841">
        <v>923420</v>
      </c>
      <c r="BI41" s="841">
        <v>1042396</v>
      </c>
      <c r="BJ41" s="842">
        <v>3.05</v>
      </c>
      <c r="BK41" s="841">
        <v>1.25</v>
      </c>
    </row>
    <row r="42" spans="1:63">
      <c r="G42" s="35"/>
      <c r="H42" s="38"/>
      <c r="J42" s="35"/>
      <c r="K42" s="37"/>
      <c r="P42" s="103"/>
      <c r="S42" s="34"/>
      <c r="AN42" s="134"/>
      <c r="AO42" s="137"/>
      <c r="AQ42" s="134"/>
      <c r="AR42" s="137"/>
      <c r="AT42" s="175"/>
      <c r="AU42" s="175"/>
      <c r="BD42" s="841" t="s">
        <v>275</v>
      </c>
      <c r="BE42" s="841">
        <v>286</v>
      </c>
      <c r="BF42" s="841">
        <v>6</v>
      </c>
      <c r="BG42" s="841">
        <v>42</v>
      </c>
      <c r="BH42" s="841">
        <v>430164</v>
      </c>
      <c r="BI42" s="841">
        <v>684964</v>
      </c>
      <c r="BJ42" s="842">
        <v>4.18</v>
      </c>
      <c r="BK42" s="841">
        <v>0.88</v>
      </c>
    </row>
    <row r="43" spans="1:63">
      <c r="G43" s="35"/>
      <c r="H43" s="36"/>
      <c r="J43" s="35"/>
      <c r="K43" s="37"/>
      <c r="P43" s="103"/>
      <c r="S43" s="34"/>
      <c r="AN43" s="134"/>
      <c r="AO43" s="135"/>
      <c r="AQ43" s="134"/>
      <c r="AR43" s="135"/>
      <c r="AT43" s="175"/>
      <c r="AU43" s="175"/>
      <c r="BD43" s="841" t="s">
        <v>280</v>
      </c>
      <c r="BE43" s="841">
        <v>268</v>
      </c>
      <c r="BF43" s="841">
        <v>20</v>
      </c>
      <c r="BG43" s="841">
        <v>42</v>
      </c>
      <c r="BH43" s="841">
        <v>498330</v>
      </c>
      <c r="BI43" s="841">
        <v>1117303</v>
      </c>
      <c r="BJ43" s="842">
        <v>2.4</v>
      </c>
      <c r="BK43" s="841">
        <v>1.79</v>
      </c>
    </row>
    <row r="44" spans="1:63">
      <c r="G44" s="35"/>
      <c r="H44" s="36"/>
      <c r="J44" s="35"/>
      <c r="K44" s="37"/>
      <c r="P44" s="103"/>
      <c r="S44" s="34"/>
      <c r="AN44" s="134"/>
      <c r="AO44" s="135"/>
      <c r="AQ44" s="134"/>
      <c r="AR44" s="135"/>
      <c r="AT44" s="175"/>
      <c r="AU44" s="175"/>
      <c r="BD44" s="841" t="s">
        <v>279</v>
      </c>
      <c r="BE44" s="841">
        <v>266</v>
      </c>
      <c r="BF44" s="841">
        <v>9</v>
      </c>
      <c r="BG44" s="841">
        <v>27</v>
      </c>
      <c r="BH44" s="841">
        <v>353777</v>
      </c>
      <c r="BI44" s="841">
        <v>658809</v>
      </c>
      <c r="BJ44" s="842">
        <v>4.04</v>
      </c>
      <c r="BK44" s="841">
        <v>1.37</v>
      </c>
    </row>
    <row r="45" spans="1:63">
      <c r="G45" s="35"/>
      <c r="H45" s="38"/>
      <c r="J45" s="35"/>
      <c r="K45" s="37"/>
      <c r="P45" s="103"/>
      <c r="S45" s="34"/>
      <c r="AN45" s="136"/>
      <c r="AO45" s="137"/>
      <c r="AQ45" s="136"/>
      <c r="AR45" s="137"/>
      <c r="AT45" s="175"/>
      <c r="AU45" s="175"/>
      <c r="BD45" s="841" t="s">
        <v>278</v>
      </c>
      <c r="BE45" s="841">
        <v>256</v>
      </c>
      <c r="BF45" s="841">
        <v>9</v>
      </c>
      <c r="BG45" s="841">
        <v>31</v>
      </c>
      <c r="BH45" s="841">
        <v>674950</v>
      </c>
      <c r="BI45" s="841">
        <v>806877</v>
      </c>
      <c r="BJ45" s="842">
        <v>3.17</v>
      </c>
      <c r="BK45" s="841">
        <v>1.1200000000000001</v>
      </c>
    </row>
    <row r="46" spans="1:63">
      <c r="G46" s="35"/>
      <c r="H46" s="36"/>
      <c r="J46" s="35"/>
      <c r="K46" s="37"/>
      <c r="P46" s="103"/>
      <c r="S46" s="34"/>
      <c r="AN46" s="136"/>
      <c r="AO46" s="137"/>
      <c r="AQ46" s="136"/>
      <c r="AR46" s="137"/>
      <c r="AT46" s="175"/>
      <c r="AU46" s="175"/>
      <c r="BD46" s="841" t="s">
        <v>281</v>
      </c>
      <c r="BE46" s="841">
        <v>231</v>
      </c>
      <c r="BF46" s="841">
        <v>8</v>
      </c>
      <c r="BG46" s="841">
        <v>29</v>
      </c>
      <c r="BH46" s="841">
        <v>408558</v>
      </c>
      <c r="BI46" s="841">
        <v>718879</v>
      </c>
      <c r="BJ46" s="842">
        <v>3.21</v>
      </c>
      <c r="BK46" s="841">
        <v>1.1100000000000001</v>
      </c>
    </row>
    <row r="47" spans="1:63">
      <c r="G47" s="35"/>
      <c r="H47" s="38"/>
      <c r="J47" s="35"/>
      <c r="K47" s="37"/>
      <c r="P47" s="103"/>
      <c r="S47" s="34"/>
      <c r="AN47" s="134"/>
      <c r="AO47" s="137"/>
      <c r="AQ47" s="134"/>
      <c r="AR47" s="137"/>
      <c r="AT47" s="175"/>
      <c r="AU47" s="175"/>
      <c r="BD47" s="841" t="s">
        <v>282</v>
      </c>
      <c r="BE47" s="841">
        <v>178</v>
      </c>
      <c r="BF47" s="841">
        <v>21</v>
      </c>
      <c r="BG47" s="841">
        <v>32</v>
      </c>
      <c r="BH47" s="841">
        <v>545197</v>
      </c>
      <c r="BI47" s="841">
        <v>1028440</v>
      </c>
      <c r="BJ47" s="842">
        <v>1.73</v>
      </c>
      <c r="BK47" s="841">
        <v>2.04</v>
      </c>
    </row>
    <row r="48" spans="1:63">
      <c r="G48" s="35"/>
      <c r="H48" s="36"/>
      <c r="J48" s="35"/>
      <c r="K48" s="37"/>
      <c r="P48" s="103"/>
      <c r="S48" s="34"/>
      <c r="AN48" s="134"/>
      <c r="AO48" s="137"/>
      <c r="AQ48" s="134"/>
      <c r="AR48" s="137"/>
      <c r="AT48" s="175"/>
      <c r="AU48" s="175"/>
      <c r="BD48" s="841" t="s">
        <v>284</v>
      </c>
      <c r="BE48" s="841">
        <v>177</v>
      </c>
      <c r="BF48" s="841">
        <v>9</v>
      </c>
      <c r="BG48" s="841">
        <v>17</v>
      </c>
      <c r="BH48" s="841">
        <v>640969</v>
      </c>
      <c r="BI48" s="841">
        <v>546558</v>
      </c>
      <c r="BJ48" s="842">
        <v>3.24</v>
      </c>
      <c r="BK48" s="841">
        <v>1.65</v>
      </c>
    </row>
    <row r="49" spans="7:63">
      <c r="G49" s="35"/>
      <c r="H49" s="36"/>
      <c r="J49" s="35"/>
      <c r="K49" s="37"/>
      <c r="P49" s="103"/>
      <c r="S49" s="34"/>
      <c r="AN49" s="136"/>
      <c r="AO49" s="137"/>
      <c r="AQ49" s="136"/>
      <c r="AR49" s="137"/>
      <c r="AT49" s="175"/>
      <c r="AU49" s="175"/>
      <c r="BD49" s="841" t="s">
        <v>283</v>
      </c>
      <c r="BE49" s="841">
        <v>174</v>
      </c>
      <c r="BF49" s="841">
        <v>15</v>
      </c>
      <c r="BG49" s="841">
        <v>31</v>
      </c>
      <c r="BH49" s="841">
        <v>1266774</v>
      </c>
      <c r="BI49" s="841">
        <v>759777</v>
      </c>
      <c r="BJ49" s="842">
        <v>2.29</v>
      </c>
      <c r="BK49" s="841">
        <v>1.97</v>
      </c>
    </row>
    <row r="50" spans="7:63">
      <c r="P50" s="103"/>
      <c r="S50" s="34"/>
      <c r="BD50" s="839"/>
      <c r="BE50" s="839"/>
      <c r="BF50" s="839"/>
      <c r="BG50" s="839"/>
      <c r="BH50" s="839"/>
      <c r="BI50" s="839"/>
      <c r="BJ50" s="840"/>
      <c r="BK50" s="839"/>
    </row>
    <row r="51" spans="7:63">
      <c r="P51" s="103"/>
      <c r="S51" s="34"/>
    </row>
    <row r="69" ht="0.75" customHeight="1"/>
  </sheetData>
  <sortState ref="BD3:BK50">
    <sortCondition descending="1" ref="BE3:BE50"/>
  </sortState>
  <phoneticPr fontId="3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O40"/>
  <sheetViews>
    <sheetView view="pageBreakPreview" zoomScale="70" zoomScaleNormal="85" zoomScaleSheetLayoutView="70" workbookViewId="0">
      <selection activeCell="A21" sqref="A21:M21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26953125" style="9" customWidth="1"/>
    <col min="14" max="16384" width="9" style="9"/>
  </cols>
  <sheetData>
    <row r="1" spans="1:13" ht="23.25" customHeight="1">
      <c r="A1" s="1052" t="s">
        <v>206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</row>
    <row r="2" spans="1:13" ht="15.75" customHeight="1" thickBot="1">
      <c r="A2" s="289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5"/>
    </row>
    <row r="3" spans="1:13" ht="27" customHeight="1">
      <c r="A3" s="1201"/>
      <c r="B3" s="1202"/>
      <c r="C3" s="1047" t="s">
        <v>169</v>
      </c>
      <c r="D3" s="1046"/>
      <c r="E3" s="1046"/>
      <c r="F3" s="1046"/>
      <c r="G3" s="1046"/>
      <c r="H3" s="1207" t="s">
        <v>396</v>
      </c>
      <c r="I3" s="1208"/>
      <c r="J3" s="1208"/>
      <c r="K3" s="1208"/>
      <c r="L3" s="1208"/>
      <c r="M3" s="1209"/>
    </row>
    <row r="4" spans="1:13" ht="27" customHeight="1">
      <c r="A4" s="1203"/>
      <c r="B4" s="1204"/>
      <c r="C4" s="1210" t="s">
        <v>34</v>
      </c>
      <c r="D4" s="1212" t="s">
        <v>398</v>
      </c>
      <c r="E4" s="1213" t="s">
        <v>397</v>
      </c>
      <c r="F4" s="1214"/>
      <c r="G4" s="1214"/>
      <c r="H4" s="1215" t="s">
        <v>170</v>
      </c>
      <c r="I4" s="1214"/>
      <c r="J4" s="1216"/>
      <c r="K4" s="1213" t="s">
        <v>171</v>
      </c>
      <c r="L4" s="1214"/>
      <c r="M4" s="1217"/>
    </row>
    <row r="5" spans="1:13" ht="27" customHeight="1">
      <c r="A5" s="1203"/>
      <c r="B5" s="1204"/>
      <c r="C5" s="1210"/>
      <c r="D5" s="1212"/>
      <c r="E5" s="405"/>
      <c r="F5" s="1218" t="s">
        <v>172</v>
      </c>
      <c r="G5" s="1219"/>
      <c r="H5" s="406"/>
      <c r="I5" s="1218" t="s">
        <v>172</v>
      </c>
      <c r="J5" s="1220"/>
      <c r="K5" s="405"/>
      <c r="L5" s="1218" t="s">
        <v>172</v>
      </c>
      <c r="M5" s="1221"/>
    </row>
    <row r="6" spans="1:13" ht="27" customHeight="1" thickBot="1">
      <c r="A6" s="1205"/>
      <c r="B6" s="1206"/>
      <c r="C6" s="1211"/>
      <c r="D6" s="999"/>
      <c r="E6" s="407"/>
      <c r="F6" s="408"/>
      <c r="G6" s="409" t="s">
        <v>173</v>
      </c>
      <c r="H6" s="410"/>
      <c r="I6" s="408"/>
      <c r="J6" s="411" t="s">
        <v>173</v>
      </c>
      <c r="K6" s="407"/>
      <c r="L6" s="408"/>
      <c r="M6" s="412" t="s">
        <v>173</v>
      </c>
    </row>
    <row r="7" spans="1:13" ht="27" customHeight="1">
      <c r="A7" s="785" t="s">
        <v>456</v>
      </c>
      <c r="B7" s="786"/>
      <c r="C7" s="483">
        <v>30</v>
      </c>
      <c r="D7" s="487">
        <v>4</v>
      </c>
      <c r="E7" s="488">
        <v>26</v>
      </c>
      <c r="F7" s="489">
        <v>25</v>
      </c>
      <c r="G7" s="490">
        <v>19</v>
      </c>
      <c r="H7" s="491">
        <v>8</v>
      </c>
      <c r="I7" s="489">
        <v>8</v>
      </c>
      <c r="J7" s="492">
        <v>3</v>
      </c>
      <c r="K7" s="487">
        <v>18</v>
      </c>
      <c r="L7" s="493">
        <v>17</v>
      </c>
      <c r="M7" s="490">
        <v>16</v>
      </c>
    </row>
    <row r="8" spans="1:13" ht="27" customHeight="1">
      <c r="A8" s="787" t="s">
        <v>457</v>
      </c>
      <c r="B8" s="788"/>
      <c r="C8" s="494">
        <v>25</v>
      </c>
      <c r="D8" s="495">
        <v>8</v>
      </c>
      <c r="E8" s="487">
        <v>17</v>
      </c>
      <c r="F8" s="493">
        <v>15</v>
      </c>
      <c r="G8" s="490">
        <v>15</v>
      </c>
      <c r="H8" s="496">
        <v>6</v>
      </c>
      <c r="I8" s="493">
        <v>5</v>
      </c>
      <c r="J8" s="492">
        <v>5</v>
      </c>
      <c r="K8" s="487">
        <v>11</v>
      </c>
      <c r="L8" s="493">
        <v>10</v>
      </c>
      <c r="M8" s="490">
        <v>10</v>
      </c>
    </row>
    <row r="9" spans="1:13" ht="27" customHeight="1">
      <c r="A9" s="787" t="s">
        <v>458</v>
      </c>
      <c r="B9" s="788"/>
      <c r="C9" s="483">
        <v>20</v>
      </c>
      <c r="D9" s="492">
        <v>6</v>
      </c>
      <c r="E9" s="487">
        <v>14</v>
      </c>
      <c r="F9" s="497">
        <v>12</v>
      </c>
      <c r="G9" s="498">
        <v>2</v>
      </c>
      <c r="H9" s="496">
        <v>5</v>
      </c>
      <c r="I9" s="493">
        <v>4</v>
      </c>
      <c r="J9" s="492">
        <v>4</v>
      </c>
      <c r="K9" s="487">
        <v>9</v>
      </c>
      <c r="L9" s="493">
        <v>8</v>
      </c>
      <c r="M9" s="490">
        <v>8</v>
      </c>
    </row>
    <row r="10" spans="1:13" ht="27" customHeight="1">
      <c r="A10" s="787" t="s">
        <v>459</v>
      </c>
      <c r="B10" s="788"/>
      <c r="C10" s="483">
        <v>26</v>
      </c>
      <c r="D10" s="492">
        <v>7</v>
      </c>
      <c r="E10" s="487">
        <v>19</v>
      </c>
      <c r="F10" s="497">
        <v>18</v>
      </c>
      <c r="G10" s="498">
        <v>2</v>
      </c>
      <c r="H10" s="496">
        <v>9</v>
      </c>
      <c r="I10" s="497">
        <v>6</v>
      </c>
      <c r="J10" s="499">
        <v>5</v>
      </c>
      <c r="K10" s="487">
        <v>17</v>
      </c>
      <c r="L10" s="497">
        <v>13</v>
      </c>
      <c r="M10" s="500">
        <v>13</v>
      </c>
    </row>
    <row r="11" spans="1:13" ht="27" customHeight="1">
      <c r="A11" s="787" t="s">
        <v>460</v>
      </c>
      <c r="B11" s="788"/>
      <c r="C11" s="483">
        <v>28</v>
      </c>
      <c r="D11" s="492">
        <v>5</v>
      </c>
      <c r="E11" s="487">
        <v>23</v>
      </c>
      <c r="F11" s="497">
        <v>16</v>
      </c>
      <c r="G11" s="498">
        <v>12</v>
      </c>
      <c r="H11" s="496">
        <v>7</v>
      </c>
      <c r="I11" s="497">
        <v>5</v>
      </c>
      <c r="J11" s="499">
        <v>2</v>
      </c>
      <c r="K11" s="487">
        <v>16</v>
      </c>
      <c r="L11" s="497">
        <v>11</v>
      </c>
      <c r="M11" s="500">
        <v>10</v>
      </c>
    </row>
    <row r="12" spans="1:13" ht="27" customHeight="1">
      <c r="A12" s="787" t="s">
        <v>461</v>
      </c>
      <c r="B12" s="788"/>
      <c r="C12" s="483">
        <v>23</v>
      </c>
      <c r="D12" s="492">
        <v>3</v>
      </c>
      <c r="E12" s="487">
        <v>20</v>
      </c>
      <c r="F12" s="497">
        <v>17</v>
      </c>
      <c r="G12" s="498">
        <v>17</v>
      </c>
      <c r="H12" s="496">
        <v>5</v>
      </c>
      <c r="I12" s="497">
        <v>5</v>
      </c>
      <c r="J12" s="499">
        <v>5</v>
      </c>
      <c r="K12" s="487">
        <v>15</v>
      </c>
      <c r="L12" s="497">
        <v>12</v>
      </c>
      <c r="M12" s="500">
        <v>12</v>
      </c>
    </row>
    <row r="13" spans="1:13" ht="27" customHeight="1">
      <c r="A13" s="787" t="s">
        <v>462</v>
      </c>
      <c r="B13" s="788"/>
      <c r="C13" s="483">
        <v>27</v>
      </c>
      <c r="D13" s="492">
        <v>4</v>
      </c>
      <c r="E13" s="487">
        <v>23</v>
      </c>
      <c r="F13" s="497">
        <v>20</v>
      </c>
      <c r="G13" s="498">
        <v>20</v>
      </c>
      <c r="H13" s="496">
        <v>5</v>
      </c>
      <c r="I13" s="497">
        <v>5</v>
      </c>
      <c r="J13" s="499">
        <v>5</v>
      </c>
      <c r="K13" s="487">
        <v>15</v>
      </c>
      <c r="L13" s="497">
        <v>14</v>
      </c>
      <c r="M13" s="500">
        <v>12</v>
      </c>
    </row>
    <row r="14" spans="1:13" ht="27" customHeight="1">
      <c r="A14" s="787" t="s">
        <v>452</v>
      </c>
      <c r="B14" s="788"/>
      <c r="C14" s="483">
        <v>22</v>
      </c>
      <c r="D14" s="492">
        <v>4</v>
      </c>
      <c r="E14" s="487">
        <v>18</v>
      </c>
      <c r="F14" s="497">
        <v>16</v>
      </c>
      <c r="G14" s="498">
        <v>16</v>
      </c>
      <c r="H14" s="496">
        <v>3</v>
      </c>
      <c r="I14" s="497">
        <v>2</v>
      </c>
      <c r="J14" s="499">
        <v>2</v>
      </c>
      <c r="K14" s="487">
        <v>15</v>
      </c>
      <c r="L14" s="497">
        <v>14</v>
      </c>
      <c r="M14" s="500">
        <v>14</v>
      </c>
    </row>
    <row r="15" spans="1:13" ht="27" customHeight="1">
      <c r="A15" s="789" t="s">
        <v>467</v>
      </c>
      <c r="B15" s="790"/>
      <c r="C15" s="740">
        <v>18</v>
      </c>
      <c r="D15" s="741">
        <v>2</v>
      </c>
      <c r="E15" s="485">
        <v>16</v>
      </c>
      <c r="F15" s="742">
        <v>12</v>
      </c>
      <c r="G15" s="743">
        <v>11</v>
      </c>
      <c r="H15" s="486">
        <v>4</v>
      </c>
      <c r="I15" s="742">
        <v>4</v>
      </c>
      <c r="J15" s="484">
        <v>3</v>
      </c>
      <c r="K15" s="485">
        <v>12</v>
      </c>
      <c r="L15" s="742">
        <v>8</v>
      </c>
      <c r="M15" s="744">
        <v>8</v>
      </c>
    </row>
    <row r="16" spans="1:13" ht="27" customHeight="1" thickBot="1">
      <c r="A16" s="789" t="s">
        <v>489</v>
      </c>
      <c r="B16" s="784"/>
      <c r="C16" s="745">
        <v>17</v>
      </c>
      <c r="D16" s="504">
        <v>4</v>
      </c>
      <c r="E16" s="502">
        <v>13</v>
      </c>
      <c r="F16" s="746">
        <v>12</v>
      </c>
      <c r="G16" s="747">
        <v>11</v>
      </c>
      <c r="H16" s="503">
        <v>2</v>
      </c>
      <c r="I16" s="746">
        <v>2</v>
      </c>
      <c r="J16" s="748">
        <v>1</v>
      </c>
      <c r="K16" s="502">
        <v>11</v>
      </c>
      <c r="L16" s="746">
        <v>10</v>
      </c>
      <c r="M16" s="749">
        <v>10</v>
      </c>
    </row>
    <row r="17" spans="1:13" ht="27" customHeight="1" thickTop="1" thickBot="1">
      <c r="A17" s="1197" t="s">
        <v>463</v>
      </c>
      <c r="B17" s="1198"/>
      <c r="C17" s="505">
        <f>SUM(C7:C16)/10</f>
        <v>23.6</v>
      </c>
      <c r="D17" s="506">
        <f t="shared" ref="D17:M17" si="0">SUM(D7:D16)/10</f>
        <v>4.7</v>
      </c>
      <c r="E17" s="507">
        <f t="shared" si="0"/>
        <v>18.899999999999999</v>
      </c>
      <c r="F17" s="508">
        <f t="shared" si="0"/>
        <v>16.3</v>
      </c>
      <c r="G17" s="509">
        <f t="shared" si="0"/>
        <v>12.5</v>
      </c>
      <c r="H17" s="510">
        <f t="shared" si="0"/>
        <v>5.4</v>
      </c>
      <c r="I17" s="508">
        <f t="shared" si="0"/>
        <v>4.5999999999999996</v>
      </c>
      <c r="J17" s="511">
        <f t="shared" si="0"/>
        <v>3.5</v>
      </c>
      <c r="K17" s="507">
        <f t="shared" si="0"/>
        <v>13.9</v>
      </c>
      <c r="L17" s="508">
        <f t="shared" si="0"/>
        <v>11.7</v>
      </c>
      <c r="M17" s="512">
        <f t="shared" si="0"/>
        <v>11.3</v>
      </c>
    </row>
    <row r="18" spans="1:13" ht="27" customHeight="1" thickBot="1">
      <c r="A18" s="1199" t="s">
        <v>518</v>
      </c>
      <c r="B18" s="1200"/>
      <c r="C18" s="513">
        <f>SUM(D18:E18)</f>
        <v>30</v>
      </c>
      <c r="D18" s="514">
        <v>7</v>
      </c>
      <c r="E18" s="403">
        <v>23</v>
      </c>
      <c r="F18" s="401">
        <v>22</v>
      </c>
      <c r="G18" s="399">
        <v>21</v>
      </c>
      <c r="H18" s="400">
        <v>9</v>
      </c>
      <c r="I18" s="401">
        <v>8</v>
      </c>
      <c r="J18" s="402">
        <v>7</v>
      </c>
      <c r="K18" s="403">
        <v>21</v>
      </c>
      <c r="L18" s="401">
        <v>16</v>
      </c>
      <c r="M18" s="404">
        <v>16</v>
      </c>
    </row>
    <row r="19" spans="1:13">
      <c r="A19" s="283"/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</row>
    <row r="20" spans="1:13" ht="22.5" customHeight="1">
      <c r="A20" s="283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</row>
    <row r="21" spans="1:13" ht="24" customHeight="1">
      <c r="A21" s="1052" t="s">
        <v>207</v>
      </c>
      <c r="B21" s="1052"/>
      <c r="C21" s="1052"/>
      <c r="D21" s="1052"/>
      <c r="E21" s="1052"/>
      <c r="F21" s="1052"/>
      <c r="G21" s="1052"/>
      <c r="H21" s="1052"/>
      <c r="I21" s="1052"/>
      <c r="J21" s="1052"/>
      <c r="K21" s="1052"/>
      <c r="L21" s="1052"/>
      <c r="M21" s="1052"/>
    </row>
    <row r="22" spans="1:13" ht="16.5" customHeight="1" thickBot="1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</row>
    <row r="23" spans="1:13" ht="27" customHeight="1">
      <c r="A23" s="1201"/>
      <c r="B23" s="1202"/>
      <c r="C23" s="1223" t="s">
        <v>454</v>
      </c>
      <c r="D23" s="1225" t="s">
        <v>605</v>
      </c>
      <c r="E23" s="1226" t="s">
        <v>174</v>
      </c>
      <c r="F23" s="1046"/>
      <c r="G23" s="1046"/>
      <c r="H23" s="1046"/>
      <c r="I23" s="1046"/>
      <c r="J23" s="1046"/>
      <c r="K23" s="1046"/>
      <c r="L23" s="1046"/>
      <c r="M23" s="1048"/>
    </row>
    <row r="24" spans="1:13" ht="27" customHeight="1" thickBot="1">
      <c r="A24" s="1205"/>
      <c r="B24" s="1206"/>
      <c r="C24" s="1224"/>
      <c r="D24" s="937"/>
      <c r="E24" s="338" t="s">
        <v>297</v>
      </c>
      <c r="F24" s="338" t="s">
        <v>175</v>
      </c>
      <c r="G24" s="338" t="s">
        <v>176</v>
      </c>
      <c r="H24" s="413" t="s">
        <v>177</v>
      </c>
      <c r="I24" s="413" t="s">
        <v>178</v>
      </c>
      <c r="J24" s="413" t="s">
        <v>179</v>
      </c>
      <c r="K24" s="338" t="s">
        <v>131</v>
      </c>
      <c r="L24" s="338" t="s">
        <v>130</v>
      </c>
      <c r="M24" s="414" t="s">
        <v>372</v>
      </c>
    </row>
    <row r="25" spans="1:13" ht="27" customHeight="1">
      <c r="A25" s="785" t="s">
        <v>456</v>
      </c>
      <c r="B25" s="786"/>
      <c r="C25" s="516">
        <v>616</v>
      </c>
      <c r="D25" s="492">
        <v>145</v>
      </c>
      <c r="E25" s="495">
        <v>23</v>
      </c>
      <c r="F25" s="495">
        <v>19</v>
      </c>
      <c r="G25" s="495">
        <v>14</v>
      </c>
      <c r="H25" s="495">
        <v>6</v>
      </c>
      <c r="I25" s="495">
        <v>3</v>
      </c>
      <c r="J25" s="495">
        <v>8</v>
      </c>
      <c r="K25" s="495">
        <v>4</v>
      </c>
      <c r="L25" s="495">
        <v>1</v>
      </c>
      <c r="M25" s="515">
        <v>67</v>
      </c>
    </row>
    <row r="26" spans="1:13" ht="27" customHeight="1">
      <c r="A26" s="787" t="s">
        <v>457</v>
      </c>
      <c r="B26" s="788"/>
      <c r="C26" s="516">
        <v>500</v>
      </c>
      <c r="D26" s="492">
        <v>121</v>
      </c>
      <c r="E26" s="495">
        <v>16</v>
      </c>
      <c r="F26" s="495">
        <v>6</v>
      </c>
      <c r="G26" s="495">
        <v>13</v>
      </c>
      <c r="H26" s="495">
        <v>7</v>
      </c>
      <c r="I26" s="495">
        <v>7</v>
      </c>
      <c r="J26" s="495">
        <v>8</v>
      </c>
      <c r="K26" s="495">
        <v>6</v>
      </c>
      <c r="L26" s="495">
        <v>1</v>
      </c>
      <c r="M26" s="515">
        <v>57</v>
      </c>
    </row>
    <row r="27" spans="1:13" ht="27" customHeight="1">
      <c r="A27" s="787" t="s">
        <v>458</v>
      </c>
      <c r="B27" s="788"/>
      <c r="C27" s="516">
        <v>422</v>
      </c>
      <c r="D27" s="492">
        <v>137</v>
      </c>
      <c r="E27" s="495">
        <v>16</v>
      </c>
      <c r="F27" s="495">
        <v>11</v>
      </c>
      <c r="G27" s="495">
        <v>12</v>
      </c>
      <c r="H27" s="495">
        <v>3</v>
      </c>
      <c r="I27" s="495">
        <v>1</v>
      </c>
      <c r="J27" s="495">
        <v>15</v>
      </c>
      <c r="K27" s="495">
        <v>1</v>
      </c>
      <c r="L27" s="495">
        <v>3</v>
      </c>
      <c r="M27" s="515">
        <v>75</v>
      </c>
    </row>
    <row r="28" spans="1:13" ht="27" customHeight="1">
      <c r="A28" s="787" t="s">
        <v>459</v>
      </c>
      <c r="B28" s="788"/>
      <c r="C28" s="516">
        <v>434</v>
      </c>
      <c r="D28" s="492">
        <v>148</v>
      </c>
      <c r="E28" s="495">
        <v>18</v>
      </c>
      <c r="F28" s="495">
        <v>11</v>
      </c>
      <c r="G28" s="495">
        <v>18</v>
      </c>
      <c r="H28" s="495">
        <v>2</v>
      </c>
      <c r="I28" s="495">
        <v>5</v>
      </c>
      <c r="J28" s="495">
        <v>15</v>
      </c>
      <c r="K28" s="495">
        <v>0</v>
      </c>
      <c r="L28" s="495">
        <v>5</v>
      </c>
      <c r="M28" s="515">
        <v>74</v>
      </c>
    </row>
    <row r="29" spans="1:13" ht="27" customHeight="1">
      <c r="A29" s="787" t="s">
        <v>460</v>
      </c>
      <c r="B29" s="788"/>
      <c r="C29" s="516">
        <v>500</v>
      </c>
      <c r="D29" s="492">
        <v>136</v>
      </c>
      <c r="E29" s="492">
        <v>21</v>
      </c>
      <c r="F29" s="495">
        <v>7</v>
      </c>
      <c r="G29" s="495">
        <v>9</v>
      </c>
      <c r="H29" s="495">
        <v>2</v>
      </c>
      <c r="I29" s="495">
        <v>2</v>
      </c>
      <c r="J29" s="495">
        <v>9</v>
      </c>
      <c r="K29" s="495">
        <v>1</v>
      </c>
      <c r="L29" s="495">
        <v>6</v>
      </c>
      <c r="M29" s="515">
        <v>79</v>
      </c>
    </row>
    <row r="30" spans="1:13" ht="27" customHeight="1">
      <c r="A30" s="787" t="s">
        <v>461</v>
      </c>
      <c r="B30" s="788"/>
      <c r="C30" s="516">
        <v>518</v>
      </c>
      <c r="D30" s="492">
        <v>122</v>
      </c>
      <c r="E30" s="492">
        <v>14</v>
      </c>
      <c r="F30" s="495">
        <v>10</v>
      </c>
      <c r="G30" s="495">
        <v>21</v>
      </c>
      <c r="H30" s="495">
        <v>6</v>
      </c>
      <c r="I30" s="495">
        <v>5</v>
      </c>
      <c r="J30" s="495">
        <v>5</v>
      </c>
      <c r="K30" s="495">
        <v>2</v>
      </c>
      <c r="L30" s="495">
        <v>3</v>
      </c>
      <c r="M30" s="515">
        <v>56</v>
      </c>
    </row>
    <row r="31" spans="1:13" ht="27" customHeight="1">
      <c r="A31" s="787" t="s">
        <v>462</v>
      </c>
      <c r="B31" s="788"/>
      <c r="C31" s="516">
        <v>513</v>
      </c>
      <c r="D31" s="492">
        <v>129</v>
      </c>
      <c r="E31" s="492">
        <v>16</v>
      </c>
      <c r="F31" s="495">
        <v>4</v>
      </c>
      <c r="G31" s="495">
        <v>13</v>
      </c>
      <c r="H31" s="495">
        <v>8</v>
      </c>
      <c r="I31" s="495">
        <v>1</v>
      </c>
      <c r="J31" s="495">
        <v>13</v>
      </c>
      <c r="K31" s="495">
        <v>0</v>
      </c>
      <c r="L31" s="495">
        <v>4</v>
      </c>
      <c r="M31" s="515">
        <v>70</v>
      </c>
    </row>
    <row r="32" spans="1:13" ht="27" customHeight="1">
      <c r="A32" s="789" t="s">
        <v>452</v>
      </c>
      <c r="B32" s="790"/>
      <c r="C32" s="750">
        <v>512</v>
      </c>
      <c r="D32" s="492">
        <v>116</v>
      </c>
      <c r="E32" s="751">
        <v>18</v>
      </c>
      <c r="F32" s="752">
        <v>7</v>
      </c>
      <c r="G32" s="752">
        <v>9</v>
      </c>
      <c r="H32" s="752">
        <v>3</v>
      </c>
      <c r="I32" s="752">
        <v>1</v>
      </c>
      <c r="J32" s="752">
        <v>14</v>
      </c>
      <c r="K32" s="752">
        <v>0</v>
      </c>
      <c r="L32" s="752">
        <v>1</v>
      </c>
      <c r="M32" s="753">
        <v>63</v>
      </c>
    </row>
    <row r="33" spans="1:15" ht="27" customHeight="1">
      <c r="A33" s="787" t="s">
        <v>467</v>
      </c>
      <c r="B33" s="788"/>
      <c r="C33" s="516">
        <v>479</v>
      </c>
      <c r="D33" s="492">
        <v>116</v>
      </c>
      <c r="E33" s="492">
        <v>18</v>
      </c>
      <c r="F33" s="495">
        <v>7</v>
      </c>
      <c r="G33" s="495">
        <v>9</v>
      </c>
      <c r="H33" s="495">
        <v>3</v>
      </c>
      <c r="I33" s="495">
        <v>1</v>
      </c>
      <c r="J33" s="495">
        <v>14</v>
      </c>
      <c r="K33" s="495">
        <v>0</v>
      </c>
      <c r="L33" s="495">
        <v>1</v>
      </c>
      <c r="M33" s="515">
        <v>63</v>
      </c>
    </row>
    <row r="34" spans="1:15" ht="27" customHeight="1" thickBot="1">
      <c r="A34" s="791" t="s">
        <v>489</v>
      </c>
      <c r="B34" s="792"/>
      <c r="C34" s="517">
        <v>603</v>
      </c>
      <c r="D34" s="492">
        <v>148</v>
      </c>
      <c r="E34" s="518">
        <v>8</v>
      </c>
      <c r="F34" s="519">
        <v>8</v>
      </c>
      <c r="G34" s="519">
        <v>18</v>
      </c>
      <c r="H34" s="519">
        <v>5</v>
      </c>
      <c r="I34" s="519">
        <v>2</v>
      </c>
      <c r="J34" s="519">
        <v>6</v>
      </c>
      <c r="K34" s="519">
        <v>4</v>
      </c>
      <c r="L34" s="519">
        <v>5</v>
      </c>
      <c r="M34" s="520">
        <v>92</v>
      </c>
    </row>
    <row r="35" spans="1:15" ht="27" customHeight="1" thickTop="1" thickBot="1">
      <c r="A35" s="1197" t="s">
        <v>463</v>
      </c>
      <c r="B35" s="1222"/>
      <c r="C35" s="521">
        <f>SUM(C25:C34)/10</f>
        <v>509.7</v>
      </c>
      <c r="D35" s="522">
        <f t="shared" ref="D35:M35" si="1">SUM(D25:D34)/10</f>
        <v>131.80000000000001</v>
      </c>
      <c r="E35" s="523">
        <f t="shared" si="1"/>
        <v>16.8</v>
      </c>
      <c r="F35" s="523">
        <f t="shared" si="1"/>
        <v>9</v>
      </c>
      <c r="G35" s="523">
        <f t="shared" si="1"/>
        <v>13.6</v>
      </c>
      <c r="H35" s="523">
        <f t="shared" si="1"/>
        <v>4.5</v>
      </c>
      <c r="I35" s="523">
        <f t="shared" si="1"/>
        <v>2.8</v>
      </c>
      <c r="J35" s="523">
        <f t="shared" si="1"/>
        <v>10.7</v>
      </c>
      <c r="K35" s="523">
        <f t="shared" si="1"/>
        <v>1.8</v>
      </c>
      <c r="L35" s="523">
        <f t="shared" si="1"/>
        <v>3</v>
      </c>
      <c r="M35" s="524">
        <f t="shared" si="1"/>
        <v>69.599999999999994</v>
      </c>
    </row>
    <row r="36" spans="1:15" ht="27" customHeight="1" thickBot="1">
      <c r="A36" s="1199" t="s">
        <v>519</v>
      </c>
      <c r="B36" s="1200"/>
      <c r="C36" s="525">
        <v>587</v>
      </c>
      <c r="D36" s="501">
        <v>144</v>
      </c>
      <c r="E36" s="518">
        <v>7</v>
      </c>
      <c r="F36" s="526">
        <v>11</v>
      </c>
      <c r="G36" s="526">
        <v>14</v>
      </c>
      <c r="H36" s="526">
        <v>2</v>
      </c>
      <c r="I36" s="526">
        <v>1</v>
      </c>
      <c r="J36" s="526">
        <v>7</v>
      </c>
      <c r="K36" s="526">
        <v>2</v>
      </c>
      <c r="L36" s="526">
        <v>5</v>
      </c>
      <c r="M36" s="527">
        <f>N36-SUM(E36:L36)</f>
        <v>95</v>
      </c>
      <c r="N36" s="9">
        <v>144</v>
      </c>
      <c r="O36" s="105"/>
    </row>
    <row r="38" spans="1:15">
      <c r="M38" s="9">
        <v>47</v>
      </c>
    </row>
    <row r="40" spans="1:15">
      <c r="K40" s="71"/>
    </row>
  </sheetData>
  <mergeCells count="21">
    <mergeCell ref="A36:B36"/>
    <mergeCell ref="A35:B35"/>
    <mergeCell ref="A21:M21"/>
    <mergeCell ref="A23:B24"/>
    <mergeCell ref="C23:C24"/>
    <mergeCell ref="D23:D24"/>
    <mergeCell ref="E23:M23"/>
    <mergeCell ref="A17:B17"/>
    <mergeCell ref="A18:B18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N35"/>
  <sheetViews>
    <sheetView view="pageBreakPreview" zoomScaleNormal="85" zoomScaleSheetLayoutView="100" workbookViewId="0">
      <selection activeCell="K4" sqref="K4"/>
    </sheetView>
  </sheetViews>
  <sheetFormatPr defaultColWidth="9" defaultRowHeight="11"/>
  <cols>
    <col min="1" max="1" width="18.6328125" style="9" customWidth="1"/>
    <col min="2" max="11" width="7.6328125" style="9" customWidth="1"/>
    <col min="12" max="13" width="8.26953125" style="9" customWidth="1"/>
    <col min="14" max="16384" width="9" style="9"/>
  </cols>
  <sheetData>
    <row r="1" spans="1:12" s="31" customFormat="1" ht="30" customHeight="1">
      <c r="A1" s="1052" t="s">
        <v>215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</row>
    <row r="2" spans="1:12" s="186" customFormat="1" ht="8.25" customHeight="1" thickBo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s="121" customFormat="1" ht="29.25" customHeight="1" thickBot="1">
      <c r="A3" s="419" t="s">
        <v>216</v>
      </c>
      <c r="B3" s="420" t="s">
        <v>369</v>
      </c>
      <c r="C3" s="420" t="s">
        <v>402</v>
      </c>
      <c r="D3" s="420" t="s">
        <v>416</v>
      </c>
      <c r="E3" s="420" t="s">
        <v>436</v>
      </c>
      <c r="F3" s="420" t="s">
        <v>439</v>
      </c>
      <c r="G3" s="420" t="s">
        <v>445</v>
      </c>
      <c r="H3" s="421" t="s">
        <v>446</v>
      </c>
      <c r="I3" s="421" t="s">
        <v>449</v>
      </c>
      <c r="J3" s="421" t="s">
        <v>466</v>
      </c>
      <c r="K3" s="418" t="s">
        <v>470</v>
      </c>
      <c r="L3" s="418" t="s">
        <v>505</v>
      </c>
    </row>
    <row r="4" spans="1:12" s="121" customFormat="1" ht="29.25" customHeight="1" thickTop="1">
      <c r="A4" s="422" t="s">
        <v>217</v>
      </c>
      <c r="B4" s="423">
        <v>616</v>
      </c>
      <c r="C4" s="423">
        <v>500</v>
      </c>
      <c r="D4" s="423">
        <v>422</v>
      </c>
      <c r="E4" s="424">
        <v>434</v>
      </c>
      <c r="F4" s="425">
        <v>500</v>
      </c>
      <c r="G4" s="425">
        <v>518</v>
      </c>
      <c r="H4" s="425">
        <v>513</v>
      </c>
      <c r="I4" s="814">
        <v>512</v>
      </c>
      <c r="J4" s="814">
        <v>479</v>
      </c>
      <c r="K4" s="815">
        <v>603</v>
      </c>
      <c r="L4" s="815">
        <v>587</v>
      </c>
    </row>
    <row r="5" spans="1:12" s="121" customFormat="1" ht="29.25" customHeight="1">
      <c r="A5" s="426" t="s">
        <v>401</v>
      </c>
      <c r="B5" s="427">
        <v>48</v>
      </c>
      <c r="C5" s="427">
        <v>43</v>
      </c>
      <c r="D5" s="427">
        <v>37</v>
      </c>
      <c r="E5" s="429">
        <v>41</v>
      </c>
      <c r="F5" s="428">
        <v>36</v>
      </c>
      <c r="G5" s="428">
        <v>21</v>
      </c>
      <c r="H5" s="428">
        <v>30</v>
      </c>
      <c r="I5" s="816">
        <v>32</v>
      </c>
      <c r="J5" s="816">
        <v>23</v>
      </c>
      <c r="K5" s="817">
        <v>22</v>
      </c>
      <c r="L5" s="817">
        <v>30</v>
      </c>
    </row>
    <row r="6" spans="1:12" s="121" customFormat="1" ht="29.25" customHeight="1" thickBot="1">
      <c r="A6" s="430" t="s">
        <v>218</v>
      </c>
      <c r="B6" s="431">
        <f t="shared" ref="B6:J6" si="0">B5/B4*100</f>
        <v>7.7922077922077921</v>
      </c>
      <c r="C6" s="431">
        <f t="shared" si="0"/>
        <v>8.6</v>
      </c>
      <c r="D6" s="431">
        <f t="shared" si="0"/>
        <v>8.7677725118483423</v>
      </c>
      <c r="E6" s="431">
        <f t="shared" si="0"/>
        <v>9.4470046082949306</v>
      </c>
      <c r="F6" s="431">
        <f t="shared" si="0"/>
        <v>7.1999999999999993</v>
      </c>
      <c r="G6" s="431">
        <f t="shared" si="0"/>
        <v>4.0540540540540544</v>
      </c>
      <c r="H6" s="432">
        <f t="shared" si="0"/>
        <v>5.8479532163742682</v>
      </c>
      <c r="I6" s="432">
        <f t="shared" si="0"/>
        <v>6.25</v>
      </c>
      <c r="J6" s="432">
        <f t="shared" si="0"/>
        <v>4.8016701461377869</v>
      </c>
      <c r="K6" s="434">
        <f t="shared" ref="K6:L6" si="1">K5/K4*100</f>
        <v>3.6484245439469323</v>
      </c>
      <c r="L6" s="434">
        <f t="shared" si="1"/>
        <v>5.1107325383304936</v>
      </c>
    </row>
    <row r="7" spans="1:12" s="186" customFormat="1" ht="18" customHeight="1">
      <c r="A7" s="433" t="s">
        <v>403</v>
      </c>
      <c r="E7" s="174"/>
      <c r="F7" s="174"/>
      <c r="G7" s="174"/>
      <c r="H7" s="174"/>
      <c r="I7" s="174"/>
      <c r="J7" s="174"/>
      <c r="K7" s="174"/>
    </row>
    <row r="8" spans="1:12" s="186" customFormat="1" ht="16.5" customHeight="1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2" s="186" customFormat="1" ht="16.5" customHeigh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2" s="31" customFormat="1" ht="25.5" customHeight="1">
      <c r="A10" s="1052" t="s">
        <v>497</v>
      </c>
      <c r="B10" s="1052"/>
      <c r="C10" s="1052"/>
      <c r="D10" s="1052"/>
      <c r="E10" s="1052"/>
      <c r="F10" s="1052"/>
      <c r="G10" s="1052"/>
      <c r="H10" s="1052"/>
      <c r="I10" s="1052"/>
      <c r="J10" s="1052"/>
      <c r="K10" s="1052"/>
    </row>
    <row r="11" spans="1:12" s="186" customFormat="1" ht="8.25" customHeight="1" thickBot="1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2" s="121" customFormat="1" ht="29.25" customHeight="1">
      <c r="A12" s="435" t="s">
        <v>404</v>
      </c>
      <c r="B12" s="436" t="s">
        <v>219</v>
      </c>
      <c r="C12" s="415" t="s">
        <v>220</v>
      </c>
      <c r="D12" s="415" t="s">
        <v>221</v>
      </c>
      <c r="E12" s="415" t="s">
        <v>222</v>
      </c>
      <c r="F12" s="415" t="s">
        <v>223</v>
      </c>
      <c r="G12" s="415" t="s">
        <v>224</v>
      </c>
      <c r="H12" s="415" t="s">
        <v>225</v>
      </c>
      <c r="I12" s="415" t="s">
        <v>226</v>
      </c>
      <c r="J12" s="415" t="s">
        <v>12</v>
      </c>
      <c r="K12" s="416" t="s">
        <v>65</v>
      </c>
    </row>
    <row r="13" spans="1:12" s="121" customFormat="1" ht="29.25" customHeight="1" thickBot="1">
      <c r="A13" s="437" t="s">
        <v>196</v>
      </c>
      <c r="B13" s="438">
        <v>3</v>
      </c>
      <c r="C13" s="439">
        <v>1</v>
      </c>
      <c r="D13" s="439">
        <v>2</v>
      </c>
      <c r="E13" s="439">
        <v>6</v>
      </c>
      <c r="F13" s="439">
        <v>3</v>
      </c>
      <c r="G13" s="439">
        <v>8</v>
      </c>
      <c r="H13" s="439">
        <v>2</v>
      </c>
      <c r="I13" s="439">
        <v>1</v>
      </c>
      <c r="J13" s="439">
        <v>4</v>
      </c>
      <c r="K13" s="440">
        <f>SUM(B13:J13)</f>
        <v>30</v>
      </c>
    </row>
    <row r="14" spans="1:12" s="186" customFormat="1" ht="16.5" customHeight="1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</row>
    <row r="15" spans="1:12" s="186" customFormat="1" ht="16.5" customHeight="1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</row>
    <row r="16" spans="1:12" s="186" customFormat="1" ht="16.5" customHeight="1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</row>
    <row r="17" spans="1:14" s="31" customFormat="1" ht="24.75" customHeight="1">
      <c r="A17" s="1052" t="s">
        <v>498</v>
      </c>
      <c r="B17" s="1052"/>
      <c r="C17" s="1052"/>
      <c r="D17" s="1052"/>
      <c r="E17" s="1052"/>
      <c r="F17" s="1052"/>
      <c r="G17" s="1052"/>
      <c r="H17" s="290"/>
      <c r="I17" s="290"/>
      <c r="J17" s="290"/>
      <c r="K17" s="290"/>
    </row>
    <row r="18" spans="1:14" s="186" customFormat="1" ht="6.75" customHeight="1" thickBot="1">
      <c r="A18" s="1247"/>
      <c r="B18" s="1247"/>
      <c r="C18" s="1247"/>
      <c r="D18" s="1247"/>
      <c r="E18" s="1247"/>
      <c r="F18" s="1247"/>
      <c r="G18" s="1247"/>
      <c r="H18" s="174"/>
      <c r="I18" s="174"/>
      <c r="J18" s="174"/>
      <c r="K18" s="174"/>
    </row>
    <row r="19" spans="1:14" s="186" customFormat="1" ht="29.25" customHeight="1" thickBot="1">
      <c r="A19" s="1232" t="s">
        <v>291</v>
      </c>
      <c r="B19" s="1233"/>
      <c r="C19" s="1233"/>
      <c r="D19" s="1234"/>
      <c r="E19" s="1235">
        <f>L5</f>
        <v>30</v>
      </c>
      <c r="F19" s="1236"/>
      <c r="G19" s="1237"/>
      <c r="H19" s="174"/>
      <c r="I19" s="174"/>
      <c r="J19" s="174"/>
      <c r="K19" s="174"/>
    </row>
    <row r="20" spans="1:14" s="186" customFormat="1" ht="29.25" customHeight="1" thickBot="1">
      <c r="A20" s="1232" t="s">
        <v>292</v>
      </c>
      <c r="B20" s="1233"/>
      <c r="C20" s="1233"/>
      <c r="D20" s="1233"/>
      <c r="E20" s="1238">
        <v>7</v>
      </c>
      <c r="F20" s="1239"/>
      <c r="G20" s="1240"/>
      <c r="H20" s="291"/>
      <c r="I20" s="174"/>
      <c r="J20" s="174"/>
      <c r="K20" s="174"/>
    </row>
    <row r="21" spans="1:14" s="186" customFormat="1" ht="29.25" customHeight="1">
      <c r="A21" s="1229" t="s">
        <v>293</v>
      </c>
      <c r="B21" s="1230"/>
      <c r="C21" s="1230"/>
      <c r="D21" s="1231"/>
      <c r="E21" s="1241">
        <v>3</v>
      </c>
      <c r="F21" s="1242"/>
      <c r="G21" s="1243"/>
      <c r="H21" s="174"/>
      <c r="I21" s="174"/>
      <c r="J21" s="174"/>
      <c r="K21" s="174"/>
    </row>
    <row r="22" spans="1:14" s="186" customFormat="1" ht="29.25" customHeight="1" thickBot="1">
      <c r="A22" s="441"/>
      <c r="B22" s="1248" t="s">
        <v>294</v>
      </c>
      <c r="C22" s="1248"/>
      <c r="D22" s="1249"/>
      <c r="E22" s="1254">
        <v>0</v>
      </c>
      <c r="F22" s="1255"/>
      <c r="G22" s="1256"/>
      <c r="H22" s="174"/>
      <c r="I22" s="174"/>
      <c r="J22" s="174"/>
      <c r="K22" s="174"/>
    </row>
    <row r="23" spans="1:14" s="186" customFormat="1" ht="29.25" customHeight="1" thickBot="1">
      <c r="A23" s="1227" t="s">
        <v>295</v>
      </c>
      <c r="B23" s="1228"/>
      <c r="C23" s="1228"/>
      <c r="D23" s="1228"/>
      <c r="E23" s="1244">
        <f>SUM(E26:G29)</f>
        <v>13343</v>
      </c>
      <c r="F23" s="1245"/>
      <c r="G23" s="1246"/>
      <c r="H23" s="174"/>
      <c r="I23" s="174"/>
      <c r="J23" s="174"/>
      <c r="K23" s="174"/>
    </row>
    <row r="24" spans="1:14" s="186" customFormat="1" ht="29.25" customHeight="1" thickBot="1">
      <c r="A24" s="1232" t="s">
        <v>296</v>
      </c>
      <c r="B24" s="1233"/>
      <c r="C24" s="1233"/>
      <c r="D24" s="1233"/>
      <c r="E24" s="1244">
        <f>E23/L5</f>
        <v>444.76666666666665</v>
      </c>
      <c r="F24" s="1245"/>
      <c r="G24" s="1246"/>
      <c r="H24" s="174"/>
      <c r="I24" s="174"/>
      <c r="J24" s="174"/>
      <c r="K24" s="174"/>
    </row>
    <row r="25" spans="1:14" s="186" customFormat="1" ht="29.25" customHeight="1">
      <c r="A25" s="1229" t="s">
        <v>375</v>
      </c>
      <c r="B25" s="1230"/>
      <c r="C25" s="1230"/>
      <c r="D25" s="1231"/>
      <c r="E25" s="1260"/>
      <c r="F25" s="1261"/>
      <c r="G25" s="1262"/>
      <c r="H25" s="174"/>
      <c r="I25" s="174"/>
      <c r="J25" s="174"/>
      <c r="K25" s="174"/>
    </row>
    <row r="26" spans="1:14" s="186" customFormat="1" ht="29.25" customHeight="1" thickBot="1">
      <c r="A26" s="293"/>
      <c r="B26" s="1252" t="s">
        <v>379</v>
      </c>
      <c r="C26" s="1252"/>
      <c r="D26" s="1253"/>
      <c r="E26" s="1250">
        <v>10961</v>
      </c>
      <c r="F26" s="905"/>
      <c r="G26" s="1251"/>
      <c r="H26" s="174"/>
      <c r="I26" s="174"/>
      <c r="J26" s="174"/>
      <c r="K26" s="174"/>
      <c r="N26" s="186" t="s">
        <v>607</v>
      </c>
    </row>
    <row r="27" spans="1:14" s="186" customFormat="1" ht="29.25" customHeight="1" thickBot="1">
      <c r="A27" s="293"/>
      <c r="B27" s="1252" t="s">
        <v>378</v>
      </c>
      <c r="C27" s="1252"/>
      <c r="D27" s="1253"/>
      <c r="E27" s="1250">
        <v>626</v>
      </c>
      <c r="F27" s="905"/>
      <c r="G27" s="1251"/>
      <c r="H27" s="174"/>
      <c r="I27" s="174"/>
      <c r="J27" s="174"/>
      <c r="K27" s="174"/>
      <c r="N27" s="818">
        <v>13343</v>
      </c>
    </row>
    <row r="28" spans="1:14" s="186" customFormat="1" ht="29.25" customHeight="1">
      <c r="A28" s="293"/>
      <c r="B28" s="1252" t="s">
        <v>376</v>
      </c>
      <c r="C28" s="1252"/>
      <c r="D28" s="1253"/>
      <c r="E28" s="1250">
        <v>1617</v>
      </c>
      <c r="F28" s="905"/>
      <c r="G28" s="1251"/>
      <c r="H28" s="174"/>
      <c r="I28" s="174"/>
      <c r="J28" s="174"/>
      <c r="K28" s="174"/>
    </row>
    <row r="29" spans="1:14" s="186" customFormat="1" ht="29.25" customHeight="1" thickBot="1">
      <c r="A29" s="292"/>
      <c r="B29" s="1248" t="s">
        <v>377</v>
      </c>
      <c r="C29" s="1248"/>
      <c r="D29" s="1249"/>
      <c r="E29" s="1257">
        <f>N27-SUM(E26:G28)</f>
        <v>139</v>
      </c>
      <c r="F29" s="1258"/>
      <c r="G29" s="1259"/>
      <c r="H29" s="174"/>
      <c r="I29" s="174"/>
      <c r="J29" s="174"/>
      <c r="K29" s="174"/>
    </row>
    <row r="30" spans="1:14" s="186" customFormat="1" ht="29.25" customHeight="1" thickBot="1">
      <c r="A30" s="1227" t="s">
        <v>373</v>
      </c>
      <c r="B30" s="1228"/>
      <c r="C30" s="1228"/>
      <c r="D30" s="1228"/>
      <c r="E30" s="1238">
        <v>6</v>
      </c>
      <c r="F30" s="1239"/>
      <c r="G30" s="1240"/>
      <c r="H30" s="174"/>
      <c r="I30" s="174"/>
      <c r="J30" s="174"/>
      <c r="K30" s="174"/>
    </row>
    <row r="31" spans="1:14" s="186" customFormat="1" ht="29.25" customHeight="1" thickBot="1">
      <c r="A31" s="1232" t="s">
        <v>374</v>
      </c>
      <c r="B31" s="1233"/>
      <c r="C31" s="1233"/>
      <c r="D31" s="1233"/>
      <c r="E31" s="1238">
        <v>14</v>
      </c>
      <c r="F31" s="1239"/>
      <c r="G31" s="1240"/>
      <c r="H31" s="291"/>
      <c r="I31" s="174"/>
      <c r="J31" s="174"/>
      <c r="K31" s="174"/>
    </row>
    <row r="32" spans="1:14" s="186" customFormat="1" ht="3.75" customHeight="1">
      <c r="B32" s="32"/>
      <c r="C32" s="32"/>
      <c r="D32" s="32"/>
    </row>
    <row r="33" spans="1:2" s="186" customFormat="1" ht="15.75" customHeight="1">
      <c r="A33" s="186" t="s">
        <v>606</v>
      </c>
      <c r="B33" s="236"/>
    </row>
    <row r="34" spans="1:2" s="186" customFormat="1" ht="15.75" customHeight="1">
      <c r="B34" s="236"/>
    </row>
    <row r="35" spans="1:2" s="186" customFormat="1" ht="13"/>
  </sheetData>
  <mergeCells count="30"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>
    <pageSetUpPr fitToPage="1"/>
  </sheetPr>
  <dimension ref="B9:T46"/>
  <sheetViews>
    <sheetView view="pageBreakPreview" zoomScale="60" zoomScaleNormal="70" workbookViewId="0">
      <selection activeCell="S9" sqref="S9"/>
    </sheetView>
  </sheetViews>
  <sheetFormatPr defaultColWidth="9" defaultRowHeight="13"/>
  <cols>
    <col min="1" max="13" width="9" style="30"/>
    <col min="14" max="14" width="7.90625" style="30" customWidth="1"/>
    <col min="15" max="16" width="9" style="30"/>
    <col min="17" max="23" width="9.7265625" style="30" customWidth="1"/>
    <col min="24" max="16384" width="9" style="30"/>
  </cols>
  <sheetData>
    <row r="9" spans="19:20">
      <c r="S9" s="30" t="s">
        <v>653</v>
      </c>
    </row>
    <row r="11" spans="19:20">
      <c r="S11" s="825"/>
      <c r="T11" s="825"/>
    </row>
    <row r="12" spans="19:20">
      <c r="S12" s="825" t="s">
        <v>608</v>
      </c>
      <c r="T12" s="825">
        <f>'9'!I7</f>
        <v>500</v>
      </c>
    </row>
    <row r="13" spans="19:20">
      <c r="S13" s="825" t="s">
        <v>609</v>
      </c>
      <c r="T13" s="825">
        <f>'9'!I8</f>
        <v>422</v>
      </c>
    </row>
    <row r="14" spans="19:20">
      <c r="S14" s="825" t="s">
        <v>610</v>
      </c>
      <c r="T14" s="825">
        <f>'9'!I9</f>
        <v>434</v>
      </c>
    </row>
    <row r="15" spans="19:20">
      <c r="S15" s="825" t="s">
        <v>611</v>
      </c>
      <c r="T15" s="825">
        <f>'9'!I10</f>
        <v>500</v>
      </c>
    </row>
    <row r="16" spans="19:20">
      <c r="S16" s="825" t="s">
        <v>612</v>
      </c>
      <c r="T16" s="825">
        <f>'9'!I11</f>
        <v>518</v>
      </c>
    </row>
    <row r="17" spans="19:20">
      <c r="S17" s="825" t="s">
        <v>613</v>
      </c>
      <c r="T17" s="825">
        <f>'9'!I12</f>
        <v>513</v>
      </c>
    </row>
    <row r="18" spans="19:20">
      <c r="S18" s="825" t="s">
        <v>614</v>
      </c>
      <c r="T18" s="825">
        <f>'9'!I13</f>
        <v>512</v>
      </c>
    </row>
    <row r="19" spans="19:20">
      <c r="S19" s="825" t="s">
        <v>615</v>
      </c>
      <c r="T19" s="825">
        <f>'9'!I14</f>
        <v>479</v>
      </c>
    </row>
    <row r="20" spans="19:20">
      <c r="S20" s="825" t="s">
        <v>616</v>
      </c>
      <c r="T20" s="825">
        <f>'9'!I15</f>
        <v>603</v>
      </c>
    </row>
    <row r="21" spans="19:20">
      <c r="S21" s="825" t="s">
        <v>617</v>
      </c>
      <c r="T21" s="825">
        <f>'9'!I17</f>
        <v>587</v>
      </c>
    </row>
    <row r="40" spans="2:10">
      <c r="J40" s="30" t="s">
        <v>364</v>
      </c>
    </row>
    <row r="46" spans="2:10">
      <c r="B46" s="30" t="s">
        <v>365</v>
      </c>
    </row>
  </sheetData>
  <phoneticPr fontId="3"/>
  <pageMargins left="0.94" right="0.39370078740157483" top="0.88" bottom="0.39370078740157483" header="0.51181102362204722" footer="0.51181102362204722"/>
  <pageSetup paperSize="9" scale="8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B13:V17"/>
  <sheetViews>
    <sheetView view="pageBreakPreview" zoomScale="60" zoomScaleNormal="70" workbookViewId="0">
      <selection activeCell="Q16" sqref="Q16"/>
    </sheetView>
  </sheetViews>
  <sheetFormatPr defaultColWidth="9" defaultRowHeight="13"/>
  <cols>
    <col min="1" max="13" width="9" style="30"/>
    <col min="14" max="14" width="11.7265625" style="30" customWidth="1"/>
    <col min="15" max="15" width="9" style="30"/>
    <col min="16" max="25" width="0.81640625" style="30" customWidth="1"/>
    <col min="26" max="16384" width="9" style="30"/>
  </cols>
  <sheetData>
    <row r="13" spans="2:22">
      <c r="B13" s="30" t="s">
        <v>198</v>
      </c>
    </row>
    <row r="14" spans="2:22">
      <c r="P14" s="30" t="s">
        <v>618</v>
      </c>
      <c r="Q14" s="30">
        <v>1</v>
      </c>
    </row>
    <row r="16" spans="2:22" ht="13" customHeight="1">
      <c r="P16" s="819" t="s">
        <v>36</v>
      </c>
      <c r="Q16" s="822" t="s">
        <v>37</v>
      </c>
      <c r="R16" s="822" t="s">
        <v>38</v>
      </c>
      <c r="S16" s="822" t="s">
        <v>39</v>
      </c>
      <c r="T16" s="822" t="s">
        <v>40</v>
      </c>
      <c r="U16" s="823" t="s">
        <v>41</v>
      </c>
      <c r="V16" s="821" t="s">
        <v>65</v>
      </c>
    </row>
    <row r="17" spans="16:22" ht="13.5" thickBot="1">
      <c r="P17" s="824">
        <f>'9'!C17</f>
        <v>238</v>
      </c>
      <c r="Q17" s="824">
        <f>'9'!D17</f>
        <v>30</v>
      </c>
      <c r="R17" s="824">
        <f>'9'!E17</f>
        <v>43</v>
      </c>
      <c r="S17" s="824">
        <f>'9'!F17</f>
        <v>1</v>
      </c>
      <c r="T17" s="824">
        <f>'9'!G17</f>
        <v>0</v>
      </c>
      <c r="U17" s="824">
        <f>'9'!H17</f>
        <v>275</v>
      </c>
      <c r="V17" s="820">
        <f>'9'!I17</f>
        <v>587</v>
      </c>
    </row>
  </sheetData>
  <phoneticPr fontId="3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pageSetUpPr fitToPage="1"/>
  </sheetPr>
  <dimension ref="B12:X32"/>
  <sheetViews>
    <sheetView view="pageBreakPreview" zoomScale="85" zoomScaleNormal="100" zoomScaleSheetLayoutView="85" workbookViewId="0">
      <selection activeCell="Z23" sqref="Z23"/>
    </sheetView>
  </sheetViews>
  <sheetFormatPr defaultColWidth="9" defaultRowHeight="13"/>
  <cols>
    <col min="1" max="11" width="9" style="30"/>
    <col min="12" max="12" width="7.36328125" style="30" customWidth="1"/>
    <col min="13" max="13" width="9.36328125" style="30" customWidth="1"/>
    <col min="14" max="14" width="10" style="30" customWidth="1"/>
    <col min="15" max="23" width="0.26953125" style="30" customWidth="1"/>
    <col min="24" max="24" width="1.08984375" style="30" customWidth="1"/>
    <col min="25" max="16384" width="9" style="30"/>
  </cols>
  <sheetData>
    <row r="12" spans="2:24">
      <c r="P12" s="30" t="s">
        <v>629</v>
      </c>
      <c r="Q12" s="30">
        <v>1</v>
      </c>
    </row>
    <row r="13" spans="2:24">
      <c r="B13" s="30" t="s">
        <v>198</v>
      </c>
      <c r="P13" s="826" t="s">
        <v>619</v>
      </c>
      <c r="Q13" s="826" t="s">
        <v>37</v>
      </c>
      <c r="R13" s="826" t="s">
        <v>38</v>
      </c>
      <c r="S13" s="826" t="s">
        <v>39</v>
      </c>
      <c r="T13" s="826" t="s">
        <v>40</v>
      </c>
      <c r="U13" s="826" t="s">
        <v>41</v>
      </c>
      <c r="V13" s="826" t="s">
        <v>210</v>
      </c>
      <c r="W13" s="33"/>
      <c r="X13" s="33">
        <v>1</v>
      </c>
    </row>
    <row r="14" spans="2:24">
      <c r="O14" s="30" t="s">
        <v>620</v>
      </c>
      <c r="P14" s="828">
        <f>'17'!AD6</f>
        <v>747699</v>
      </c>
      <c r="Q14" s="828">
        <f>'17'!AE6</f>
        <v>342</v>
      </c>
      <c r="R14" s="828">
        <f>'17'!AF6</f>
        <v>54860</v>
      </c>
      <c r="S14" s="828">
        <f>'17'!AG6</f>
        <v>350</v>
      </c>
      <c r="T14" s="828">
        <f>'17'!AH6</f>
        <v>0</v>
      </c>
      <c r="U14" s="828">
        <f>'17'!AI6</f>
        <v>776789</v>
      </c>
      <c r="V14" s="828">
        <f>'17'!AJ6</f>
        <v>29240</v>
      </c>
      <c r="W14" s="827"/>
      <c r="X14" s="827"/>
    </row>
    <row r="30" ht="21" customHeight="1"/>
    <row r="32" ht="24.75" customHeight="1"/>
  </sheetData>
  <phoneticPr fontId="3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pageSetUpPr fitToPage="1"/>
  </sheetPr>
  <dimension ref="B13:U30"/>
  <sheetViews>
    <sheetView view="pageBreakPreview" zoomScale="115" zoomScaleNormal="84" zoomScaleSheetLayoutView="115" workbookViewId="0"/>
  </sheetViews>
  <sheetFormatPr defaultColWidth="9" defaultRowHeight="13"/>
  <cols>
    <col min="1" max="17" width="9" style="30"/>
    <col min="18" max="20" width="0.36328125" style="30" customWidth="1"/>
    <col min="21" max="16384" width="9" style="30"/>
  </cols>
  <sheetData>
    <row r="13" spans="2:2">
      <c r="B13" s="30" t="s">
        <v>198</v>
      </c>
    </row>
    <row r="17" spans="18:21">
      <c r="S17" s="30" t="s">
        <v>628</v>
      </c>
      <c r="T17" s="30">
        <v>1</v>
      </c>
    </row>
    <row r="18" spans="18:21">
      <c r="R18" s="825"/>
      <c r="S18" s="825" t="s">
        <v>622</v>
      </c>
      <c r="T18" s="825" t="s">
        <v>623</v>
      </c>
      <c r="U18" s="30">
        <v>1</v>
      </c>
    </row>
    <row r="19" spans="18:21">
      <c r="R19" s="825" t="s">
        <v>621</v>
      </c>
      <c r="S19" s="825">
        <f>'9'!I18</f>
        <v>38</v>
      </c>
      <c r="T19" s="829">
        <f>'9'!C18</f>
        <v>20</v>
      </c>
    </row>
    <row r="20" spans="18:21">
      <c r="R20" s="825" t="s">
        <v>194</v>
      </c>
      <c r="S20" s="825">
        <f>'9'!I19</f>
        <v>40</v>
      </c>
      <c r="T20" s="829">
        <f>'9'!C19</f>
        <v>21</v>
      </c>
    </row>
    <row r="21" spans="18:21">
      <c r="R21" s="825" t="s">
        <v>195</v>
      </c>
      <c r="S21" s="825">
        <f>'9'!I20</f>
        <v>89</v>
      </c>
      <c r="T21" s="829">
        <f>'9'!C20</f>
        <v>19</v>
      </c>
    </row>
    <row r="22" spans="18:21">
      <c r="R22" s="825" t="s">
        <v>78</v>
      </c>
      <c r="S22" s="825">
        <f>'9'!I21</f>
        <v>50</v>
      </c>
      <c r="T22" s="829">
        <f>'9'!C21</f>
        <v>23</v>
      </c>
    </row>
    <row r="23" spans="18:21">
      <c r="R23" s="825" t="s">
        <v>79</v>
      </c>
      <c r="S23" s="825">
        <f>'9'!I22</f>
        <v>36</v>
      </c>
      <c r="T23" s="829">
        <f>'9'!C22</f>
        <v>20</v>
      </c>
    </row>
    <row r="24" spans="18:21">
      <c r="R24" s="825" t="s">
        <v>80</v>
      </c>
      <c r="S24" s="825">
        <f>'9'!I23</f>
        <v>28</v>
      </c>
      <c r="T24" s="829">
        <f>'9'!C23</f>
        <v>13</v>
      </c>
    </row>
    <row r="25" spans="18:21">
      <c r="R25" s="825" t="s">
        <v>81</v>
      </c>
      <c r="S25" s="825">
        <f>'9'!I24</f>
        <v>34</v>
      </c>
      <c r="T25" s="829">
        <f>'9'!C24</f>
        <v>25</v>
      </c>
    </row>
    <row r="26" spans="18:21">
      <c r="R26" s="825" t="s">
        <v>82</v>
      </c>
      <c r="S26" s="825">
        <f>'9'!I25</f>
        <v>38</v>
      </c>
      <c r="T26" s="829">
        <f>'9'!C25</f>
        <v>13</v>
      </c>
    </row>
    <row r="27" spans="18:21">
      <c r="R27" s="825" t="s">
        <v>83</v>
      </c>
      <c r="S27" s="825">
        <f>'9'!I26</f>
        <v>32</v>
      </c>
      <c r="T27" s="829">
        <f>'9'!C26</f>
        <v>13</v>
      </c>
    </row>
    <row r="28" spans="18:21">
      <c r="R28" s="825" t="s">
        <v>84</v>
      </c>
      <c r="S28" s="825">
        <f>'9'!I27</f>
        <v>93</v>
      </c>
      <c r="T28" s="829">
        <f>'9'!C27</f>
        <v>21</v>
      </c>
    </row>
    <row r="29" spans="18:21">
      <c r="R29" s="825" t="s">
        <v>85</v>
      </c>
      <c r="S29" s="825">
        <f>'9'!I28</f>
        <v>59</v>
      </c>
      <c r="T29" s="829">
        <f>'9'!C28</f>
        <v>24</v>
      </c>
    </row>
    <row r="30" spans="18:21">
      <c r="R30" s="825" t="s">
        <v>86</v>
      </c>
      <c r="S30" s="825">
        <f>'9'!I29</f>
        <v>50</v>
      </c>
      <c r="T30" s="829">
        <f>'9'!C29</f>
        <v>26</v>
      </c>
    </row>
  </sheetData>
  <phoneticPr fontId="3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/>
  <dimension ref="B7:S19"/>
  <sheetViews>
    <sheetView view="pageBreakPreview" zoomScale="60" zoomScaleNormal="100" workbookViewId="0">
      <selection activeCell="Q8" sqref="Q8"/>
    </sheetView>
  </sheetViews>
  <sheetFormatPr defaultColWidth="9" defaultRowHeight="13"/>
  <cols>
    <col min="1" max="15" width="9" style="30"/>
    <col min="16" max="21" width="11.453125" style="30" customWidth="1"/>
    <col min="22" max="16384" width="9" style="30"/>
  </cols>
  <sheetData>
    <row r="7" spans="2:19">
      <c r="Q7" s="30" t="s">
        <v>655</v>
      </c>
      <c r="R7" s="30">
        <v>1</v>
      </c>
    </row>
    <row r="8" spans="2:19">
      <c r="Q8" s="825"/>
      <c r="R8" s="825" t="s">
        <v>624</v>
      </c>
      <c r="S8" s="825" t="s">
        <v>625</v>
      </c>
    </row>
    <row r="9" spans="2:19">
      <c r="Q9" s="825">
        <f>'21'!S11</f>
        <v>0</v>
      </c>
      <c r="R9" s="825">
        <f>'9'!V6</f>
        <v>30</v>
      </c>
      <c r="S9" s="825">
        <f>'9'!Z6</f>
        <v>72</v>
      </c>
    </row>
    <row r="10" spans="2:19">
      <c r="Q10" s="825" t="str">
        <f>'21'!S12</f>
        <v>H２６</v>
      </c>
      <c r="R10" s="825">
        <f>'9'!V7</f>
        <v>25</v>
      </c>
      <c r="S10" s="825">
        <f>'9'!Z7</f>
        <v>73</v>
      </c>
    </row>
    <row r="11" spans="2:19">
      <c r="Q11" s="825" t="str">
        <f>'21'!S13</f>
        <v>H２７</v>
      </c>
      <c r="R11" s="825">
        <f>'9'!V8</f>
        <v>20</v>
      </c>
      <c r="S11" s="825">
        <f>'9'!Z8</f>
        <v>68</v>
      </c>
    </row>
    <row r="12" spans="2:19">
      <c r="Q12" s="825" t="str">
        <f>'21'!S14</f>
        <v>H２８</v>
      </c>
      <c r="R12" s="825">
        <f>'9'!V9</f>
        <v>26</v>
      </c>
      <c r="S12" s="825">
        <f>'9'!Z9</f>
        <v>51</v>
      </c>
    </row>
    <row r="13" spans="2:19">
      <c r="B13" s="30" t="s">
        <v>198</v>
      </c>
      <c r="Q13" s="825" t="str">
        <f>'21'!S15</f>
        <v>H２９</v>
      </c>
      <c r="R13" s="825">
        <f>'9'!V10</f>
        <v>28</v>
      </c>
      <c r="S13" s="825">
        <f>'9'!Z10</f>
        <v>69</v>
      </c>
    </row>
    <row r="14" spans="2:19">
      <c r="Q14" s="825" t="str">
        <f>'21'!S16</f>
        <v>H３０</v>
      </c>
      <c r="R14" s="825">
        <f>'9'!V11</f>
        <v>23</v>
      </c>
      <c r="S14" s="825">
        <f>'9'!Z11</f>
        <v>71</v>
      </c>
    </row>
    <row r="15" spans="2:19">
      <c r="Q15" s="825" t="str">
        <f>'21'!S17</f>
        <v>R１</v>
      </c>
      <c r="R15" s="825">
        <f>'9'!V12</f>
        <v>27</v>
      </c>
      <c r="S15" s="825">
        <f>'9'!Z12</f>
        <v>66</v>
      </c>
    </row>
    <row r="16" spans="2:19">
      <c r="Q16" s="825" t="str">
        <f>'21'!S18</f>
        <v>R２</v>
      </c>
      <c r="R16" s="825">
        <f>'9'!V13</f>
        <v>22</v>
      </c>
      <c r="S16" s="825">
        <f>'9'!Z13</f>
        <v>68</v>
      </c>
    </row>
    <row r="17" spans="17:19">
      <c r="Q17" s="825" t="str">
        <f>'21'!S19</f>
        <v>R３</v>
      </c>
      <c r="R17" s="825">
        <f>'9'!V14</f>
        <v>16</v>
      </c>
      <c r="S17" s="825">
        <f>'9'!Z14</f>
        <v>68</v>
      </c>
    </row>
    <row r="18" spans="17:19">
      <c r="Q18" s="825" t="str">
        <f>'21'!S20</f>
        <v>R４</v>
      </c>
      <c r="R18" s="825">
        <f>'9'!V15</f>
        <v>17</v>
      </c>
      <c r="S18" s="825">
        <f>'9'!Z15</f>
        <v>70</v>
      </c>
    </row>
    <row r="19" spans="17:19">
      <c r="Q19" s="825" t="str">
        <f>'21'!S21</f>
        <v>R５</v>
      </c>
      <c r="R19" s="825">
        <f>'9'!V17</f>
        <v>30</v>
      </c>
      <c r="S19" s="825">
        <f>'9'!Z17</f>
        <v>71</v>
      </c>
    </row>
  </sheetData>
  <phoneticPr fontId="3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/>
  <dimension ref="O5:U22"/>
  <sheetViews>
    <sheetView view="pageBreakPreview" topLeftCell="C1" zoomScale="60" zoomScaleNormal="83" workbookViewId="0">
      <selection activeCell="Q8" sqref="Q8"/>
    </sheetView>
  </sheetViews>
  <sheetFormatPr defaultColWidth="9" defaultRowHeight="13"/>
  <cols>
    <col min="1" max="15" width="9" style="30"/>
    <col min="16" max="16" width="0.81640625" style="30" customWidth="1"/>
    <col min="17" max="24" width="17.90625" style="30" customWidth="1"/>
    <col min="25" max="16384" width="9" style="30"/>
  </cols>
  <sheetData>
    <row r="5" spans="15:21">
      <c r="O5" s="33"/>
      <c r="P5" s="33"/>
      <c r="Q5" s="33"/>
      <c r="R5" s="33"/>
      <c r="S5" s="33"/>
      <c r="T5" s="33"/>
      <c r="U5" s="33"/>
    </row>
    <row r="6" spans="15:21">
      <c r="O6" s="33"/>
      <c r="P6" s="33"/>
      <c r="Q6" s="33"/>
      <c r="R6" s="33"/>
      <c r="S6" s="33"/>
      <c r="T6" s="33"/>
      <c r="U6" s="33"/>
    </row>
    <row r="7" spans="15:21">
      <c r="O7" s="33"/>
      <c r="P7" s="33"/>
      <c r="Q7" s="33"/>
      <c r="R7" s="33"/>
      <c r="S7" s="33"/>
      <c r="T7" s="33"/>
      <c r="U7" s="33"/>
    </row>
    <row r="8" spans="15:21">
      <c r="O8" s="33"/>
      <c r="P8" s="33"/>
      <c r="Q8" s="33" t="s">
        <v>654</v>
      </c>
      <c r="R8" s="33">
        <v>1</v>
      </c>
      <c r="S8" s="33"/>
      <c r="T8" s="33"/>
      <c r="U8" s="33"/>
    </row>
    <row r="9" spans="15:21">
      <c r="O9" s="33"/>
      <c r="P9" s="33"/>
      <c r="Q9" s="33"/>
      <c r="R9" s="33" t="s">
        <v>626</v>
      </c>
      <c r="S9" s="33" t="s">
        <v>627</v>
      </c>
      <c r="T9" s="33">
        <v>1</v>
      </c>
      <c r="U9" s="33"/>
    </row>
    <row r="10" spans="15:21">
      <c r="O10" s="33"/>
      <c r="P10" s="33"/>
      <c r="Q10" s="33">
        <f>'21'!S11</f>
        <v>0</v>
      </c>
      <c r="R10" s="33">
        <f>'9'!D6</f>
        <v>32</v>
      </c>
      <c r="S10" s="33">
        <f>'9'!AB6</f>
        <v>503</v>
      </c>
      <c r="T10" s="33"/>
      <c r="U10" s="33"/>
    </row>
    <row r="11" spans="15:21">
      <c r="O11" s="33"/>
      <c r="P11" s="33"/>
      <c r="Q11" s="33" t="str">
        <f>'21'!S12</f>
        <v>H２６</v>
      </c>
      <c r="R11" s="33">
        <f>'9'!D7</f>
        <v>25</v>
      </c>
      <c r="S11" s="33">
        <f>'9'!AB7</f>
        <v>311</v>
      </c>
      <c r="T11" s="33"/>
      <c r="U11" s="33"/>
    </row>
    <row r="12" spans="15:21">
      <c r="O12" s="33"/>
      <c r="P12" s="33"/>
      <c r="Q12" s="33" t="str">
        <f>'21'!S13</f>
        <v>H２７</v>
      </c>
      <c r="R12" s="33">
        <f>'9'!D8</f>
        <v>21</v>
      </c>
      <c r="S12" s="33">
        <f>'9'!AB8</f>
        <v>15276</v>
      </c>
      <c r="T12" s="33"/>
      <c r="U12" s="33"/>
    </row>
    <row r="13" spans="15:21">
      <c r="O13" s="33"/>
      <c r="P13" s="33"/>
      <c r="Q13" s="33" t="str">
        <f>'21'!S14</f>
        <v>H２８</v>
      </c>
      <c r="R13" s="33">
        <f>'9'!D9</f>
        <v>17</v>
      </c>
      <c r="S13" s="33">
        <f>'9'!AB9</f>
        <v>75</v>
      </c>
      <c r="T13" s="33"/>
      <c r="U13" s="33"/>
    </row>
    <row r="14" spans="15:21">
      <c r="O14" s="33"/>
      <c r="P14" s="33"/>
      <c r="Q14" s="33" t="str">
        <f>'21'!S15</f>
        <v>H２９</v>
      </c>
      <c r="R14" s="33">
        <f>'9'!D10</f>
        <v>19</v>
      </c>
      <c r="S14" s="33">
        <f>'9'!AB10</f>
        <v>206</v>
      </c>
      <c r="T14" s="33"/>
      <c r="U14" s="33"/>
    </row>
    <row r="15" spans="15:21">
      <c r="O15" s="33"/>
      <c r="P15" s="33"/>
      <c r="Q15" s="33" t="str">
        <f>'21'!S16</f>
        <v>H３０</v>
      </c>
      <c r="R15" s="33">
        <f>'9'!D11</f>
        <v>34</v>
      </c>
      <c r="S15" s="33">
        <f>'9'!AB11</f>
        <v>404</v>
      </c>
      <c r="T15" s="33"/>
      <c r="U15" s="33"/>
    </row>
    <row r="16" spans="15:21">
      <c r="O16" s="33"/>
      <c r="P16" s="33"/>
      <c r="Q16" s="33" t="str">
        <f>'21'!S17</f>
        <v>R１</v>
      </c>
      <c r="R16" s="33">
        <f>'9'!D12</f>
        <v>32</v>
      </c>
      <c r="S16" s="33">
        <f>'9'!AB12</f>
        <v>490</v>
      </c>
      <c r="T16" s="33"/>
      <c r="U16" s="33"/>
    </row>
    <row r="17" spans="15:21">
      <c r="O17" s="33"/>
      <c r="P17" s="33"/>
      <c r="Q17" s="33" t="str">
        <f>'21'!S18</f>
        <v>R２</v>
      </c>
      <c r="R17" s="33">
        <f>'9'!D13</f>
        <v>31</v>
      </c>
      <c r="S17" s="33">
        <f>'9'!AB13</f>
        <v>1102</v>
      </c>
      <c r="T17" s="33"/>
      <c r="U17" s="33"/>
    </row>
    <row r="18" spans="15:21">
      <c r="O18" s="33"/>
      <c r="P18" s="33"/>
      <c r="Q18" s="33" t="str">
        <f>'21'!S19</f>
        <v>R３</v>
      </c>
      <c r="R18" s="33">
        <f>'9'!D14</f>
        <v>29</v>
      </c>
      <c r="S18" s="33">
        <f>'9'!AB14</f>
        <v>189</v>
      </c>
      <c r="T18" s="33"/>
      <c r="U18" s="33"/>
    </row>
    <row r="19" spans="15:21">
      <c r="O19" s="33"/>
      <c r="P19" s="33"/>
      <c r="Q19" s="33" t="str">
        <f>'21'!S20</f>
        <v>R４</v>
      </c>
      <c r="R19" s="33">
        <f>'9'!D15</f>
        <v>33</v>
      </c>
      <c r="S19" s="33">
        <f>'9'!AB15</f>
        <v>297</v>
      </c>
      <c r="T19" s="33"/>
      <c r="U19" s="33"/>
    </row>
    <row r="20" spans="15:21">
      <c r="O20" s="33"/>
      <c r="P20" s="33"/>
      <c r="Q20" s="33" t="str">
        <f>'21'!S21</f>
        <v>R５</v>
      </c>
      <c r="R20" s="33">
        <f>'9'!D17</f>
        <v>30</v>
      </c>
      <c r="S20" s="33">
        <f>'9'!AB17</f>
        <v>330</v>
      </c>
      <c r="T20" s="33"/>
      <c r="U20" s="33"/>
    </row>
    <row r="21" spans="15:21">
      <c r="O21" s="33"/>
      <c r="P21" s="33"/>
      <c r="Q21" s="33"/>
      <c r="R21" s="33"/>
      <c r="S21" s="33"/>
      <c r="T21" s="33"/>
      <c r="U21" s="33"/>
    </row>
    <row r="22" spans="15:21">
      <c r="O22" s="33"/>
      <c r="P22" s="33"/>
      <c r="Q22" s="33"/>
      <c r="R22" s="33"/>
      <c r="S22" s="33"/>
      <c r="T22" s="33"/>
      <c r="U22" s="33"/>
    </row>
  </sheetData>
  <phoneticPr fontId="3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3"/>
  <dimension ref="P7:S22"/>
  <sheetViews>
    <sheetView view="pageBreakPreview" zoomScale="115" zoomScaleNormal="90" zoomScaleSheetLayoutView="115" workbookViewId="0">
      <selection activeCell="T4" sqref="T4"/>
    </sheetView>
  </sheetViews>
  <sheetFormatPr defaultColWidth="5.453125" defaultRowHeight="24.5" customHeight="1"/>
  <cols>
    <col min="1" max="14" width="9.81640625" style="30" customWidth="1"/>
    <col min="15" max="16384" width="5.453125" style="30"/>
  </cols>
  <sheetData>
    <row r="7" spans="16:19" ht="24.5" customHeight="1">
      <c r="P7" s="30" t="s">
        <v>652</v>
      </c>
    </row>
    <row r="8" spans="16:19" ht="24.5" customHeight="1">
      <c r="P8" s="30" t="s">
        <v>651</v>
      </c>
    </row>
    <row r="9" spans="16:19" ht="24.5" customHeight="1">
      <c r="P9" s="825"/>
      <c r="Q9" s="825" t="s">
        <v>465</v>
      </c>
      <c r="R9" s="825" t="s">
        <v>469</v>
      </c>
      <c r="S9" s="825" t="s">
        <v>499</v>
      </c>
    </row>
    <row r="10" spans="16:19" ht="24.5" customHeight="1">
      <c r="P10" s="825" t="s">
        <v>75</v>
      </c>
      <c r="Q10" s="417">
        <v>4</v>
      </c>
      <c r="R10" s="609">
        <v>1</v>
      </c>
      <c r="S10" s="829">
        <f>'[1]9'!D18</f>
        <v>1</v>
      </c>
    </row>
    <row r="11" spans="16:19" ht="24.5" customHeight="1">
      <c r="P11" s="825" t="s">
        <v>194</v>
      </c>
      <c r="Q11" s="417">
        <v>7</v>
      </c>
      <c r="R11" s="609">
        <v>4</v>
      </c>
      <c r="S11" s="829">
        <f>'[1]9'!D19</f>
        <v>0</v>
      </c>
    </row>
    <row r="12" spans="16:19" ht="24.5" customHeight="1">
      <c r="P12" s="825" t="s">
        <v>195</v>
      </c>
      <c r="Q12" s="417">
        <v>3</v>
      </c>
      <c r="R12" s="610">
        <v>7</v>
      </c>
      <c r="S12" s="829">
        <f>'[1]9'!D20</f>
        <v>9</v>
      </c>
    </row>
    <row r="13" spans="16:19" ht="24.5" customHeight="1">
      <c r="P13" s="825" t="s">
        <v>78</v>
      </c>
      <c r="Q13" s="417">
        <v>7</v>
      </c>
      <c r="R13" s="610">
        <v>6</v>
      </c>
      <c r="S13" s="829">
        <f>'[1]9'!D21</f>
        <v>4</v>
      </c>
    </row>
    <row r="14" spans="16:19" ht="24.5" customHeight="1">
      <c r="P14" s="825" t="s">
        <v>79</v>
      </c>
      <c r="Q14" s="417">
        <v>1</v>
      </c>
      <c r="R14" s="610">
        <v>3</v>
      </c>
      <c r="S14" s="829">
        <f>'[1]9'!D22</f>
        <v>1</v>
      </c>
    </row>
    <row r="15" spans="16:19" ht="24.5" customHeight="1">
      <c r="P15" s="825" t="s">
        <v>80</v>
      </c>
      <c r="Q15" s="417">
        <v>0</v>
      </c>
      <c r="R15" s="610">
        <v>2</v>
      </c>
      <c r="S15" s="829">
        <f>'[1]9'!D23</f>
        <v>1</v>
      </c>
    </row>
    <row r="16" spans="16:19" ht="24.5" customHeight="1">
      <c r="P16" s="825" t="s">
        <v>81</v>
      </c>
      <c r="Q16" s="417">
        <v>2</v>
      </c>
      <c r="R16" s="610">
        <v>1</v>
      </c>
      <c r="S16" s="829">
        <f>'[1]9'!D24</f>
        <v>0</v>
      </c>
    </row>
    <row r="17" spans="16:19" ht="24.5" customHeight="1">
      <c r="P17" s="825" t="s">
        <v>82</v>
      </c>
      <c r="Q17" s="417">
        <v>0</v>
      </c>
      <c r="R17" s="610">
        <v>1</v>
      </c>
      <c r="S17" s="829">
        <f>'[1]9'!D25</f>
        <v>0</v>
      </c>
    </row>
    <row r="18" spans="16:19" ht="24.5" customHeight="1">
      <c r="P18" s="825" t="s">
        <v>83</v>
      </c>
      <c r="Q18" s="417">
        <v>0</v>
      </c>
      <c r="R18" s="610">
        <v>0</v>
      </c>
      <c r="S18" s="829">
        <f>'[1]9'!D26</f>
        <v>0</v>
      </c>
    </row>
    <row r="19" spans="16:19" ht="24.5" customHeight="1">
      <c r="P19" s="825" t="s">
        <v>84</v>
      </c>
      <c r="Q19" s="417">
        <v>1</v>
      </c>
      <c r="R19" s="610">
        <v>2</v>
      </c>
      <c r="S19" s="829">
        <f>'[1]9'!D27</f>
        <v>10</v>
      </c>
    </row>
    <row r="20" spans="16:19" ht="24.5" customHeight="1">
      <c r="P20" s="825" t="s">
        <v>85</v>
      </c>
      <c r="Q20" s="417">
        <v>2</v>
      </c>
      <c r="R20" s="610">
        <v>3</v>
      </c>
      <c r="S20" s="829">
        <f>'[1]9'!D28</f>
        <v>3</v>
      </c>
    </row>
    <row r="21" spans="16:19" ht="24.5" customHeight="1">
      <c r="P21" s="825" t="s">
        <v>86</v>
      </c>
      <c r="Q21" s="417">
        <v>2</v>
      </c>
      <c r="R21" s="610">
        <v>3</v>
      </c>
      <c r="S21" s="829">
        <f>'[1]9'!D29</f>
        <v>1</v>
      </c>
    </row>
    <row r="22" spans="16:19" ht="24.5" customHeight="1">
      <c r="P22" s="825"/>
      <c r="Q22" s="830">
        <f>SUM(Q10:Q21)</f>
        <v>29</v>
      </c>
      <c r="R22" s="830">
        <f t="shared" ref="R22:S22" si="0">SUM(R10:R21)</f>
        <v>33</v>
      </c>
      <c r="S22" s="830">
        <f t="shared" si="0"/>
        <v>30</v>
      </c>
    </row>
  </sheetData>
  <phoneticPr fontId="3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4">
    <pageSetUpPr fitToPage="1"/>
  </sheetPr>
  <dimension ref="B13"/>
  <sheetViews>
    <sheetView view="pageBreakPreview" zoomScale="60" zoomScaleNormal="50" workbookViewId="0">
      <selection activeCell="AH48" sqref="AH48"/>
    </sheetView>
  </sheetViews>
  <sheetFormatPr defaultColWidth="9" defaultRowHeight="13"/>
  <cols>
    <col min="1" max="16384" width="9" style="30"/>
  </cols>
  <sheetData>
    <row r="13" spans="2:2">
      <c r="B13" s="30" t="s">
        <v>198</v>
      </c>
    </row>
  </sheetData>
  <phoneticPr fontId="3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BF66"/>
  <sheetViews>
    <sheetView view="pageBreakPreview" zoomScale="80" zoomScaleNormal="55" zoomScaleSheetLayoutView="80" workbookViewId="0">
      <selection activeCell="BB37" sqref="BB37"/>
    </sheetView>
  </sheetViews>
  <sheetFormatPr defaultColWidth="9" defaultRowHeight="13"/>
  <cols>
    <col min="1" max="1" width="1.7265625" style="30" customWidth="1"/>
    <col min="2" max="2" width="9" style="30"/>
    <col min="3" max="3" width="12" style="59" customWidth="1"/>
    <col min="4" max="4" width="9" style="30"/>
    <col min="5" max="5" width="11.36328125" style="30" bestFit="1" customWidth="1"/>
    <col min="6" max="6" width="9.6328125" style="59" bestFit="1" customWidth="1"/>
    <col min="7" max="7" width="8" style="34" customWidth="1"/>
    <col min="8" max="8" width="9" style="30"/>
    <col min="9" max="9" width="9" style="59"/>
    <col min="10" max="11" width="9" style="30"/>
    <col min="12" max="12" width="9" style="60"/>
    <col min="13" max="17" width="9" style="30"/>
    <col min="18" max="18" width="9" style="58"/>
    <col min="19" max="20" width="9" style="30"/>
    <col min="21" max="24" width="9" style="40"/>
    <col min="25" max="25" width="5.90625" style="40" customWidth="1"/>
    <col min="26" max="27" width="0" style="40" hidden="1" customWidth="1"/>
    <col min="28" max="42" width="0" style="30" hidden="1" customWidth="1"/>
    <col min="43" max="43" width="9" style="30"/>
    <col min="44" max="49" width="0" style="30" hidden="1" customWidth="1"/>
    <col min="50" max="16384" width="9" style="30"/>
  </cols>
  <sheetData>
    <row r="2" spans="2:58">
      <c r="G2" s="30"/>
      <c r="I2" s="60"/>
      <c r="L2" s="30"/>
      <c r="O2" s="58"/>
      <c r="R2" s="40"/>
      <c r="W2" s="30"/>
      <c r="Z2" s="30"/>
      <c r="AD2" s="40"/>
      <c r="AG2" s="40"/>
      <c r="AJ2" s="40"/>
      <c r="AM2" s="40"/>
      <c r="AO2" s="40"/>
      <c r="AP2" s="40"/>
      <c r="AR2" s="40"/>
      <c r="AS2" s="40"/>
      <c r="BD2" s="34" t="s">
        <v>644</v>
      </c>
    </row>
    <row r="3" spans="2:58">
      <c r="G3" s="30"/>
      <c r="I3" s="60"/>
      <c r="L3" s="30"/>
      <c r="O3" s="58"/>
      <c r="R3" s="40"/>
      <c r="W3" s="30"/>
      <c r="Z3" s="30"/>
      <c r="AD3" s="40"/>
      <c r="AG3" s="40"/>
      <c r="AJ3" s="40"/>
      <c r="AM3" s="40"/>
      <c r="AO3" s="40"/>
      <c r="AP3" s="40"/>
      <c r="AR3" s="40"/>
      <c r="AS3" s="40"/>
      <c r="BD3" s="30" t="s">
        <v>646</v>
      </c>
      <c r="BE3" s="835" t="s">
        <v>645</v>
      </c>
      <c r="BF3" s="34"/>
    </row>
    <row r="4" spans="2:58">
      <c r="B4" s="34"/>
      <c r="E4" s="34"/>
      <c r="G4" s="39"/>
      <c r="H4" s="35"/>
      <c r="I4" s="60"/>
      <c r="J4" s="39"/>
      <c r="K4" s="35"/>
      <c r="L4" s="40"/>
      <c r="O4" s="58"/>
      <c r="R4" s="40"/>
      <c r="W4" s="30"/>
      <c r="Z4" s="30"/>
      <c r="AD4" s="40"/>
      <c r="AG4" s="40"/>
      <c r="AJ4" s="40"/>
      <c r="AM4" s="40"/>
      <c r="AU4" s="174"/>
      <c r="AV4" s="174"/>
      <c r="BD4" s="34" t="s">
        <v>247</v>
      </c>
      <c r="BE4" s="835">
        <v>4.8099999999999996</v>
      </c>
      <c r="BF4" s="34">
        <v>0.64</v>
      </c>
    </row>
    <row r="5" spans="2:58">
      <c r="B5" s="34"/>
      <c r="E5" s="34"/>
      <c r="G5" s="39"/>
      <c r="H5" s="35"/>
      <c r="I5" s="60"/>
      <c r="J5" s="39"/>
      <c r="K5" s="35"/>
      <c r="L5" s="40"/>
      <c r="O5" s="58"/>
      <c r="R5" s="40"/>
      <c r="W5" s="30"/>
      <c r="Z5" s="30"/>
      <c r="AD5" s="40"/>
      <c r="AG5" s="40"/>
      <c r="AJ5" s="40"/>
      <c r="AM5" s="40"/>
      <c r="AU5" s="174"/>
      <c r="AV5" s="174"/>
      <c r="BD5" s="34" t="s">
        <v>269</v>
      </c>
      <c r="BE5" s="835">
        <v>4.6100000000000003</v>
      </c>
      <c r="BF5" s="34">
        <v>1.0900000000000001</v>
      </c>
    </row>
    <row r="6" spans="2:58">
      <c r="B6" s="34"/>
      <c r="E6" s="34"/>
      <c r="G6" s="39"/>
      <c r="H6" s="35"/>
      <c r="I6" s="60"/>
      <c r="J6" s="39"/>
      <c r="K6" s="35"/>
      <c r="L6" s="40"/>
      <c r="O6" s="58"/>
      <c r="R6" s="40"/>
      <c r="W6" s="30"/>
      <c r="Z6" s="30"/>
      <c r="AD6" s="40"/>
      <c r="AG6" s="40"/>
      <c r="AJ6" s="40"/>
      <c r="AM6" s="40"/>
      <c r="AU6" s="174"/>
      <c r="AV6" s="174"/>
      <c r="BD6" s="34" t="s">
        <v>268</v>
      </c>
      <c r="BE6" s="835">
        <v>4.57</v>
      </c>
      <c r="BF6" s="34">
        <v>0.6</v>
      </c>
    </row>
    <row r="7" spans="2:58">
      <c r="B7" s="34"/>
      <c r="E7" s="34"/>
      <c r="G7" s="39"/>
      <c r="H7" s="35"/>
      <c r="I7" s="60"/>
      <c r="J7" s="39"/>
      <c r="K7" s="35"/>
      <c r="L7" s="40"/>
      <c r="O7" s="58"/>
      <c r="R7" s="40"/>
      <c r="W7" s="30"/>
      <c r="Z7" s="30"/>
      <c r="AC7" s="97"/>
      <c r="AD7" s="98"/>
      <c r="AG7" s="40"/>
      <c r="AJ7" s="40"/>
      <c r="AM7" s="40"/>
      <c r="AU7" s="174"/>
      <c r="AV7" s="174"/>
      <c r="BD7" s="34" t="s">
        <v>253</v>
      </c>
      <c r="BE7" s="835">
        <v>4.51</v>
      </c>
      <c r="BF7" s="34">
        <v>0.96</v>
      </c>
    </row>
    <row r="8" spans="2:58">
      <c r="B8" s="34"/>
      <c r="E8" s="34"/>
      <c r="G8" s="39"/>
      <c r="H8" s="35"/>
      <c r="I8" s="60"/>
      <c r="J8" s="39"/>
      <c r="K8" s="35"/>
      <c r="L8" s="40"/>
      <c r="O8" s="58"/>
      <c r="Q8" s="62"/>
      <c r="R8" s="82"/>
      <c r="W8" s="97"/>
      <c r="X8" s="98"/>
      <c r="Z8" s="30"/>
      <c r="AD8" s="40"/>
      <c r="AG8" s="40"/>
      <c r="AJ8" s="40"/>
      <c r="AM8" s="40"/>
      <c r="AU8" s="174"/>
      <c r="AV8" s="174"/>
      <c r="BD8" s="34" t="s">
        <v>264</v>
      </c>
      <c r="BE8" s="835">
        <v>4.43</v>
      </c>
      <c r="BF8" s="34">
        <v>1.1200000000000001</v>
      </c>
    </row>
    <row r="9" spans="2:58">
      <c r="B9" s="34"/>
      <c r="D9" s="39"/>
      <c r="E9" s="34"/>
      <c r="G9" s="39"/>
      <c r="H9" s="35"/>
      <c r="I9" s="60"/>
      <c r="J9" s="39"/>
      <c r="K9" s="35"/>
      <c r="L9" s="40"/>
      <c r="O9" s="58"/>
      <c r="R9" s="40"/>
      <c r="W9" s="30"/>
      <c r="Z9" s="30"/>
      <c r="AD9" s="40"/>
      <c r="AG9" s="40"/>
      <c r="AJ9" s="40"/>
      <c r="AM9" s="40"/>
      <c r="AU9" s="174"/>
      <c r="AV9" s="174"/>
      <c r="BD9" s="34" t="s">
        <v>251</v>
      </c>
      <c r="BE9" s="835">
        <v>4.26</v>
      </c>
      <c r="BF9" s="34">
        <v>0.74</v>
      </c>
    </row>
    <row r="10" spans="2:58">
      <c r="B10" s="34"/>
      <c r="D10" s="39"/>
      <c r="E10" s="34"/>
      <c r="G10" s="39"/>
      <c r="H10" s="35"/>
      <c r="I10" s="60"/>
      <c r="J10" s="39"/>
      <c r="K10" s="35"/>
      <c r="L10" s="40"/>
      <c r="O10" s="58"/>
      <c r="R10" s="40"/>
      <c r="W10" s="30"/>
      <c r="Z10" s="30"/>
      <c r="AD10" s="40"/>
      <c r="AG10" s="40"/>
      <c r="AJ10" s="40"/>
      <c r="AM10" s="40"/>
      <c r="AU10" s="174"/>
      <c r="AV10" s="174"/>
      <c r="BD10" s="34" t="s">
        <v>275</v>
      </c>
      <c r="BE10" s="835">
        <v>4.18</v>
      </c>
      <c r="BF10" s="34">
        <v>1.32</v>
      </c>
    </row>
    <row r="11" spans="2:58">
      <c r="B11" s="34"/>
      <c r="E11" s="34"/>
      <c r="G11" s="39"/>
      <c r="H11" s="35"/>
      <c r="I11" s="60"/>
      <c r="J11" s="39"/>
      <c r="K11" s="35"/>
      <c r="L11" s="40"/>
      <c r="O11" s="58"/>
      <c r="R11" s="40"/>
      <c r="W11" s="30"/>
      <c r="Z11" s="30"/>
      <c r="AD11" s="40"/>
      <c r="AG11" s="40"/>
      <c r="AJ11" s="40"/>
      <c r="AM11" s="40"/>
      <c r="AU11" s="174"/>
      <c r="AV11" s="174"/>
      <c r="BD11" s="34" t="s">
        <v>257</v>
      </c>
      <c r="BE11" s="835">
        <v>4.1399999999999997</v>
      </c>
      <c r="BF11" s="34">
        <v>0.9</v>
      </c>
    </row>
    <row r="12" spans="2:58">
      <c r="B12" s="34"/>
      <c r="E12" s="34"/>
      <c r="G12" s="39"/>
      <c r="H12" s="35"/>
      <c r="I12" s="60"/>
      <c r="J12" s="39"/>
      <c r="K12" s="35"/>
      <c r="L12" s="40"/>
      <c r="O12" s="58"/>
      <c r="R12" s="40"/>
      <c r="W12" s="30"/>
      <c r="Z12" s="95"/>
      <c r="AA12" s="96"/>
      <c r="AD12" s="40"/>
      <c r="AG12" s="40"/>
      <c r="AJ12" s="40"/>
      <c r="AM12" s="40"/>
      <c r="AU12" s="174"/>
      <c r="AV12" s="174"/>
      <c r="BD12" s="34" t="s">
        <v>265</v>
      </c>
      <c r="BE12" s="835">
        <v>4.1399999999999997</v>
      </c>
      <c r="BF12" s="34">
        <v>1.84</v>
      </c>
    </row>
    <row r="13" spans="2:58">
      <c r="B13" s="34"/>
      <c r="E13" s="34"/>
      <c r="G13" s="39"/>
      <c r="H13" s="35"/>
      <c r="I13" s="60"/>
      <c r="J13" s="39"/>
      <c r="K13" s="35"/>
      <c r="L13" s="40"/>
      <c r="O13" s="58"/>
      <c r="R13" s="40"/>
      <c r="W13" s="30"/>
      <c r="Z13" s="30"/>
      <c r="AD13" s="40"/>
      <c r="AG13" s="40"/>
      <c r="AJ13" s="40"/>
      <c r="AM13" s="40"/>
      <c r="AU13" s="174"/>
      <c r="AV13" s="174"/>
      <c r="BD13" s="34" t="s">
        <v>279</v>
      </c>
      <c r="BE13" s="835">
        <v>4.04</v>
      </c>
      <c r="BF13" s="34">
        <v>1.1599999999999999</v>
      </c>
    </row>
    <row r="14" spans="2:58">
      <c r="B14" s="34"/>
      <c r="D14" s="39"/>
      <c r="E14" s="34"/>
      <c r="G14" s="39"/>
      <c r="H14" s="35"/>
      <c r="I14" s="60"/>
      <c r="J14" s="39"/>
      <c r="K14" s="35"/>
      <c r="L14" s="40"/>
      <c r="O14" s="58"/>
      <c r="R14" s="40"/>
      <c r="W14" s="30"/>
      <c r="Z14" s="30"/>
      <c r="AD14" s="40"/>
      <c r="AG14" s="40"/>
      <c r="AJ14" s="40"/>
      <c r="AM14" s="40"/>
      <c r="AU14" s="174"/>
      <c r="AV14" s="174"/>
      <c r="BD14" s="34" t="s">
        <v>258</v>
      </c>
      <c r="BE14" s="835">
        <v>3.98</v>
      </c>
      <c r="BF14" s="34">
        <v>1.24</v>
      </c>
    </row>
    <row r="15" spans="2:58">
      <c r="B15" s="34"/>
      <c r="D15" s="39"/>
      <c r="E15" s="34"/>
      <c r="G15" s="39"/>
      <c r="H15" s="35"/>
      <c r="I15" s="60"/>
      <c r="J15" s="39"/>
      <c r="K15" s="35"/>
      <c r="L15" s="40"/>
      <c r="O15" s="58"/>
      <c r="R15" s="40"/>
      <c r="W15" s="30"/>
      <c r="Z15" s="30"/>
      <c r="AD15" s="40"/>
      <c r="AG15" s="40"/>
      <c r="AI15" s="95"/>
      <c r="AJ15" s="96"/>
      <c r="AL15" s="95"/>
      <c r="AM15" s="96"/>
      <c r="AU15" s="174"/>
      <c r="AV15" s="174"/>
      <c r="BD15" s="34" t="s">
        <v>254</v>
      </c>
      <c r="BE15" s="835">
        <v>3.93</v>
      </c>
      <c r="BF15" s="34">
        <v>2.02</v>
      </c>
    </row>
    <row r="16" spans="2:58">
      <c r="B16" s="34"/>
      <c r="E16" s="34"/>
      <c r="G16" s="39"/>
      <c r="H16" s="35"/>
      <c r="I16" s="60"/>
      <c r="J16" s="39"/>
      <c r="K16" s="35"/>
      <c r="L16" s="40"/>
      <c r="O16" s="58"/>
      <c r="R16" s="40"/>
      <c r="W16" s="95"/>
      <c r="X16" s="96"/>
      <c r="Y16" s="96"/>
      <c r="Z16" s="30"/>
      <c r="AD16" s="40"/>
      <c r="AG16" s="40"/>
      <c r="AJ16" s="40"/>
      <c r="AM16" s="40"/>
      <c r="AU16" s="174"/>
      <c r="AV16" s="174"/>
      <c r="BD16" s="34" t="s">
        <v>277</v>
      </c>
      <c r="BE16" s="835">
        <v>3.9</v>
      </c>
      <c r="BF16" s="34">
        <v>1.61</v>
      </c>
    </row>
    <row r="17" spans="2:58">
      <c r="B17" s="34"/>
      <c r="D17" s="39"/>
      <c r="E17" s="34"/>
      <c r="G17" s="39"/>
      <c r="H17" s="35"/>
      <c r="I17" s="60"/>
      <c r="J17" s="39"/>
      <c r="K17" s="35"/>
      <c r="L17" s="40"/>
      <c r="O17" s="58"/>
      <c r="R17" s="40"/>
      <c r="W17" s="30"/>
      <c r="Z17" s="30"/>
      <c r="AD17" s="40"/>
      <c r="AG17" s="40"/>
      <c r="AJ17" s="40"/>
      <c r="AM17" s="40"/>
      <c r="AU17" s="174"/>
      <c r="AV17" s="174"/>
      <c r="BD17" s="34" t="s">
        <v>256</v>
      </c>
      <c r="BE17" s="835">
        <v>3.89</v>
      </c>
      <c r="BF17" s="34">
        <v>1.44</v>
      </c>
    </row>
    <row r="18" spans="2:58">
      <c r="B18" s="34"/>
      <c r="D18" s="39"/>
      <c r="E18" s="34"/>
      <c r="G18" s="39"/>
      <c r="H18" s="35"/>
      <c r="I18" s="60"/>
      <c r="J18" s="39"/>
      <c r="K18" s="35"/>
      <c r="L18" s="40"/>
      <c r="O18" s="58"/>
      <c r="R18" s="40"/>
      <c r="W18" s="30"/>
      <c r="Z18" s="30"/>
      <c r="AD18" s="40"/>
      <c r="AF18" s="95"/>
      <c r="AG18" s="96"/>
      <c r="AJ18" s="40"/>
      <c r="AM18" s="40"/>
      <c r="AU18" s="174"/>
      <c r="AV18" s="174"/>
      <c r="BD18" s="34" t="s">
        <v>252</v>
      </c>
      <c r="BE18" s="835">
        <v>3.87</v>
      </c>
      <c r="BF18" s="34">
        <v>1.61</v>
      </c>
    </row>
    <row r="19" spans="2:58">
      <c r="B19" s="34"/>
      <c r="E19" s="34"/>
      <c r="G19" s="39"/>
      <c r="H19" s="35"/>
      <c r="I19" s="60"/>
      <c r="J19" s="39"/>
      <c r="K19" s="35"/>
      <c r="L19" s="40"/>
      <c r="O19" s="58"/>
      <c r="R19" s="40"/>
      <c r="W19" s="30"/>
      <c r="Z19" s="30"/>
      <c r="AD19" s="40"/>
      <c r="AF19" s="97"/>
      <c r="AG19" s="98"/>
      <c r="AJ19" s="40"/>
      <c r="AM19" s="40"/>
      <c r="AU19" s="174"/>
      <c r="AV19" s="174"/>
      <c r="BD19" s="34" t="s">
        <v>272</v>
      </c>
      <c r="BE19" s="835">
        <v>3.71</v>
      </c>
      <c r="BF19" s="34">
        <v>2.41</v>
      </c>
    </row>
    <row r="20" spans="2:58">
      <c r="B20" s="34"/>
      <c r="E20" s="34"/>
      <c r="G20" s="39"/>
      <c r="H20" s="35"/>
      <c r="I20" s="60"/>
      <c r="J20" s="39"/>
      <c r="K20" s="53"/>
      <c r="L20" s="82"/>
      <c r="O20" s="58"/>
      <c r="R20" s="40"/>
      <c r="W20" s="30"/>
      <c r="Z20" s="30"/>
      <c r="AD20" s="40"/>
      <c r="AG20" s="40"/>
      <c r="AJ20" s="40"/>
      <c r="AM20" s="40"/>
      <c r="AU20" s="174"/>
      <c r="AV20" s="174"/>
      <c r="BD20" s="34" t="s">
        <v>259</v>
      </c>
      <c r="BE20" s="835">
        <v>3.68</v>
      </c>
      <c r="BF20" s="34">
        <v>1.26</v>
      </c>
    </row>
    <row r="21" spans="2:58">
      <c r="B21" s="34"/>
      <c r="E21" s="34"/>
      <c r="G21" s="39"/>
      <c r="H21" s="35"/>
      <c r="I21" s="60"/>
      <c r="J21" s="39"/>
      <c r="K21" s="35"/>
      <c r="L21" s="40"/>
      <c r="O21" s="58"/>
      <c r="R21" s="40"/>
      <c r="W21" s="30"/>
      <c r="Z21" s="30"/>
      <c r="AD21" s="40"/>
      <c r="AG21" s="40"/>
      <c r="AJ21" s="40"/>
      <c r="AM21" s="40"/>
      <c r="AU21" s="174"/>
      <c r="AV21" s="174"/>
      <c r="BD21" s="34" t="s">
        <v>255</v>
      </c>
      <c r="BE21" s="835">
        <v>3.58</v>
      </c>
      <c r="BF21" s="34">
        <v>2.42</v>
      </c>
    </row>
    <row r="22" spans="2:58">
      <c r="B22" s="34"/>
      <c r="E22" s="34"/>
      <c r="G22" s="39"/>
      <c r="H22" s="35"/>
      <c r="I22" s="60"/>
      <c r="J22" s="39"/>
      <c r="K22" s="35"/>
      <c r="L22" s="40"/>
      <c r="O22" s="58"/>
      <c r="R22" s="40"/>
      <c r="W22" s="30"/>
      <c r="Z22" s="30"/>
      <c r="AD22" s="40"/>
      <c r="AG22" s="40"/>
      <c r="AJ22" s="40"/>
      <c r="AM22" s="40"/>
      <c r="AU22" s="174"/>
      <c r="AV22" s="174"/>
      <c r="BD22" s="34" t="s">
        <v>262</v>
      </c>
      <c r="BE22" s="835">
        <v>3.56</v>
      </c>
      <c r="BF22" s="34">
        <v>1.42</v>
      </c>
    </row>
    <row r="23" spans="2:58">
      <c r="B23" s="34"/>
      <c r="E23" s="34"/>
      <c r="G23" s="39"/>
      <c r="H23" s="35"/>
      <c r="I23" s="60"/>
      <c r="J23" s="39"/>
      <c r="K23" s="35"/>
      <c r="L23" s="40"/>
      <c r="O23" s="58"/>
      <c r="R23" s="40"/>
      <c r="W23" s="30"/>
      <c r="Z23" s="30"/>
      <c r="AD23" s="40"/>
      <c r="AG23" s="40"/>
      <c r="AJ23" s="40"/>
      <c r="AM23" s="40"/>
      <c r="AU23" s="174"/>
      <c r="AV23" s="174"/>
      <c r="BD23" s="34" t="s">
        <v>276</v>
      </c>
      <c r="BE23" s="835">
        <v>3.52</v>
      </c>
      <c r="BF23" s="34"/>
    </row>
    <row r="24" spans="2:58">
      <c r="B24" s="34"/>
      <c r="E24" s="34"/>
      <c r="G24" s="39"/>
      <c r="H24" s="35"/>
      <c r="I24" s="60"/>
      <c r="J24" s="39"/>
      <c r="K24" s="35"/>
      <c r="L24" s="40"/>
      <c r="O24" s="58"/>
      <c r="R24" s="40"/>
      <c r="W24" s="30"/>
      <c r="Z24" s="30"/>
      <c r="AD24" s="40"/>
      <c r="AG24" s="40"/>
      <c r="AJ24" s="40"/>
      <c r="AM24" s="40"/>
      <c r="AU24" s="174"/>
      <c r="AV24" s="174"/>
      <c r="BD24" s="34" t="s">
        <v>274</v>
      </c>
      <c r="BE24" s="835">
        <v>3.38</v>
      </c>
      <c r="BF24" s="34">
        <v>1.63</v>
      </c>
    </row>
    <row r="25" spans="2:58">
      <c r="B25" s="34"/>
      <c r="E25" s="34"/>
      <c r="G25" s="39"/>
      <c r="H25" s="35"/>
      <c r="I25" s="60"/>
      <c r="J25" s="39"/>
      <c r="K25" s="35"/>
      <c r="L25" s="40"/>
      <c r="O25" s="58"/>
      <c r="R25" s="40"/>
      <c r="W25" s="30"/>
      <c r="Z25" s="30"/>
      <c r="AD25" s="40"/>
      <c r="AG25" s="40"/>
      <c r="AJ25" s="40"/>
      <c r="AM25" s="40"/>
      <c r="AU25" s="174"/>
      <c r="AV25" s="174"/>
      <c r="BD25" s="34" t="s">
        <v>261</v>
      </c>
      <c r="BE25" s="835">
        <v>3.35</v>
      </c>
      <c r="BF25" s="34">
        <v>1.27</v>
      </c>
    </row>
    <row r="26" spans="2:58">
      <c r="B26" s="34"/>
      <c r="E26" s="34"/>
      <c r="G26" s="39"/>
      <c r="H26" s="35"/>
      <c r="I26" s="60"/>
      <c r="J26" s="39"/>
      <c r="K26" s="35"/>
      <c r="L26" s="40"/>
      <c r="O26" s="58"/>
      <c r="R26" s="40"/>
      <c r="W26" s="30"/>
      <c r="Z26" s="30"/>
      <c r="AD26" s="40"/>
      <c r="AG26" s="40"/>
      <c r="AJ26" s="40"/>
      <c r="AM26" s="40"/>
      <c r="AU26" s="174"/>
      <c r="AV26" s="174"/>
      <c r="BD26" s="34" t="s">
        <v>243</v>
      </c>
      <c r="BE26" s="835">
        <v>3.34</v>
      </c>
      <c r="BF26" s="34">
        <v>1.62</v>
      </c>
    </row>
    <row r="27" spans="2:58">
      <c r="B27" s="34"/>
      <c r="D27" s="39"/>
      <c r="E27" s="34"/>
      <c r="G27" s="39"/>
      <c r="H27" s="35"/>
      <c r="I27" s="60"/>
      <c r="J27" s="39"/>
      <c r="K27" s="35"/>
      <c r="L27" s="40"/>
      <c r="O27" s="58"/>
      <c r="R27" s="40"/>
      <c r="W27" s="30"/>
      <c r="Z27" s="30"/>
      <c r="AD27" s="40"/>
      <c r="AG27" s="40"/>
      <c r="AJ27" s="40"/>
      <c r="AM27" s="40"/>
      <c r="AU27" s="174"/>
      <c r="AV27" s="174"/>
      <c r="BD27" s="34" t="s">
        <v>284</v>
      </c>
      <c r="BE27" s="835">
        <v>3.24</v>
      </c>
      <c r="BF27" s="34">
        <v>2.2599999999999998</v>
      </c>
    </row>
    <row r="28" spans="2:58">
      <c r="B28" s="34"/>
      <c r="D28" s="39"/>
      <c r="E28" s="34"/>
      <c r="G28" s="39"/>
      <c r="H28" s="35"/>
      <c r="I28" s="60"/>
      <c r="J28" s="39"/>
      <c r="K28" s="35"/>
      <c r="L28" s="40"/>
      <c r="O28" s="58"/>
      <c r="R28" s="40"/>
      <c r="W28" s="30"/>
      <c r="Z28" s="30"/>
      <c r="AD28" s="40"/>
      <c r="AG28" s="40"/>
      <c r="AJ28" s="40"/>
      <c r="AM28" s="40"/>
      <c r="AU28" s="174"/>
      <c r="AV28" s="174"/>
      <c r="BD28" s="34" t="s">
        <v>267</v>
      </c>
      <c r="BE28" s="835">
        <v>3.22</v>
      </c>
      <c r="BF28" s="34">
        <v>1.1399999999999999</v>
      </c>
    </row>
    <row r="29" spans="2:58">
      <c r="B29" s="34"/>
      <c r="D29" s="39"/>
      <c r="E29" s="34"/>
      <c r="G29" s="39"/>
      <c r="H29" s="35"/>
      <c r="I29" s="60"/>
      <c r="J29" s="39"/>
      <c r="K29" s="35"/>
      <c r="L29" s="40"/>
      <c r="O29" s="58"/>
      <c r="R29" s="40"/>
      <c r="W29" s="30"/>
      <c r="Z29" s="30"/>
      <c r="AD29" s="40"/>
      <c r="AG29" s="40"/>
      <c r="AJ29" s="40"/>
      <c r="AM29" s="40"/>
      <c r="AU29" s="174"/>
      <c r="AV29" s="174"/>
      <c r="BD29" s="34" t="s">
        <v>281</v>
      </c>
      <c r="BE29" s="835">
        <v>3.21</v>
      </c>
      <c r="BF29" s="34">
        <v>0.76</v>
      </c>
    </row>
    <row r="30" spans="2:58">
      <c r="B30" s="34"/>
      <c r="E30" s="34"/>
      <c r="G30" s="39"/>
      <c r="H30" s="35"/>
      <c r="I30" s="60"/>
      <c r="J30" s="39"/>
      <c r="K30" s="35"/>
      <c r="L30" s="40"/>
      <c r="O30" s="58"/>
      <c r="R30" s="40"/>
      <c r="W30" s="30"/>
      <c r="Z30" s="30"/>
      <c r="AD30" s="40"/>
      <c r="AG30" s="40"/>
      <c r="AJ30" s="40"/>
      <c r="AM30" s="40"/>
      <c r="AU30" s="174"/>
      <c r="AV30" s="174"/>
      <c r="BD30" s="34" t="s">
        <v>278</v>
      </c>
      <c r="BE30" s="835">
        <v>3.17</v>
      </c>
      <c r="BF30" s="34">
        <v>1.34</v>
      </c>
    </row>
    <row r="31" spans="2:58">
      <c r="B31" s="34"/>
      <c r="E31" s="34"/>
      <c r="G31" s="39"/>
      <c r="H31" s="35"/>
      <c r="I31" s="60"/>
      <c r="J31" s="39"/>
      <c r="K31" s="35"/>
      <c r="L31" s="40"/>
      <c r="O31" s="58"/>
      <c r="R31" s="40"/>
      <c r="W31" s="30"/>
      <c r="Z31" s="30"/>
      <c r="AD31" s="40"/>
      <c r="AG31" s="40"/>
      <c r="AJ31" s="40"/>
      <c r="AM31" s="40"/>
      <c r="AU31" s="174"/>
      <c r="AV31" s="174"/>
      <c r="BD31" s="34" t="s">
        <v>238</v>
      </c>
      <c r="BE31" s="835">
        <v>3.15</v>
      </c>
      <c r="BF31" s="34">
        <v>0.94</v>
      </c>
    </row>
    <row r="32" spans="2:58">
      <c r="B32" s="34"/>
      <c r="E32" s="34"/>
      <c r="G32" s="39"/>
      <c r="H32" s="35"/>
      <c r="I32" s="60"/>
      <c r="J32" s="39"/>
      <c r="K32" s="35"/>
      <c r="L32" s="40"/>
      <c r="O32" s="58"/>
      <c r="R32" s="40"/>
      <c r="W32" s="30"/>
      <c r="Z32" s="30"/>
      <c r="AD32" s="40"/>
      <c r="AG32" s="40"/>
      <c r="AJ32" s="40"/>
      <c r="AM32" s="40"/>
      <c r="AU32" s="174"/>
      <c r="AV32" s="174"/>
      <c r="BD32" s="34" t="s">
        <v>245</v>
      </c>
      <c r="BE32" s="835">
        <v>3.09</v>
      </c>
      <c r="BF32" s="34">
        <v>1.1499999999999999</v>
      </c>
    </row>
    <row r="33" spans="2:58">
      <c r="B33" s="34"/>
      <c r="E33" s="34"/>
      <c r="G33" s="39"/>
      <c r="H33" s="35"/>
      <c r="I33" s="60"/>
      <c r="J33" s="39"/>
      <c r="K33" s="35"/>
      <c r="L33" s="40"/>
      <c r="O33" s="58"/>
      <c r="R33" s="40"/>
      <c r="W33" s="30"/>
      <c r="Z33" s="30"/>
      <c r="AD33" s="40"/>
      <c r="AG33" s="40"/>
      <c r="AJ33" s="40"/>
      <c r="AM33" s="40"/>
      <c r="AU33" s="174"/>
      <c r="AV33" s="174"/>
      <c r="BD33" s="34" t="s">
        <v>250</v>
      </c>
      <c r="BE33" s="835">
        <v>3.09</v>
      </c>
      <c r="BF33" s="34">
        <v>3.75</v>
      </c>
    </row>
    <row r="34" spans="2:58">
      <c r="B34" s="34"/>
      <c r="E34" s="34"/>
      <c r="G34" s="39"/>
      <c r="H34" s="35"/>
      <c r="I34" s="60"/>
      <c r="J34" s="39"/>
      <c r="K34" s="35"/>
      <c r="L34" s="40"/>
      <c r="O34" s="58"/>
      <c r="R34" s="40"/>
      <c r="W34" s="30"/>
      <c r="Z34" s="30"/>
      <c r="AD34" s="40"/>
      <c r="AG34" s="40"/>
      <c r="AJ34" s="40"/>
      <c r="AM34" s="40"/>
      <c r="AU34" s="174"/>
      <c r="AV34" s="174"/>
      <c r="BD34" s="34" t="s">
        <v>249</v>
      </c>
      <c r="BE34" s="835">
        <v>3.05</v>
      </c>
      <c r="BF34" s="34">
        <v>1.1299999999999999</v>
      </c>
    </row>
    <row r="35" spans="2:58">
      <c r="B35" s="34"/>
      <c r="E35" s="34"/>
      <c r="G35" s="39"/>
      <c r="H35" s="35"/>
      <c r="I35" s="60"/>
      <c r="J35" s="39"/>
      <c r="K35" s="35"/>
      <c r="L35" s="40"/>
      <c r="O35" s="58"/>
      <c r="R35" s="40"/>
      <c r="W35" s="30"/>
      <c r="Z35" s="30"/>
      <c r="AC35" s="95"/>
      <c r="AD35" s="96"/>
      <c r="AG35" s="40"/>
      <c r="AJ35" s="40"/>
      <c r="AM35" s="40"/>
      <c r="AU35" s="174"/>
      <c r="AV35" s="174"/>
      <c r="BD35" s="34" t="s">
        <v>273</v>
      </c>
      <c r="BE35" s="835">
        <v>3.05</v>
      </c>
      <c r="BF35" s="34">
        <v>1.21</v>
      </c>
    </row>
    <row r="36" spans="2:58">
      <c r="B36" s="34"/>
      <c r="E36" s="34"/>
      <c r="G36" s="39"/>
      <c r="H36" s="35"/>
      <c r="I36" s="60"/>
      <c r="J36" s="39"/>
      <c r="K36" s="35"/>
      <c r="L36" s="40"/>
      <c r="O36" s="58"/>
      <c r="R36" s="40"/>
      <c r="W36" s="30"/>
      <c r="Z36" s="30"/>
      <c r="AD36" s="40"/>
      <c r="AG36" s="40"/>
      <c r="AJ36" s="40"/>
      <c r="AM36" s="40"/>
      <c r="AU36" s="174"/>
      <c r="AV36" s="174"/>
      <c r="BD36" s="34" t="s">
        <v>270</v>
      </c>
      <c r="BE36" s="835">
        <v>2.98</v>
      </c>
      <c r="BF36" s="34">
        <v>0.56999999999999995</v>
      </c>
    </row>
    <row r="37" spans="2:58">
      <c r="B37" s="34"/>
      <c r="E37" s="34"/>
      <c r="G37" s="39"/>
      <c r="H37" s="35"/>
      <c r="I37" s="60"/>
      <c r="J37" s="39"/>
      <c r="K37" s="35"/>
      <c r="L37" s="40"/>
      <c r="O37" s="58"/>
      <c r="R37" s="40"/>
      <c r="W37" s="30"/>
      <c r="Z37" s="30"/>
      <c r="AD37" s="40"/>
      <c r="AG37" s="40"/>
      <c r="AJ37" s="40"/>
      <c r="AM37" s="40"/>
      <c r="AU37" s="174"/>
      <c r="AV37" s="174"/>
      <c r="BD37" s="34" t="s">
        <v>266</v>
      </c>
      <c r="BE37" s="835">
        <v>2.98</v>
      </c>
      <c r="BF37" s="34">
        <v>2.86</v>
      </c>
    </row>
    <row r="38" spans="2:58">
      <c r="B38" s="34"/>
      <c r="E38" s="34"/>
      <c r="G38" s="39"/>
      <c r="H38" s="35"/>
      <c r="I38" s="60"/>
      <c r="J38" s="39"/>
      <c r="K38" s="35"/>
      <c r="L38" s="40"/>
      <c r="O38" s="58"/>
      <c r="R38" s="40"/>
      <c r="W38" s="30"/>
      <c r="Z38" s="97"/>
      <c r="AA38" s="98"/>
      <c r="AD38" s="40"/>
      <c r="AG38" s="40"/>
      <c r="AJ38" s="40"/>
      <c r="AM38" s="40"/>
      <c r="AU38" s="174"/>
      <c r="AV38" s="174"/>
      <c r="BD38" s="34" t="s">
        <v>244</v>
      </c>
      <c r="BE38" s="835">
        <v>2.84</v>
      </c>
      <c r="BF38" s="34">
        <v>1.72</v>
      </c>
    </row>
    <row r="39" spans="2:58">
      <c r="B39" s="34"/>
      <c r="E39" s="34"/>
      <c r="G39" s="39"/>
      <c r="H39" s="35"/>
      <c r="I39" s="60"/>
      <c r="J39" s="39"/>
      <c r="K39" s="35"/>
      <c r="L39" s="40"/>
      <c r="O39" s="58"/>
      <c r="R39" s="40"/>
      <c r="W39" s="30"/>
      <c r="Z39" s="30"/>
      <c r="AD39" s="40"/>
      <c r="AG39" s="40"/>
      <c r="AJ39" s="40"/>
      <c r="AM39" s="40"/>
      <c r="AU39" s="174"/>
      <c r="AV39" s="174"/>
      <c r="BD39" s="34" t="s">
        <v>260</v>
      </c>
      <c r="BE39" s="835">
        <v>2.83</v>
      </c>
      <c r="BF39" s="34">
        <v>1.05</v>
      </c>
    </row>
    <row r="40" spans="2:58">
      <c r="B40" s="34"/>
      <c r="E40" s="34"/>
      <c r="G40" s="39"/>
      <c r="H40" s="35"/>
      <c r="I40" s="60"/>
      <c r="J40" s="39"/>
      <c r="K40" s="35"/>
      <c r="L40" s="40"/>
      <c r="O40" s="58"/>
      <c r="R40" s="40"/>
      <c r="W40" s="30"/>
      <c r="Z40" s="30"/>
      <c r="AD40" s="40"/>
      <c r="AG40" s="40"/>
      <c r="AJ40" s="40"/>
      <c r="AM40" s="40"/>
      <c r="AU40" s="174"/>
      <c r="AV40" s="174"/>
      <c r="BD40" s="34" t="s">
        <v>271</v>
      </c>
      <c r="BE40" s="835">
        <v>2.77</v>
      </c>
      <c r="BF40" s="34">
        <v>2.4900000000000002</v>
      </c>
    </row>
    <row r="41" spans="2:58">
      <c r="B41" s="34"/>
      <c r="E41" s="34"/>
      <c r="G41" s="39"/>
      <c r="H41" s="35"/>
      <c r="I41" s="60"/>
      <c r="J41" s="39"/>
      <c r="K41" s="35"/>
      <c r="L41" s="40"/>
      <c r="O41" s="58"/>
      <c r="R41" s="40"/>
      <c r="W41" s="30"/>
      <c r="Z41" s="30"/>
      <c r="AD41" s="40"/>
      <c r="AG41" s="40"/>
      <c r="AJ41" s="40"/>
      <c r="AM41" s="40"/>
      <c r="AU41" s="174"/>
      <c r="AV41" s="174"/>
      <c r="BD41" s="34" t="s">
        <v>239</v>
      </c>
      <c r="BE41" s="835">
        <v>2.71</v>
      </c>
      <c r="BF41" s="34">
        <v>2.23</v>
      </c>
    </row>
    <row r="42" spans="2:58">
      <c r="B42" s="34"/>
      <c r="E42" s="34"/>
      <c r="G42" s="39"/>
      <c r="H42" s="35"/>
      <c r="I42" s="60"/>
      <c r="J42" s="39"/>
      <c r="K42" s="35"/>
      <c r="L42" s="40"/>
      <c r="O42" s="58"/>
      <c r="R42" s="40"/>
      <c r="W42" s="30"/>
      <c r="Z42" s="30"/>
      <c r="AD42" s="40"/>
      <c r="AG42" s="40"/>
      <c r="AJ42" s="40"/>
      <c r="AM42" s="40"/>
      <c r="AU42" s="174"/>
      <c r="AV42" s="174"/>
      <c r="BD42" s="34" t="s">
        <v>242</v>
      </c>
      <c r="BE42" s="835">
        <v>2.7</v>
      </c>
      <c r="BF42" s="34">
        <v>1.25</v>
      </c>
    </row>
    <row r="43" spans="2:58">
      <c r="B43" s="34"/>
      <c r="E43" s="34"/>
      <c r="G43" s="39"/>
      <c r="H43" s="35"/>
      <c r="I43" s="60"/>
      <c r="J43" s="39"/>
      <c r="K43" s="35"/>
      <c r="L43" s="40"/>
      <c r="O43" s="58"/>
      <c r="R43" s="40"/>
      <c r="W43" s="30"/>
      <c r="Z43" s="30"/>
      <c r="AD43" s="40"/>
      <c r="AG43" s="40"/>
      <c r="AJ43" s="40"/>
      <c r="AM43" s="40"/>
      <c r="AU43" s="174"/>
      <c r="AV43" s="174"/>
      <c r="BD43" s="34" t="s">
        <v>248</v>
      </c>
      <c r="BE43" s="835">
        <v>2.67</v>
      </c>
      <c r="BF43" s="34">
        <v>0.88</v>
      </c>
    </row>
    <row r="44" spans="2:58">
      <c r="B44" s="34"/>
      <c r="E44" s="34"/>
      <c r="G44" s="39"/>
      <c r="H44" s="35"/>
      <c r="I44" s="60"/>
      <c r="J44" s="39"/>
      <c r="K44" s="35"/>
      <c r="L44" s="40"/>
      <c r="O44" s="58"/>
      <c r="R44" s="40"/>
      <c r="W44" s="30"/>
      <c r="Z44" s="30"/>
      <c r="AD44" s="40"/>
      <c r="AG44" s="40"/>
      <c r="AJ44" s="40"/>
      <c r="AM44" s="40"/>
      <c r="AU44" s="174"/>
      <c r="AV44" s="174"/>
      <c r="BD44" s="34" t="s">
        <v>246</v>
      </c>
      <c r="BE44" s="835">
        <v>2.5099999999999998</v>
      </c>
      <c r="BF44" s="34">
        <v>1.79</v>
      </c>
    </row>
    <row r="45" spans="2:58">
      <c r="B45" s="34"/>
      <c r="E45" s="34"/>
      <c r="G45" s="39"/>
      <c r="H45" s="35"/>
      <c r="I45" s="60"/>
      <c r="J45" s="39"/>
      <c r="K45" s="35"/>
      <c r="L45" s="40"/>
      <c r="N45" s="62"/>
      <c r="O45" s="83"/>
      <c r="R45" s="40"/>
      <c r="W45" s="30"/>
      <c r="Z45" s="30"/>
      <c r="AD45" s="40"/>
      <c r="AG45" s="40"/>
      <c r="AJ45" s="40"/>
      <c r="AM45" s="40"/>
      <c r="AU45" s="174"/>
      <c r="AV45" s="174"/>
      <c r="BD45" s="34" t="s">
        <v>280</v>
      </c>
      <c r="BE45" s="835">
        <v>2.4</v>
      </c>
      <c r="BF45" s="34">
        <v>1.37</v>
      </c>
    </row>
    <row r="46" spans="2:58">
      <c r="B46" s="34"/>
      <c r="E46" s="34"/>
      <c r="G46" s="39"/>
      <c r="H46" s="35"/>
      <c r="I46" s="60"/>
      <c r="J46" s="39"/>
      <c r="K46" s="35"/>
      <c r="L46" s="40"/>
      <c r="O46" s="58"/>
      <c r="R46" s="40"/>
      <c r="T46" s="62"/>
      <c r="U46" s="82"/>
      <c r="V46" s="82"/>
      <c r="W46" s="30"/>
      <c r="Z46" s="30"/>
      <c r="AD46" s="40"/>
      <c r="AG46" s="40"/>
      <c r="AJ46" s="40"/>
      <c r="AL46" s="97"/>
      <c r="AM46" s="98"/>
      <c r="AU46" s="174"/>
      <c r="AV46" s="174"/>
      <c r="BD46" s="34" t="s">
        <v>283</v>
      </c>
      <c r="BE46" s="835">
        <v>2.29</v>
      </c>
      <c r="BF46" s="34">
        <v>1.1200000000000001</v>
      </c>
    </row>
    <row r="47" spans="2:58">
      <c r="B47" s="34"/>
      <c r="E47" s="34"/>
      <c r="G47" s="39"/>
      <c r="H47" s="35"/>
      <c r="I47" s="60"/>
      <c r="J47" s="39"/>
      <c r="K47" s="35"/>
      <c r="L47" s="40"/>
      <c r="O47" s="58"/>
      <c r="R47" s="40"/>
      <c r="W47" s="30"/>
      <c r="Z47" s="30"/>
      <c r="AD47" s="40"/>
      <c r="AG47" s="40"/>
      <c r="AJ47" s="40"/>
      <c r="AM47" s="40"/>
      <c r="AU47" s="174"/>
      <c r="AV47" s="174"/>
      <c r="BD47" s="34" t="s">
        <v>240</v>
      </c>
      <c r="BE47" s="835">
        <v>2.2400000000000002</v>
      </c>
      <c r="BF47" s="34">
        <v>1.1100000000000001</v>
      </c>
    </row>
    <row r="48" spans="2:58">
      <c r="B48" s="34"/>
      <c r="E48" s="34"/>
      <c r="G48" s="39"/>
      <c r="H48" s="35"/>
      <c r="I48" s="60"/>
      <c r="J48" s="39"/>
      <c r="K48" s="35"/>
      <c r="L48" s="40"/>
      <c r="O48" s="58"/>
      <c r="R48" s="40"/>
      <c r="W48" s="30"/>
      <c r="Z48" s="30"/>
      <c r="AD48" s="40"/>
      <c r="AG48" s="40"/>
      <c r="AJ48" s="40"/>
      <c r="AM48" s="40"/>
      <c r="AU48" s="174"/>
      <c r="AV48" s="174"/>
      <c r="BD48" s="34" t="s">
        <v>241</v>
      </c>
      <c r="BE48" s="835">
        <v>2.23</v>
      </c>
      <c r="BF48" s="34">
        <v>2.04</v>
      </c>
    </row>
    <row r="49" spans="2:58">
      <c r="B49" s="34"/>
      <c r="E49" s="34"/>
      <c r="G49" s="39"/>
      <c r="H49" s="35"/>
      <c r="I49" s="60"/>
      <c r="J49" s="39"/>
      <c r="K49" s="35"/>
      <c r="L49" s="40"/>
      <c r="O49" s="58"/>
      <c r="R49" s="40"/>
      <c r="W49" s="30"/>
      <c r="Z49" s="30"/>
      <c r="AD49" s="40"/>
      <c r="AG49" s="40"/>
      <c r="AJ49" s="40"/>
      <c r="AM49" s="40"/>
      <c r="AU49" s="174"/>
      <c r="AV49" s="174"/>
      <c r="BD49" s="34" t="s">
        <v>263</v>
      </c>
      <c r="BE49" s="835">
        <v>2.06</v>
      </c>
      <c r="BF49" s="34">
        <v>1.65</v>
      </c>
    </row>
    <row r="50" spans="2:58">
      <c r="B50" s="34"/>
      <c r="E50" s="34"/>
      <c r="G50" s="39"/>
      <c r="H50" s="35"/>
      <c r="I50" s="60"/>
      <c r="J50" s="39"/>
      <c r="K50" s="35"/>
      <c r="L50" s="40"/>
      <c r="O50" s="58"/>
      <c r="R50" s="40"/>
      <c r="W50" s="30"/>
      <c r="Z50" s="30"/>
      <c r="AD50" s="40"/>
      <c r="AG50" s="40"/>
      <c r="AI50" s="97"/>
      <c r="AJ50" s="98"/>
      <c r="AM50" s="40"/>
      <c r="AU50" s="174"/>
      <c r="AV50" s="174"/>
      <c r="BD50" s="34" t="s">
        <v>282</v>
      </c>
      <c r="BE50" s="835">
        <v>1.73</v>
      </c>
      <c r="BF50" s="34">
        <v>1.97</v>
      </c>
    </row>
    <row r="51" spans="2:58">
      <c r="D51" s="34"/>
      <c r="E51" s="41"/>
      <c r="G51" s="30"/>
      <c r="U51" s="90"/>
      <c r="V51" s="90"/>
      <c r="W51" s="30"/>
      <c r="X51" s="90"/>
      <c r="Y51" s="90"/>
      <c r="Z51" s="30"/>
      <c r="AA51" s="30"/>
    </row>
    <row r="52" spans="2:58">
      <c r="D52" s="34"/>
      <c r="E52" s="34"/>
      <c r="AD52" s="90"/>
      <c r="AG52" s="90"/>
    </row>
    <row r="64" spans="2:58" ht="22.5" customHeight="1"/>
    <row r="65" ht="30.75" customHeight="1"/>
    <row r="66" ht="18.75" customHeight="1"/>
  </sheetData>
  <sortState ref="BD3:BE50">
    <sortCondition descending="1" ref="BE3:BE50"/>
  </sortState>
  <phoneticPr fontId="3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pageSetUpPr fitToPage="1"/>
  </sheetPr>
  <dimension ref="B8:AD14"/>
  <sheetViews>
    <sheetView view="pageBreakPreview" zoomScale="60" zoomScaleNormal="85" workbookViewId="0">
      <selection activeCell="AG15" sqref="AG15"/>
    </sheetView>
  </sheetViews>
  <sheetFormatPr defaultColWidth="9" defaultRowHeight="13"/>
  <cols>
    <col min="1" max="16" width="9" style="30"/>
    <col min="17" max="17" width="8.90625" style="30" customWidth="1"/>
    <col min="18" max="19" width="9" style="30" hidden="1" customWidth="1"/>
    <col min="20" max="20" width="5.26953125" style="30" hidden="1" customWidth="1"/>
    <col min="21" max="30" width="9" style="30" hidden="1" customWidth="1"/>
    <col min="31" max="16384" width="9" style="30"/>
  </cols>
  <sheetData>
    <row r="8" spans="2:30">
      <c r="S8" s="97" t="s">
        <v>643</v>
      </c>
      <c r="T8" s="30">
        <v>1</v>
      </c>
    </row>
    <row r="11" spans="2:30">
      <c r="R11" s="813" t="s">
        <v>129</v>
      </c>
      <c r="S11" s="813" t="s">
        <v>130</v>
      </c>
      <c r="T11" s="813" t="s">
        <v>131</v>
      </c>
      <c r="U11" s="813" t="s">
        <v>297</v>
      </c>
      <c r="V11" s="813" t="s">
        <v>132</v>
      </c>
      <c r="W11" s="813" t="s">
        <v>133</v>
      </c>
      <c r="X11" s="813" t="s">
        <v>134</v>
      </c>
      <c r="Y11" s="813" t="s">
        <v>135</v>
      </c>
      <c r="Z11" s="813" t="s">
        <v>136</v>
      </c>
      <c r="AA11" s="813" t="s">
        <v>137</v>
      </c>
      <c r="AB11" s="813" t="s">
        <v>138</v>
      </c>
      <c r="AC11" s="813" t="s">
        <v>41</v>
      </c>
      <c r="AD11" s="813" t="s">
        <v>139</v>
      </c>
    </row>
    <row r="12" spans="2:30">
      <c r="R12" s="825">
        <f>'11'!D15</f>
        <v>34</v>
      </c>
      <c r="S12" s="825">
        <f>'11'!E15</f>
        <v>166</v>
      </c>
      <c r="T12" s="825">
        <f>'11'!F15</f>
        <v>3</v>
      </c>
      <c r="U12" s="825">
        <f>'11'!G15</f>
        <v>13</v>
      </c>
      <c r="V12" s="825">
        <f>'11'!H15</f>
        <v>22</v>
      </c>
      <c r="W12" s="825">
        <f>'11'!I15</f>
        <v>8</v>
      </c>
      <c r="X12" s="825">
        <f>'11'!J15</f>
        <v>2</v>
      </c>
      <c r="Y12" s="825">
        <f>'11'!K15</f>
        <v>12</v>
      </c>
      <c r="Z12" s="825">
        <f>'11'!L15</f>
        <v>7</v>
      </c>
      <c r="AA12" s="825">
        <f>'11'!M15</f>
        <v>1</v>
      </c>
      <c r="AB12" s="825">
        <f>'11'!N15</f>
        <v>14</v>
      </c>
      <c r="AC12" s="825">
        <f>'11'!O15</f>
        <v>223</v>
      </c>
      <c r="AD12" s="825">
        <f>'11'!P15</f>
        <v>82</v>
      </c>
    </row>
    <row r="14" spans="2:30">
      <c r="B14" s="30" t="s">
        <v>198</v>
      </c>
    </row>
  </sheetData>
  <phoneticPr fontId="3"/>
  <printOptions horizontalCentered="1" verticalCentered="1"/>
  <pageMargins left="0.78740157480314965" right="0.78740157480314965" top="0.75" bottom="0.62" header="0.51181102362204722" footer="0.51181102362204722"/>
  <pageSetup paperSize="9" scale="97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pageSetUpPr fitToPage="1"/>
  </sheetPr>
  <dimension ref="B4:AB13"/>
  <sheetViews>
    <sheetView view="pageBreakPreview" zoomScale="60" zoomScaleNormal="100" workbookViewId="0">
      <selection activeCell="AA4" sqref="AA4"/>
    </sheetView>
  </sheetViews>
  <sheetFormatPr defaultColWidth="9" defaultRowHeight="13"/>
  <cols>
    <col min="1" max="16" width="9" style="30"/>
    <col min="17" max="27" width="0.54296875" style="30" customWidth="1"/>
    <col min="28" max="16384" width="9" style="30"/>
  </cols>
  <sheetData>
    <row r="4" spans="2:28">
      <c r="R4" s="30" t="s">
        <v>642</v>
      </c>
    </row>
    <row r="6" spans="2:28">
      <c r="R6" s="97" t="s">
        <v>630</v>
      </c>
      <c r="S6" s="30">
        <v>1</v>
      </c>
    </row>
    <row r="7" spans="2:28">
      <c r="Q7" s="825"/>
      <c r="R7" s="825" t="str">
        <f>'20'!C3</f>
        <v>H26</v>
      </c>
      <c r="S7" s="825" t="str">
        <f>'20'!D3</f>
        <v>H27</v>
      </c>
      <c r="T7" s="825" t="str">
        <f>'20'!E3</f>
        <v>H28</v>
      </c>
      <c r="U7" s="825" t="str">
        <f>'20'!F3</f>
        <v>H29</v>
      </c>
      <c r="V7" s="825" t="str">
        <f>'20'!G3</f>
        <v>H30</v>
      </c>
      <c r="W7" s="825" t="str">
        <f>'20'!H3</f>
        <v>R1</v>
      </c>
      <c r="X7" s="825" t="str">
        <f>'20'!I3</f>
        <v>R2</v>
      </c>
      <c r="Y7" s="825" t="str">
        <f>'20'!J3</f>
        <v>R3</v>
      </c>
      <c r="Z7" s="825" t="str">
        <f>'20'!K3</f>
        <v>R４</v>
      </c>
      <c r="AA7" s="825" t="str">
        <f>'20'!L3</f>
        <v>R5</v>
      </c>
      <c r="AB7" s="30">
        <v>1</v>
      </c>
    </row>
    <row r="8" spans="2:28" ht="14">
      <c r="Q8" s="831" t="s">
        <v>217</v>
      </c>
      <c r="R8" s="825">
        <f>'20'!C4</f>
        <v>500</v>
      </c>
      <c r="S8" s="825">
        <f>'20'!D4</f>
        <v>422</v>
      </c>
      <c r="T8" s="825">
        <f>'20'!E4</f>
        <v>434</v>
      </c>
      <c r="U8" s="825">
        <f>'20'!F4</f>
        <v>500</v>
      </c>
      <c r="V8" s="825">
        <f>'20'!G4</f>
        <v>518</v>
      </c>
      <c r="W8" s="825">
        <f>'20'!H4</f>
        <v>513</v>
      </c>
      <c r="X8" s="825">
        <f>'20'!I4</f>
        <v>512</v>
      </c>
      <c r="Y8" s="825">
        <f>'20'!J4</f>
        <v>479</v>
      </c>
      <c r="Z8" s="825">
        <f>'20'!K4</f>
        <v>603</v>
      </c>
      <c r="AA8" s="825">
        <f>'20'!L4</f>
        <v>587</v>
      </c>
    </row>
    <row r="9" spans="2:28" ht="14">
      <c r="Q9" s="831" t="s">
        <v>401</v>
      </c>
      <c r="R9" s="825">
        <f>'20'!C5</f>
        <v>43</v>
      </c>
      <c r="S9" s="825">
        <f>'20'!D5</f>
        <v>37</v>
      </c>
      <c r="T9" s="825">
        <f>'20'!E5</f>
        <v>41</v>
      </c>
      <c r="U9" s="825">
        <f>'20'!F5</f>
        <v>36</v>
      </c>
      <c r="V9" s="825">
        <f>'20'!G5</f>
        <v>21</v>
      </c>
      <c r="W9" s="825">
        <f>'20'!H5</f>
        <v>30</v>
      </c>
      <c r="X9" s="825">
        <f>'20'!I5</f>
        <v>32</v>
      </c>
      <c r="Y9" s="825">
        <f>'20'!J5</f>
        <v>23</v>
      </c>
      <c r="Z9" s="825">
        <f>'20'!K5</f>
        <v>22</v>
      </c>
      <c r="AA9" s="825">
        <f>'20'!L5</f>
        <v>30</v>
      </c>
    </row>
    <row r="10" spans="2:28" ht="14">
      <c r="Q10" s="831" t="s">
        <v>218</v>
      </c>
      <c r="R10" s="832">
        <f t="shared" ref="R10:AA10" si="0">R9/R8</f>
        <v>8.5999999999999993E-2</v>
      </c>
      <c r="S10" s="832">
        <f t="shared" si="0"/>
        <v>8.7677725118483416E-2</v>
      </c>
      <c r="T10" s="832">
        <f t="shared" si="0"/>
        <v>9.4470046082949302E-2</v>
      </c>
      <c r="U10" s="832">
        <f t="shared" si="0"/>
        <v>7.1999999999999995E-2</v>
      </c>
      <c r="V10" s="832">
        <f t="shared" si="0"/>
        <v>4.0540540540540543E-2</v>
      </c>
      <c r="W10" s="832">
        <f t="shared" si="0"/>
        <v>5.8479532163742687E-2</v>
      </c>
      <c r="X10" s="832">
        <f t="shared" si="0"/>
        <v>6.25E-2</v>
      </c>
      <c r="Y10" s="832">
        <f t="shared" si="0"/>
        <v>4.8016701461377868E-2</v>
      </c>
      <c r="Z10" s="832">
        <f t="shared" si="0"/>
        <v>3.6484245439469321E-2</v>
      </c>
      <c r="AA10" s="832">
        <f t="shared" si="0"/>
        <v>5.1107325383304938E-2</v>
      </c>
    </row>
    <row r="11" spans="2:28" ht="14">
      <c r="Q11" s="833" t="s">
        <v>631</v>
      </c>
    </row>
    <row r="13" spans="2:28">
      <c r="B13" s="30" t="s">
        <v>198</v>
      </c>
    </row>
  </sheetData>
  <phoneticPr fontId="3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pageSetUpPr fitToPage="1"/>
  </sheetPr>
  <dimension ref="B9:Z13"/>
  <sheetViews>
    <sheetView view="pageBreakPreview" topLeftCell="J1" zoomScaleNormal="100" zoomScaleSheetLayoutView="100" workbookViewId="0">
      <selection activeCell="AU72" sqref="AU72"/>
    </sheetView>
  </sheetViews>
  <sheetFormatPr defaultColWidth="9" defaultRowHeight="13"/>
  <cols>
    <col min="1" max="15" width="9" style="30"/>
    <col min="16" max="25" width="0.36328125" style="30" customWidth="1"/>
    <col min="26" max="16384" width="9" style="30"/>
  </cols>
  <sheetData>
    <row r="9" spans="2:26">
      <c r="P9" s="97" t="s">
        <v>632</v>
      </c>
      <c r="Q9" s="30">
        <v>1</v>
      </c>
    </row>
    <row r="10" spans="2:26">
      <c r="Q10" s="30" t="s">
        <v>633</v>
      </c>
      <c r="R10" s="30" t="s">
        <v>634</v>
      </c>
      <c r="S10" s="30" t="s">
        <v>635</v>
      </c>
      <c r="T10" s="30" t="s">
        <v>636</v>
      </c>
      <c r="U10" s="30" t="s">
        <v>637</v>
      </c>
      <c r="V10" s="30" t="s">
        <v>638</v>
      </c>
      <c r="W10" s="30" t="s">
        <v>639</v>
      </c>
      <c r="X10" s="30" t="s">
        <v>640</v>
      </c>
      <c r="Y10" s="30" t="s">
        <v>641</v>
      </c>
      <c r="Z10" s="30">
        <v>1</v>
      </c>
    </row>
    <row r="11" spans="2:26">
      <c r="Q11" s="834">
        <f>'20'!B13</f>
        <v>3</v>
      </c>
      <c r="R11" s="834">
        <f>'20'!C13</f>
        <v>1</v>
      </c>
      <c r="S11" s="834">
        <f>'20'!D13</f>
        <v>2</v>
      </c>
      <c r="T11" s="834">
        <f>'20'!E13</f>
        <v>6</v>
      </c>
      <c r="U11" s="834">
        <f>'20'!F13</f>
        <v>3</v>
      </c>
      <c r="V11" s="834">
        <f>'20'!G13</f>
        <v>8</v>
      </c>
      <c r="W11" s="834">
        <f>'20'!H13</f>
        <v>2</v>
      </c>
      <c r="X11" s="834">
        <f>'20'!I13</f>
        <v>1</v>
      </c>
      <c r="Y11" s="834">
        <f>'20'!J13</f>
        <v>4</v>
      </c>
    </row>
    <row r="13" spans="2:26">
      <c r="B13" s="30" t="s">
        <v>198</v>
      </c>
    </row>
  </sheetData>
  <phoneticPr fontId="3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J62"/>
  <sheetViews>
    <sheetView view="pageBreakPreview" zoomScale="70" zoomScaleNormal="70" zoomScaleSheetLayoutView="70" workbookViewId="0">
      <selection activeCell="BC4" sqref="BC4:BC24"/>
    </sheetView>
  </sheetViews>
  <sheetFormatPr defaultColWidth="9" defaultRowHeight="13"/>
  <cols>
    <col min="1" max="1" width="3.36328125" style="30" customWidth="1"/>
    <col min="2" max="2" width="4.36328125" style="30" customWidth="1"/>
    <col min="3" max="3" width="6.26953125" style="30" customWidth="1"/>
    <col min="4" max="4" width="9" style="34"/>
    <col min="5" max="6" width="9" style="30"/>
    <col min="7" max="7" width="9" style="34"/>
    <col min="8" max="24" width="9" style="30"/>
    <col min="25" max="32" width="0" style="30" hidden="1" customWidth="1"/>
    <col min="33" max="33" width="10.6328125" style="30" customWidth="1"/>
    <col min="34" max="38" width="0" style="30" hidden="1" customWidth="1"/>
    <col min="39" max="41" width="9" style="30" hidden="1" customWidth="1"/>
    <col min="42" max="42" width="9" style="30"/>
    <col min="43" max="48" width="0" style="30" hidden="1" customWidth="1"/>
    <col min="49" max="54" width="9" style="30" customWidth="1"/>
    <col min="55" max="55" width="16" style="30" customWidth="1"/>
    <col min="56" max="57" width="1.36328125" style="30" customWidth="1"/>
    <col min="58" max="58" width="9" style="30" customWidth="1"/>
    <col min="59" max="16384" width="9" style="30"/>
  </cols>
  <sheetData>
    <row r="1" spans="1:62">
      <c r="D1" s="30"/>
      <c r="G1" s="30"/>
      <c r="BD1" s="34" t="s">
        <v>644</v>
      </c>
    </row>
    <row r="2" spans="1:62">
      <c r="D2" s="30"/>
      <c r="G2" s="30"/>
    </row>
    <row r="3" spans="1:62">
      <c r="A3" s="34"/>
      <c r="G3" s="42"/>
      <c r="H3" s="43"/>
      <c r="J3" s="42"/>
      <c r="K3" s="43"/>
      <c r="Z3" s="99"/>
      <c r="AC3" s="99"/>
      <c r="AF3" s="99"/>
      <c r="AI3" s="99"/>
      <c r="AL3" s="99"/>
      <c r="AO3" s="99"/>
      <c r="AR3" s="99"/>
      <c r="AS3" s="99"/>
      <c r="AT3" s="99"/>
      <c r="AU3" s="99"/>
      <c r="BC3" s="30" t="s">
        <v>646</v>
      </c>
      <c r="BD3" s="34" t="s">
        <v>647</v>
      </c>
      <c r="BE3" s="34"/>
      <c r="BF3" s="34"/>
      <c r="BG3" s="34"/>
      <c r="BH3" s="34"/>
      <c r="BI3" s="835"/>
      <c r="BJ3" s="34"/>
    </row>
    <row r="4" spans="1:62">
      <c r="A4" s="34"/>
      <c r="G4" s="35"/>
      <c r="H4" s="44"/>
      <c r="J4" s="35"/>
      <c r="K4" s="44"/>
      <c r="AT4" s="174"/>
      <c r="AU4" s="174"/>
      <c r="BC4" s="34" t="s">
        <v>238</v>
      </c>
      <c r="BD4" s="34">
        <v>88</v>
      </c>
      <c r="BF4" s="34"/>
      <c r="BG4" s="34"/>
      <c r="BH4" s="34"/>
      <c r="BI4" s="835"/>
      <c r="BJ4" s="34"/>
    </row>
    <row r="5" spans="1:62">
      <c r="A5" s="34"/>
      <c r="G5" s="35"/>
      <c r="H5" s="44"/>
      <c r="J5" s="35"/>
      <c r="K5" s="44"/>
      <c r="P5" s="62"/>
      <c r="Q5" s="62"/>
      <c r="AB5" s="97"/>
      <c r="AC5" s="97"/>
      <c r="AT5" s="174"/>
      <c r="AU5" s="174"/>
      <c r="BC5" s="34" t="s">
        <v>242</v>
      </c>
      <c r="BD5" s="34">
        <v>83</v>
      </c>
      <c r="BF5" s="34"/>
      <c r="BG5" s="34"/>
      <c r="BH5" s="34"/>
      <c r="BI5" s="835"/>
      <c r="BJ5" s="34"/>
    </row>
    <row r="6" spans="1:62">
      <c r="A6" s="34"/>
      <c r="G6" s="35"/>
      <c r="H6" s="44"/>
      <c r="J6" s="35"/>
      <c r="K6" s="44"/>
      <c r="AT6" s="174"/>
      <c r="AU6" s="174"/>
      <c r="BC6" s="34" t="s">
        <v>239</v>
      </c>
      <c r="BD6" s="34">
        <v>72</v>
      </c>
      <c r="BF6" s="34"/>
      <c r="BG6" s="34"/>
      <c r="BH6" s="34"/>
      <c r="BI6" s="835"/>
      <c r="BJ6" s="34"/>
    </row>
    <row r="7" spans="1:62">
      <c r="A7" s="34"/>
      <c r="G7" s="35"/>
      <c r="H7" s="44"/>
      <c r="J7" s="35"/>
      <c r="K7" s="44"/>
      <c r="AT7" s="174"/>
      <c r="AU7" s="174"/>
      <c r="BC7" s="34" t="s">
        <v>243</v>
      </c>
      <c r="BD7" s="34">
        <v>69</v>
      </c>
      <c r="BF7" s="34"/>
      <c r="BG7" s="34"/>
      <c r="BH7" s="34"/>
      <c r="BI7" s="835"/>
      <c r="BJ7" s="34"/>
    </row>
    <row r="8" spans="1:62">
      <c r="A8" s="34"/>
      <c r="G8" s="35"/>
      <c r="H8" s="44"/>
      <c r="J8" s="35"/>
      <c r="K8" s="44"/>
      <c r="AK8" s="97"/>
      <c r="AL8" s="97"/>
      <c r="AN8" s="97"/>
      <c r="AO8" s="97"/>
      <c r="AQ8" s="97"/>
      <c r="AR8" s="97"/>
      <c r="AT8" s="174"/>
      <c r="AU8" s="174"/>
      <c r="BC8" s="34" t="s">
        <v>245</v>
      </c>
      <c r="BD8" s="34">
        <v>68</v>
      </c>
      <c r="BF8" s="34"/>
      <c r="BG8" s="34"/>
      <c r="BH8" s="34"/>
      <c r="BI8" s="835"/>
      <c r="BJ8" s="34"/>
    </row>
    <row r="9" spans="1:62">
      <c r="A9" s="34"/>
      <c r="G9" s="35"/>
      <c r="H9" s="44"/>
      <c r="J9" s="35"/>
      <c r="K9" s="44"/>
      <c r="AT9" s="174"/>
      <c r="AU9" s="174"/>
      <c r="BC9" s="34" t="s">
        <v>240</v>
      </c>
      <c r="BD9" s="34">
        <v>65</v>
      </c>
      <c r="BF9" s="34"/>
      <c r="BG9" s="34"/>
      <c r="BH9" s="34"/>
      <c r="BI9" s="835"/>
      <c r="BJ9" s="34"/>
    </row>
    <row r="10" spans="1:62">
      <c r="A10" s="34"/>
      <c r="G10" s="42"/>
      <c r="H10" s="43"/>
      <c r="J10" s="35"/>
      <c r="K10" s="44"/>
      <c r="AT10" s="174"/>
      <c r="AU10" s="174"/>
      <c r="BC10" s="34" t="s">
        <v>246</v>
      </c>
      <c r="BD10" s="34">
        <v>59</v>
      </c>
      <c r="BF10" s="34"/>
      <c r="BG10" s="34"/>
      <c r="BH10" s="34"/>
      <c r="BI10" s="835"/>
      <c r="BJ10" s="34"/>
    </row>
    <row r="11" spans="1:62">
      <c r="A11" s="34"/>
      <c r="G11" s="35"/>
      <c r="H11" s="44"/>
      <c r="J11" s="35"/>
      <c r="K11" s="44"/>
      <c r="AT11" s="174"/>
      <c r="AU11" s="174"/>
      <c r="BC11" s="34" t="s">
        <v>241</v>
      </c>
      <c r="BD11" s="34">
        <v>55</v>
      </c>
      <c r="BF11" s="34"/>
      <c r="BG11" s="34"/>
      <c r="BH11" s="34"/>
      <c r="BI11" s="835"/>
      <c r="BJ11" s="34"/>
    </row>
    <row r="12" spans="1:62">
      <c r="A12" s="34"/>
      <c r="G12" s="35"/>
      <c r="H12" s="44"/>
      <c r="J12" s="35"/>
      <c r="K12" s="44"/>
      <c r="Y12" s="97"/>
      <c r="Z12" s="97"/>
      <c r="AT12" s="174"/>
      <c r="AU12" s="174"/>
      <c r="BC12" s="34" t="s">
        <v>247</v>
      </c>
      <c r="BD12" s="34">
        <v>53</v>
      </c>
      <c r="BF12" s="34"/>
      <c r="BG12" s="34"/>
      <c r="BH12" s="34"/>
      <c r="BI12" s="835"/>
      <c r="BJ12" s="34"/>
    </row>
    <row r="13" spans="1:62">
      <c r="A13" s="34"/>
      <c r="G13" s="35"/>
      <c r="H13" s="44"/>
      <c r="J13" s="35"/>
      <c r="K13" s="44"/>
      <c r="AT13" s="174"/>
      <c r="AU13" s="174"/>
      <c r="BC13" s="34" t="s">
        <v>244</v>
      </c>
      <c r="BD13" s="34">
        <v>49</v>
      </c>
      <c r="BF13" s="34"/>
      <c r="BG13" s="34"/>
      <c r="BH13" s="34"/>
      <c r="BI13" s="835"/>
      <c r="BJ13" s="34"/>
    </row>
    <row r="14" spans="1:62">
      <c r="A14" s="34"/>
      <c r="G14" s="35"/>
      <c r="H14" s="44"/>
      <c r="J14" s="35"/>
      <c r="K14" s="44"/>
      <c r="AT14" s="174"/>
      <c r="AU14" s="174"/>
      <c r="BC14" s="34" t="s">
        <v>262</v>
      </c>
      <c r="BD14" s="34">
        <v>46</v>
      </c>
      <c r="BF14" s="34"/>
      <c r="BG14" s="34"/>
      <c r="BH14" s="34"/>
      <c r="BI14" s="835"/>
      <c r="BJ14" s="34"/>
    </row>
    <row r="15" spans="1:62">
      <c r="A15" s="34"/>
      <c r="G15" s="35"/>
      <c r="H15" s="44"/>
      <c r="J15" s="35"/>
      <c r="K15" s="44"/>
      <c r="AT15" s="174"/>
      <c r="AU15" s="174"/>
      <c r="BC15" s="34" t="s">
        <v>248</v>
      </c>
      <c r="BD15" s="34">
        <v>45</v>
      </c>
      <c r="BF15" s="34"/>
      <c r="BG15" s="34"/>
      <c r="BH15" s="34"/>
      <c r="BI15" s="835"/>
      <c r="BJ15" s="34"/>
    </row>
    <row r="16" spans="1:62">
      <c r="A16" s="34"/>
      <c r="G16" s="35"/>
      <c r="H16" s="44"/>
      <c r="J16" s="35"/>
      <c r="K16" s="44"/>
      <c r="AT16" s="174"/>
      <c r="AU16" s="174"/>
      <c r="BC16" s="34" t="s">
        <v>258</v>
      </c>
      <c r="BD16" s="34">
        <v>45</v>
      </c>
      <c r="BF16" s="34"/>
      <c r="BG16" s="34"/>
      <c r="BH16" s="34"/>
      <c r="BI16" s="835"/>
      <c r="BJ16" s="34"/>
    </row>
    <row r="17" spans="1:62">
      <c r="A17" s="34"/>
      <c r="G17" s="35"/>
      <c r="H17" s="44"/>
      <c r="J17" s="35"/>
      <c r="K17" s="44"/>
      <c r="AT17" s="174"/>
      <c r="AU17" s="174"/>
      <c r="BC17" s="34" t="s">
        <v>252</v>
      </c>
      <c r="BD17" s="34">
        <v>44</v>
      </c>
      <c r="BF17" s="34"/>
      <c r="BG17" s="34"/>
      <c r="BH17" s="34"/>
      <c r="BI17" s="835"/>
      <c r="BJ17" s="34"/>
    </row>
    <row r="18" spans="1:62">
      <c r="A18" s="34"/>
      <c r="G18" s="35"/>
      <c r="H18" s="44"/>
      <c r="J18" s="35"/>
      <c r="K18" s="44"/>
      <c r="AT18" s="174"/>
      <c r="AU18" s="174"/>
      <c r="BC18" s="34" t="s">
        <v>249</v>
      </c>
      <c r="BD18" s="34">
        <v>40</v>
      </c>
      <c r="BF18" s="34"/>
      <c r="BG18" s="34"/>
      <c r="BH18" s="34"/>
      <c r="BI18" s="835"/>
      <c r="BJ18" s="34"/>
    </row>
    <row r="19" spans="1:62">
      <c r="A19" s="34"/>
      <c r="G19" s="35"/>
      <c r="H19" s="44"/>
      <c r="J19" s="35"/>
      <c r="K19" s="44"/>
      <c r="AT19" s="174"/>
      <c r="AU19" s="174"/>
      <c r="BC19" s="34" t="s">
        <v>253</v>
      </c>
      <c r="BD19" s="34">
        <v>39</v>
      </c>
      <c r="BF19" s="34"/>
      <c r="BG19" s="34"/>
      <c r="BH19" s="34"/>
      <c r="BI19" s="835"/>
      <c r="BJ19" s="34"/>
    </row>
    <row r="20" spans="1:62">
      <c r="A20" s="34"/>
      <c r="G20" s="35"/>
      <c r="H20" s="44"/>
      <c r="J20" s="35"/>
      <c r="K20" s="44"/>
      <c r="AT20" s="174"/>
      <c r="AU20" s="174"/>
      <c r="BC20" s="34" t="s">
        <v>260</v>
      </c>
      <c r="BD20" s="34">
        <v>35</v>
      </c>
      <c r="BF20" s="34"/>
      <c r="BG20" s="34"/>
      <c r="BH20" s="34"/>
      <c r="BI20" s="835"/>
      <c r="BJ20" s="34"/>
    </row>
    <row r="21" spans="1:62">
      <c r="A21" s="34"/>
      <c r="G21" s="35"/>
      <c r="H21" s="44"/>
      <c r="J21" s="35"/>
      <c r="K21" s="44"/>
      <c r="AT21" s="174"/>
      <c r="AU21" s="174"/>
      <c r="BC21" s="34" t="s">
        <v>267</v>
      </c>
      <c r="BD21" s="34">
        <v>34</v>
      </c>
      <c r="BF21" s="34"/>
      <c r="BG21" s="34"/>
      <c r="BH21" s="34"/>
      <c r="BI21" s="835"/>
      <c r="BJ21" s="34"/>
    </row>
    <row r="22" spans="1:62">
      <c r="A22" s="34"/>
      <c r="G22" s="35"/>
      <c r="H22" s="44"/>
      <c r="J22" s="35"/>
      <c r="K22" s="44"/>
      <c r="AT22" s="174"/>
      <c r="AU22" s="174"/>
      <c r="BC22" s="34" t="s">
        <v>257</v>
      </c>
      <c r="BD22" s="34">
        <v>33</v>
      </c>
      <c r="BF22" s="34"/>
      <c r="BG22" s="34"/>
      <c r="BH22" s="34"/>
      <c r="BI22" s="835"/>
      <c r="BJ22" s="34"/>
    </row>
    <row r="23" spans="1:62">
      <c r="A23" s="34"/>
      <c r="G23" s="35"/>
      <c r="H23" s="44"/>
      <c r="J23" s="35"/>
      <c r="K23" s="44"/>
      <c r="AT23" s="174"/>
      <c r="AU23" s="174"/>
      <c r="BC23" s="34" t="s">
        <v>250</v>
      </c>
      <c r="BD23" s="34">
        <v>32</v>
      </c>
      <c r="BF23" s="34"/>
      <c r="BG23" s="34"/>
      <c r="BH23" s="34"/>
      <c r="BI23" s="835"/>
      <c r="BJ23" s="34"/>
    </row>
    <row r="24" spans="1:62">
      <c r="A24" s="34"/>
      <c r="G24" s="35"/>
      <c r="H24" s="44"/>
      <c r="J24" s="35"/>
      <c r="K24" s="44"/>
      <c r="AE24" s="95"/>
      <c r="AF24" s="95"/>
      <c r="AT24" s="174"/>
      <c r="AU24" s="174"/>
      <c r="BC24" s="34" t="s">
        <v>254</v>
      </c>
      <c r="BD24" s="34">
        <v>31</v>
      </c>
      <c r="BF24" s="34"/>
      <c r="BG24" s="34"/>
      <c r="BH24" s="34"/>
      <c r="BI24" s="835"/>
      <c r="BJ24" s="34"/>
    </row>
    <row r="25" spans="1:62">
      <c r="A25" s="34"/>
      <c r="G25" s="35"/>
      <c r="H25" s="44"/>
      <c r="J25" s="35"/>
      <c r="K25" s="44"/>
      <c r="AT25" s="174"/>
      <c r="AU25" s="174"/>
      <c r="BC25" s="34" t="s">
        <v>264</v>
      </c>
      <c r="BD25" s="34">
        <v>30</v>
      </c>
      <c r="BF25" s="34"/>
      <c r="BG25" s="34"/>
      <c r="BH25" s="34"/>
      <c r="BI25" s="835"/>
      <c r="BJ25" s="34"/>
    </row>
    <row r="26" spans="1:62">
      <c r="A26" s="34"/>
      <c r="G26" s="35"/>
      <c r="H26" s="44"/>
      <c r="J26" s="35"/>
      <c r="K26" s="44"/>
      <c r="AH26" s="97"/>
      <c r="AI26" s="97"/>
      <c r="AT26" s="174"/>
      <c r="AU26" s="174"/>
      <c r="BC26" s="34" t="s">
        <v>251</v>
      </c>
      <c r="BD26" s="34">
        <v>26</v>
      </c>
      <c r="BF26" s="34"/>
      <c r="BG26" s="34"/>
      <c r="BH26" s="34"/>
      <c r="BI26" s="835"/>
      <c r="BJ26" s="34"/>
    </row>
    <row r="27" spans="1:62">
      <c r="A27" s="34"/>
      <c r="G27" s="35"/>
      <c r="H27" s="44"/>
      <c r="J27" s="35"/>
      <c r="K27" s="44"/>
      <c r="Y27" s="95"/>
      <c r="Z27" s="95"/>
      <c r="AT27" s="174"/>
      <c r="AU27" s="174"/>
      <c r="BC27" s="34" t="s">
        <v>255</v>
      </c>
      <c r="BD27" s="34">
        <v>25</v>
      </c>
      <c r="BF27" s="34"/>
      <c r="BG27" s="34"/>
      <c r="BH27" s="34"/>
      <c r="BI27" s="835"/>
      <c r="BJ27" s="34"/>
    </row>
    <row r="28" spans="1:62">
      <c r="A28" s="34"/>
      <c r="G28" s="35"/>
      <c r="H28" s="44"/>
      <c r="J28" s="35"/>
      <c r="K28" s="44"/>
      <c r="AH28" s="95"/>
      <c r="AI28" s="95"/>
      <c r="AT28" s="174"/>
      <c r="AU28" s="174"/>
      <c r="BC28" s="34" t="s">
        <v>272</v>
      </c>
      <c r="BD28" s="34">
        <v>23</v>
      </c>
      <c r="BF28" s="34"/>
      <c r="BG28" s="34"/>
      <c r="BH28" s="34"/>
      <c r="BI28" s="835"/>
      <c r="BJ28" s="34"/>
    </row>
    <row r="29" spans="1:62">
      <c r="A29" s="34"/>
      <c r="G29" s="35"/>
      <c r="H29" s="44"/>
      <c r="J29" s="53"/>
      <c r="K29" s="84"/>
      <c r="V29" s="97"/>
      <c r="W29" s="97"/>
      <c r="X29" s="97"/>
      <c r="AE29" s="97"/>
      <c r="AF29" s="97"/>
      <c r="AT29" s="174"/>
      <c r="AU29" s="174"/>
      <c r="BC29" s="34" t="s">
        <v>256</v>
      </c>
      <c r="BD29" s="34">
        <v>22</v>
      </c>
      <c r="BF29" s="34"/>
      <c r="BG29" s="34"/>
      <c r="BH29" s="34"/>
      <c r="BI29" s="835"/>
      <c r="BJ29" s="34"/>
    </row>
    <row r="30" spans="1:62">
      <c r="A30" s="34"/>
      <c r="G30" s="35"/>
      <c r="H30" s="44"/>
      <c r="J30" s="35"/>
      <c r="K30" s="44"/>
      <c r="AT30" s="174"/>
      <c r="AU30" s="174"/>
      <c r="BC30" s="34" t="s">
        <v>259</v>
      </c>
      <c r="BD30" s="34">
        <v>22</v>
      </c>
      <c r="BF30" s="34"/>
      <c r="BG30" s="34"/>
      <c r="BH30" s="34"/>
      <c r="BI30" s="835"/>
      <c r="BJ30" s="34"/>
    </row>
    <row r="31" spans="1:62">
      <c r="A31" s="34"/>
      <c r="G31" s="35"/>
      <c r="H31" s="44"/>
      <c r="J31" s="35"/>
      <c r="K31" s="44"/>
      <c r="AT31" s="174"/>
      <c r="AU31" s="174"/>
      <c r="BC31" s="34" t="s">
        <v>274</v>
      </c>
      <c r="BD31" s="34">
        <v>21</v>
      </c>
      <c r="BF31" s="34"/>
      <c r="BG31" s="34"/>
      <c r="BH31" s="34"/>
      <c r="BI31" s="835"/>
      <c r="BJ31" s="34"/>
    </row>
    <row r="32" spans="1:62">
      <c r="A32" s="34"/>
      <c r="G32" s="35"/>
      <c r="H32" s="44"/>
      <c r="J32" s="35"/>
      <c r="K32" s="44"/>
      <c r="AT32" s="174"/>
      <c r="AU32" s="174"/>
      <c r="BC32" s="34" t="s">
        <v>282</v>
      </c>
      <c r="BD32" s="34">
        <v>21</v>
      </c>
      <c r="BF32" s="34"/>
      <c r="BG32" s="34"/>
      <c r="BH32" s="34"/>
      <c r="BI32" s="835"/>
      <c r="BJ32" s="34"/>
    </row>
    <row r="33" spans="1:62">
      <c r="A33" s="34"/>
      <c r="G33" s="35"/>
      <c r="H33" s="44"/>
      <c r="J33" s="35"/>
      <c r="K33" s="44"/>
      <c r="AT33" s="174"/>
      <c r="AU33" s="174"/>
      <c r="BC33" s="34" t="s">
        <v>280</v>
      </c>
      <c r="BD33" s="34">
        <v>20</v>
      </c>
      <c r="BF33" s="34"/>
      <c r="BG33" s="34"/>
      <c r="BH33" s="34"/>
      <c r="BI33" s="835"/>
      <c r="BJ33" s="34"/>
    </row>
    <row r="34" spans="1:62">
      <c r="A34" s="34"/>
      <c r="G34" s="35"/>
      <c r="H34" s="44"/>
      <c r="J34" s="35"/>
      <c r="K34" s="44"/>
      <c r="AT34" s="174"/>
      <c r="AU34" s="174"/>
      <c r="BC34" s="34" t="s">
        <v>263</v>
      </c>
      <c r="BD34" s="34">
        <v>19</v>
      </c>
      <c r="BF34" s="34"/>
      <c r="BG34" s="34"/>
      <c r="BH34" s="34"/>
      <c r="BI34" s="835"/>
      <c r="BJ34" s="34"/>
    </row>
    <row r="35" spans="1:62">
      <c r="A35" s="34"/>
      <c r="G35" s="35"/>
      <c r="H35" s="44"/>
      <c r="J35" s="35"/>
      <c r="K35" s="44"/>
      <c r="AT35" s="174"/>
      <c r="AU35" s="174"/>
      <c r="BC35" s="34" t="s">
        <v>276</v>
      </c>
      <c r="BD35" s="34">
        <v>17</v>
      </c>
      <c r="BF35" s="34"/>
      <c r="BG35" s="34"/>
      <c r="BH35" s="34"/>
      <c r="BI35" s="835"/>
      <c r="BJ35" s="34"/>
    </row>
    <row r="36" spans="1:62">
      <c r="A36" s="34"/>
      <c r="G36" s="35"/>
      <c r="H36" s="44"/>
      <c r="J36" s="35"/>
      <c r="K36" s="44"/>
      <c r="AT36" s="174"/>
      <c r="AU36" s="174"/>
      <c r="BC36" s="34" t="s">
        <v>266</v>
      </c>
      <c r="BD36" s="34">
        <v>16</v>
      </c>
      <c r="BF36" s="34"/>
      <c r="BG36" s="34"/>
      <c r="BH36" s="34"/>
      <c r="BI36" s="835"/>
      <c r="BJ36" s="34"/>
    </row>
    <row r="37" spans="1:62">
      <c r="A37" s="34"/>
      <c r="G37" s="35"/>
      <c r="H37" s="44"/>
      <c r="J37" s="42"/>
      <c r="K37" s="43"/>
      <c r="AT37" s="174"/>
      <c r="AU37" s="174"/>
      <c r="BC37" s="34" t="s">
        <v>268</v>
      </c>
      <c r="BD37" s="34">
        <v>15</v>
      </c>
      <c r="BF37" s="34"/>
      <c r="BG37" s="34"/>
      <c r="BH37" s="34"/>
      <c r="BI37" s="835"/>
      <c r="BJ37" s="34"/>
    </row>
    <row r="38" spans="1:62">
      <c r="A38" s="34"/>
      <c r="G38" s="35"/>
      <c r="H38" s="44"/>
      <c r="J38" s="35"/>
      <c r="K38" s="44"/>
      <c r="AT38" s="174"/>
      <c r="AU38" s="174"/>
      <c r="BC38" s="34" t="s">
        <v>261</v>
      </c>
      <c r="BD38" s="34">
        <v>15</v>
      </c>
      <c r="BF38" s="34"/>
      <c r="BG38" s="34"/>
      <c r="BH38" s="34"/>
      <c r="BI38" s="835"/>
      <c r="BJ38" s="34"/>
    </row>
    <row r="39" spans="1:62">
      <c r="A39" s="34"/>
      <c r="G39" s="35"/>
      <c r="H39" s="44"/>
      <c r="J39" s="35"/>
      <c r="K39" s="44"/>
      <c r="AT39" s="174"/>
      <c r="AU39" s="174"/>
      <c r="BC39" s="34" t="s">
        <v>270</v>
      </c>
      <c r="BD39" s="34">
        <v>15</v>
      </c>
      <c r="BF39" s="34"/>
      <c r="BG39" s="34"/>
      <c r="BH39" s="34"/>
      <c r="BI39" s="835"/>
      <c r="BJ39" s="34"/>
    </row>
    <row r="40" spans="1:62">
      <c r="A40" s="34"/>
      <c r="G40" s="35"/>
      <c r="H40" s="44"/>
      <c r="J40" s="35"/>
      <c r="K40" s="44"/>
      <c r="AT40" s="174"/>
      <c r="AU40" s="174"/>
      <c r="BC40" s="34" t="s">
        <v>283</v>
      </c>
      <c r="BD40" s="34">
        <v>15</v>
      </c>
      <c r="BF40" s="34"/>
      <c r="BG40" s="34"/>
      <c r="BH40" s="34"/>
      <c r="BI40" s="835"/>
      <c r="BJ40" s="34"/>
    </row>
    <row r="41" spans="1:62">
      <c r="A41" s="34"/>
      <c r="G41" s="35"/>
      <c r="H41" s="44"/>
      <c r="J41" s="35"/>
      <c r="K41" s="44"/>
      <c r="AT41" s="174"/>
      <c r="AU41" s="174"/>
      <c r="BC41" s="34" t="s">
        <v>269</v>
      </c>
      <c r="BD41" s="34">
        <v>14</v>
      </c>
      <c r="BF41" s="34"/>
      <c r="BG41" s="34"/>
      <c r="BH41" s="34"/>
      <c r="BI41" s="835"/>
      <c r="BJ41" s="34"/>
    </row>
    <row r="42" spans="1:62">
      <c r="A42" s="34"/>
      <c r="G42" s="35"/>
      <c r="H42" s="44"/>
      <c r="J42" s="35"/>
      <c r="K42" s="44"/>
      <c r="AT42" s="174"/>
      <c r="AU42" s="174"/>
      <c r="BC42" s="34" t="s">
        <v>273</v>
      </c>
      <c r="BD42" s="34">
        <v>13</v>
      </c>
      <c r="BF42" s="34"/>
      <c r="BG42" s="34"/>
      <c r="BH42" s="34"/>
      <c r="BI42" s="835"/>
      <c r="BJ42" s="34"/>
    </row>
    <row r="43" spans="1:62">
      <c r="A43" s="34"/>
      <c r="G43" s="35"/>
      <c r="H43" s="44"/>
      <c r="J43" s="35"/>
      <c r="K43" s="44"/>
      <c r="AT43" s="174"/>
      <c r="AU43" s="174"/>
      <c r="BC43" s="34" t="s">
        <v>265</v>
      </c>
      <c r="BD43" s="34">
        <v>10</v>
      </c>
      <c r="BF43" s="34"/>
      <c r="BG43" s="34"/>
      <c r="BH43" s="34"/>
      <c r="BI43" s="835"/>
      <c r="BJ43" s="34"/>
    </row>
    <row r="44" spans="1:62">
      <c r="A44" s="34"/>
      <c r="G44" s="35"/>
      <c r="H44" s="44"/>
      <c r="J44" s="35"/>
      <c r="K44" s="44"/>
      <c r="AT44" s="174"/>
      <c r="AU44" s="174"/>
      <c r="BC44" s="34" t="s">
        <v>277</v>
      </c>
      <c r="BD44" s="34">
        <v>10</v>
      </c>
      <c r="BF44" s="34"/>
      <c r="BG44" s="34"/>
      <c r="BH44" s="34"/>
      <c r="BI44" s="835"/>
      <c r="BJ44" s="34"/>
    </row>
    <row r="45" spans="1:62">
      <c r="A45" s="34"/>
      <c r="G45" s="35"/>
      <c r="H45" s="44"/>
      <c r="J45" s="35"/>
      <c r="K45" s="44"/>
      <c r="M45" s="62"/>
      <c r="N45" s="62"/>
      <c r="AT45" s="174"/>
      <c r="AU45" s="174"/>
      <c r="BC45" s="34" t="s">
        <v>279</v>
      </c>
      <c r="BD45" s="34">
        <v>9</v>
      </c>
      <c r="BF45" s="34"/>
      <c r="BG45" s="34"/>
      <c r="BH45" s="34"/>
      <c r="BI45" s="835"/>
      <c r="BJ45" s="34"/>
    </row>
    <row r="46" spans="1:62">
      <c r="A46" s="34"/>
      <c r="G46" s="35"/>
      <c r="H46" s="44"/>
      <c r="J46" s="35"/>
      <c r="K46" s="44"/>
      <c r="V46" s="95"/>
      <c r="W46" s="95"/>
      <c r="X46" s="95"/>
      <c r="AK46" s="95"/>
      <c r="AL46" s="95"/>
      <c r="AN46" s="95"/>
      <c r="AO46" s="95"/>
      <c r="AQ46" s="95"/>
      <c r="AR46" s="95"/>
      <c r="AT46" s="174"/>
      <c r="AU46" s="174"/>
      <c r="BC46" s="34" t="s">
        <v>278</v>
      </c>
      <c r="BD46" s="34">
        <v>9</v>
      </c>
      <c r="BF46" s="34"/>
      <c r="BG46" s="34"/>
      <c r="BH46" s="34"/>
      <c r="BI46" s="835"/>
      <c r="BJ46" s="34"/>
    </row>
    <row r="47" spans="1:62">
      <c r="A47" s="34"/>
      <c r="G47" s="35"/>
      <c r="H47" s="44"/>
      <c r="J47" s="35"/>
      <c r="K47" s="44"/>
      <c r="AT47" s="174"/>
      <c r="AU47" s="174"/>
      <c r="BC47" s="34" t="s">
        <v>284</v>
      </c>
      <c r="BD47" s="34">
        <v>9</v>
      </c>
      <c r="BF47" s="34"/>
      <c r="BG47" s="34"/>
      <c r="BH47" s="34"/>
      <c r="BI47" s="835"/>
      <c r="BJ47" s="34"/>
    </row>
    <row r="48" spans="1:62">
      <c r="A48" s="34"/>
      <c r="G48" s="35"/>
      <c r="H48" s="44"/>
      <c r="J48" s="35"/>
      <c r="K48" s="44"/>
      <c r="S48" s="62"/>
      <c r="T48" s="62"/>
      <c r="U48" s="95"/>
      <c r="AT48" s="174"/>
      <c r="AU48" s="174"/>
      <c r="BC48" s="34" t="s">
        <v>271</v>
      </c>
      <c r="BD48" s="34">
        <v>8</v>
      </c>
      <c r="BF48" s="34"/>
      <c r="BG48" s="34"/>
      <c r="BH48" s="34"/>
      <c r="BI48" s="835"/>
      <c r="BJ48" s="34"/>
    </row>
    <row r="49" spans="1:62">
      <c r="A49" s="34"/>
      <c r="G49" s="35"/>
      <c r="H49" s="44"/>
      <c r="J49" s="35"/>
      <c r="K49" s="44"/>
      <c r="AT49" s="174"/>
      <c r="AU49" s="174"/>
      <c r="BC49" s="34" t="s">
        <v>281</v>
      </c>
      <c r="BD49" s="34">
        <v>8</v>
      </c>
      <c r="BF49" s="34"/>
      <c r="BG49" s="34"/>
      <c r="BH49" s="34"/>
      <c r="BI49" s="835"/>
      <c r="BJ49" s="34"/>
    </row>
    <row r="50" spans="1:62">
      <c r="C50" s="34"/>
      <c r="D50" s="30"/>
      <c r="F50" s="34"/>
      <c r="G50" s="30"/>
      <c r="M50" s="45"/>
      <c r="P50" s="45"/>
      <c r="W50" s="99"/>
      <c r="X50" s="99"/>
      <c r="AB50" s="95"/>
      <c r="AC50" s="95"/>
      <c r="AT50" s="174"/>
      <c r="AU50" s="174"/>
      <c r="BC50" s="34" t="s">
        <v>275</v>
      </c>
      <c r="BD50" s="34">
        <v>6</v>
      </c>
      <c r="BF50" s="34"/>
      <c r="BG50" s="34"/>
      <c r="BH50" s="34"/>
      <c r="BI50" s="835"/>
      <c r="BJ50" s="34"/>
    </row>
    <row r="51" spans="1:62">
      <c r="AC51" s="99"/>
      <c r="AF51" s="99"/>
    </row>
    <row r="54" spans="1:62" ht="23.25" customHeight="1"/>
    <row r="55" spans="1:62" ht="15" customHeight="1"/>
    <row r="56" spans="1:62" ht="15" customHeight="1"/>
    <row r="57" spans="1:62" ht="6.75" customHeight="1"/>
    <row r="58" spans="1:62" ht="6.75" customHeight="1"/>
    <row r="59" spans="1:62" ht="6.75" customHeight="1"/>
    <row r="62" spans="1:62" ht="32.25" customHeight="1"/>
  </sheetData>
  <sortState ref="BC4:BD50">
    <sortCondition descending="1" ref="BD4:BD50"/>
  </sortState>
  <phoneticPr fontId="3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BI51"/>
  <sheetViews>
    <sheetView view="pageBreakPreview" zoomScale="80" zoomScaleNormal="40" zoomScaleSheetLayoutView="80" workbookViewId="0">
      <selection activeCell="AW39" sqref="AW39"/>
    </sheetView>
  </sheetViews>
  <sheetFormatPr defaultColWidth="9" defaultRowHeight="13"/>
  <cols>
    <col min="1" max="1" width="2.36328125" style="30" customWidth="1"/>
    <col min="2" max="2" width="9" style="34"/>
    <col min="3" max="23" width="9" style="30"/>
    <col min="24" max="24" width="6.36328125" style="30" customWidth="1"/>
    <col min="25" max="25" width="6.08984375" style="30" customWidth="1"/>
    <col min="26" max="33" width="0" style="30" hidden="1" customWidth="1"/>
    <col min="34" max="34" width="9" style="30" hidden="1" customWidth="1"/>
    <col min="35" max="36" width="0" style="30" hidden="1" customWidth="1"/>
    <col min="37" max="37" width="9" style="30" hidden="1" customWidth="1"/>
    <col min="38" max="38" width="0" style="30" hidden="1" customWidth="1"/>
    <col min="39" max="39" width="10.36328125" style="30" hidden="1" customWidth="1"/>
    <col min="40" max="46" width="0" style="30" hidden="1" customWidth="1"/>
    <col min="47" max="16384" width="9" style="30"/>
  </cols>
  <sheetData>
    <row r="2" spans="2:61" ht="15.75" customHeight="1">
      <c r="B2" s="30"/>
      <c r="BB2" s="34" t="s">
        <v>644</v>
      </c>
    </row>
    <row r="3" spans="2:61">
      <c r="B3" s="30"/>
      <c r="BB3" s="30" t="s">
        <v>450</v>
      </c>
      <c r="BC3" s="30" t="s">
        <v>451</v>
      </c>
      <c r="BD3" s="34"/>
      <c r="BE3" s="34"/>
      <c r="BF3" s="34"/>
      <c r="BG3" s="34"/>
      <c r="BH3" s="835"/>
      <c r="BI3" s="34"/>
    </row>
    <row r="4" spans="2:61">
      <c r="C4" s="46"/>
      <c r="D4" s="46"/>
      <c r="E4" s="35"/>
      <c r="F4" s="33"/>
      <c r="G4" s="46"/>
      <c r="H4" s="35"/>
      <c r="I4" s="47"/>
      <c r="AD4" s="46"/>
      <c r="AJ4" s="46"/>
      <c r="AM4" s="46"/>
      <c r="AP4" s="46"/>
      <c r="AR4" s="186"/>
      <c r="AS4" s="186"/>
      <c r="BB4" s="34" t="s">
        <v>262</v>
      </c>
      <c r="BC4" s="835">
        <v>3.75</v>
      </c>
      <c r="BD4" s="34">
        <v>88</v>
      </c>
      <c r="BE4" s="34"/>
      <c r="BF4" s="34"/>
      <c r="BG4" s="34"/>
      <c r="BH4" s="835"/>
    </row>
    <row r="5" spans="2:61">
      <c r="C5" s="46"/>
      <c r="D5" s="46"/>
      <c r="E5" s="35"/>
      <c r="F5" s="33"/>
      <c r="G5" s="46"/>
      <c r="H5" s="35"/>
      <c r="I5" s="47"/>
      <c r="AR5" s="186"/>
      <c r="AS5" s="186"/>
      <c r="BB5" s="34" t="s">
        <v>267</v>
      </c>
      <c r="BC5" s="835">
        <v>2.86</v>
      </c>
      <c r="BD5" s="34">
        <v>69</v>
      </c>
      <c r="BE5" s="34"/>
      <c r="BF5" s="34"/>
      <c r="BG5" s="34"/>
      <c r="BH5" s="835"/>
    </row>
    <row r="6" spans="2:61">
      <c r="C6" s="46"/>
      <c r="D6" s="46"/>
      <c r="E6" s="35"/>
      <c r="F6" s="33"/>
      <c r="G6" s="46"/>
      <c r="H6" s="35"/>
      <c r="I6" s="47"/>
      <c r="AR6" s="186"/>
      <c r="AS6" s="186"/>
      <c r="BB6" s="34" t="s">
        <v>272</v>
      </c>
      <c r="BC6" s="835">
        <v>2.4900000000000002</v>
      </c>
      <c r="BD6" s="34">
        <v>55</v>
      </c>
      <c r="BE6" s="34"/>
      <c r="BF6" s="34"/>
      <c r="BG6" s="34"/>
      <c r="BH6" s="835"/>
    </row>
    <row r="7" spans="2:61">
      <c r="C7" s="46"/>
      <c r="D7" s="46"/>
      <c r="E7" s="35"/>
      <c r="F7" s="33"/>
      <c r="G7" s="46"/>
      <c r="H7" s="35"/>
      <c r="I7" s="47"/>
      <c r="AR7" s="186"/>
      <c r="AS7" s="186"/>
      <c r="BB7" s="34" t="s">
        <v>252</v>
      </c>
      <c r="BC7" s="835">
        <v>2.42</v>
      </c>
      <c r="BD7" s="34">
        <v>72</v>
      </c>
      <c r="BE7" s="34"/>
      <c r="BF7" s="34"/>
      <c r="BG7" s="34"/>
      <c r="BH7" s="835"/>
    </row>
    <row r="8" spans="2:61">
      <c r="C8" s="46"/>
      <c r="D8" s="46"/>
      <c r="E8" s="35"/>
      <c r="F8" s="33"/>
      <c r="G8" s="46"/>
      <c r="H8" s="35"/>
      <c r="I8" s="47"/>
      <c r="AR8" s="186"/>
      <c r="AS8" s="186"/>
      <c r="BB8" s="34" t="s">
        <v>258</v>
      </c>
      <c r="BC8" s="835">
        <v>2.41</v>
      </c>
      <c r="BD8" s="34">
        <v>83</v>
      </c>
      <c r="BE8" s="34"/>
      <c r="BF8" s="34"/>
      <c r="BG8" s="34"/>
      <c r="BH8" s="835"/>
    </row>
    <row r="9" spans="2:61">
      <c r="C9" s="46"/>
      <c r="D9" s="46"/>
      <c r="E9" s="35"/>
      <c r="F9" s="33"/>
      <c r="G9" s="46"/>
      <c r="H9" s="35"/>
      <c r="I9" s="47"/>
      <c r="AJ9" s="46"/>
      <c r="AM9" s="46"/>
      <c r="AP9" s="46"/>
      <c r="AR9" s="186"/>
      <c r="AS9" s="186"/>
      <c r="BB9" s="34" t="s">
        <v>264</v>
      </c>
      <c r="BC9" s="835">
        <v>2.2599999999999998</v>
      </c>
      <c r="BD9" s="34">
        <v>65</v>
      </c>
      <c r="BE9" s="34"/>
      <c r="BF9" s="34"/>
      <c r="BG9" s="34"/>
      <c r="BH9" s="835"/>
    </row>
    <row r="10" spans="2:61">
      <c r="C10" s="46"/>
      <c r="D10" s="46"/>
      <c r="E10" s="35"/>
      <c r="F10" s="33"/>
      <c r="G10" s="46"/>
      <c r="H10" s="35"/>
      <c r="I10" s="47"/>
      <c r="AR10" s="186"/>
      <c r="AS10" s="186"/>
      <c r="BB10" s="34" t="s">
        <v>274</v>
      </c>
      <c r="BC10" s="835">
        <v>2.23</v>
      </c>
      <c r="BD10" s="34">
        <v>68</v>
      </c>
      <c r="BE10" s="34"/>
      <c r="BF10" s="34"/>
      <c r="BG10" s="34"/>
      <c r="BH10" s="835"/>
    </row>
    <row r="11" spans="2:61">
      <c r="C11" s="46"/>
      <c r="D11" s="46"/>
      <c r="E11" s="35"/>
      <c r="F11" s="33"/>
      <c r="G11" s="46"/>
      <c r="H11" s="35"/>
      <c r="I11" s="47"/>
      <c r="AR11" s="186"/>
      <c r="AS11" s="186"/>
      <c r="BB11" s="34" t="s">
        <v>282</v>
      </c>
      <c r="BC11" s="835">
        <v>2.04</v>
      </c>
      <c r="BD11" s="34">
        <v>49</v>
      </c>
      <c r="BE11" s="34"/>
      <c r="BF11" s="34"/>
      <c r="BG11" s="34"/>
      <c r="BH11" s="835"/>
    </row>
    <row r="12" spans="2:61">
      <c r="C12" s="46"/>
      <c r="D12" s="46"/>
      <c r="E12" s="35"/>
      <c r="F12" s="33"/>
      <c r="G12" s="46"/>
      <c r="H12" s="35"/>
      <c r="I12" s="47"/>
      <c r="AG12" s="46"/>
      <c r="AR12" s="186"/>
      <c r="AS12" s="186"/>
      <c r="BB12" s="34" t="s">
        <v>253</v>
      </c>
      <c r="BC12" s="835">
        <v>2.02</v>
      </c>
      <c r="BD12" s="34">
        <v>53</v>
      </c>
      <c r="BE12" s="34"/>
      <c r="BF12" s="34"/>
      <c r="BG12" s="34"/>
      <c r="BH12" s="835"/>
    </row>
    <row r="13" spans="2:61">
      <c r="C13" s="46"/>
      <c r="D13" s="46"/>
      <c r="E13" s="35"/>
      <c r="F13" s="33"/>
      <c r="G13" s="46"/>
      <c r="H13" s="35"/>
      <c r="I13" s="47"/>
      <c r="T13" s="95"/>
      <c r="U13" s="95"/>
      <c r="AJ13" s="46"/>
      <c r="AM13" s="46"/>
      <c r="AP13" s="46"/>
      <c r="AR13" s="186"/>
      <c r="AS13" s="186"/>
      <c r="BB13" s="34" t="s">
        <v>283</v>
      </c>
      <c r="BC13" s="835">
        <v>1.97</v>
      </c>
      <c r="BD13" s="34">
        <v>59</v>
      </c>
      <c r="BE13" s="34"/>
      <c r="BF13" s="34"/>
      <c r="BG13" s="34"/>
      <c r="BH13" s="835"/>
    </row>
    <row r="14" spans="2:61">
      <c r="C14" s="46"/>
      <c r="D14" s="46"/>
      <c r="E14" s="35"/>
      <c r="F14" s="33"/>
      <c r="G14" s="46"/>
      <c r="H14" s="35"/>
      <c r="I14" s="47"/>
      <c r="AF14" s="97"/>
      <c r="AG14" s="97"/>
      <c r="AR14" s="186"/>
      <c r="AS14" s="186"/>
      <c r="BB14" s="34" t="s">
        <v>247</v>
      </c>
      <c r="BC14" s="835">
        <v>1.84</v>
      </c>
      <c r="BD14" s="34">
        <v>45</v>
      </c>
      <c r="BE14" s="34"/>
      <c r="BF14" s="34"/>
      <c r="BG14" s="34"/>
      <c r="BH14" s="835"/>
    </row>
    <row r="15" spans="2:61">
      <c r="C15" s="46"/>
      <c r="D15" s="46"/>
      <c r="E15" s="35"/>
      <c r="F15" s="33"/>
      <c r="G15" s="46"/>
      <c r="H15" s="35"/>
      <c r="I15" s="47"/>
      <c r="AR15" s="186"/>
      <c r="AS15" s="186"/>
      <c r="BB15" s="34" t="s">
        <v>280</v>
      </c>
      <c r="BC15" s="835">
        <v>1.79</v>
      </c>
      <c r="BD15" s="34">
        <v>39</v>
      </c>
      <c r="BE15" s="34"/>
      <c r="BF15" s="34"/>
      <c r="BG15" s="34"/>
      <c r="BH15" s="835"/>
    </row>
    <row r="16" spans="2:61">
      <c r="C16" s="46"/>
      <c r="D16" s="46"/>
      <c r="E16" s="35"/>
      <c r="F16" s="33"/>
      <c r="G16" s="46"/>
      <c r="H16" s="35"/>
      <c r="I16" s="47"/>
      <c r="AJ16" s="46"/>
      <c r="AM16" s="46"/>
      <c r="AP16" s="46"/>
      <c r="AR16" s="186"/>
      <c r="AS16" s="186"/>
      <c r="BB16" s="34" t="s">
        <v>269</v>
      </c>
      <c r="BC16" s="835">
        <v>1.72</v>
      </c>
      <c r="BD16" s="34">
        <v>33</v>
      </c>
      <c r="BE16" s="34"/>
      <c r="BF16" s="34"/>
      <c r="BG16" s="34"/>
      <c r="BH16" s="835"/>
    </row>
    <row r="17" spans="2:60">
      <c r="C17" s="46"/>
      <c r="D17" s="46"/>
      <c r="E17" s="35"/>
      <c r="F17" s="33"/>
      <c r="G17" s="46"/>
      <c r="H17" s="35"/>
      <c r="I17" s="47"/>
      <c r="AG17" s="46"/>
      <c r="AR17" s="186"/>
      <c r="AS17" s="186"/>
      <c r="BB17" s="34" t="s">
        <v>284</v>
      </c>
      <c r="BC17" s="835">
        <v>1.65</v>
      </c>
      <c r="BD17" s="34">
        <v>40</v>
      </c>
      <c r="BE17" s="34"/>
      <c r="BF17" s="34"/>
      <c r="BG17" s="34"/>
      <c r="BH17" s="835"/>
    </row>
    <row r="18" spans="2:60">
      <c r="C18" s="46"/>
      <c r="D18" s="46"/>
      <c r="E18" s="35"/>
      <c r="F18" s="33"/>
      <c r="G18" s="46"/>
      <c r="H18" s="35"/>
      <c r="I18" s="47"/>
      <c r="AR18" s="186"/>
      <c r="AS18" s="186"/>
      <c r="BB18" s="34" t="s">
        <v>251</v>
      </c>
      <c r="BC18" s="835">
        <v>1.63</v>
      </c>
      <c r="BD18" s="34">
        <v>31</v>
      </c>
      <c r="BE18" s="34"/>
      <c r="BF18" s="34"/>
      <c r="BG18" s="34"/>
      <c r="BH18" s="835"/>
    </row>
    <row r="19" spans="2:60">
      <c r="C19" s="46"/>
      <c r="D19" s="46"/>
      <c r="E19" s="35"/>
      <c r="F19" s="33"/>
      <c r="G19" s="46"/>
      <c r="H19" s="35"/>
      <c r="I19" s="47"/>
      <c r="AR19" s="186"/>
      <c r="AS19" s="186"/>
      <c r="BB19" s="34" t="s">
        <v>260</v>
      </c>
      <c r="BC19" s="835">
        <v>1.62</v>
      </c>
      <c r="BD19" s="34">
        <v>45</v>
      </c>
      <c r="BE19" s="34"/>
      <c r="BF19" s="34"/>
      <c r="BG19" s="34"/>
      <c r="BH19" s="835"/>
    </row>
    <row r="20" spans="2:60">
      <c r="C20" s="46"/>
      <c r="D20" s="46"/>
      <c r="E20" s="35"/>
      <c r="F20" s="33"/>
      <c r="G20" s="46"/>
      <c r="H20" s="35"/>
      <c r="I20" s="47"/>
      <c r="AR20" s="186"/>
      <c r="AS20" s="186"/>
      <c r="BB20" s="34" t="s">
        <v>257</v>
      </c>
      <c r="BC20" s="835">
        <v>1.61</v>
      </c>
      <c r="BD20" s="34">
        <v>25</v>
      </c>
      <c r="BE20" s="34"/>
      <c r="BF20" s="34"/>
      <c r="BG20" s="34"/>
      <c r="BH20" s="835"/>
    </row>
    <row r="21" spans="2:60">
      <c r="C21" s="46"/>
      <c r="D21" s="46"/>
      <c r="E21" s="53"/>
      <c r="F21" s="86"/>
      <c r="G21" s="46"/>
      <c r="H21" s="35"/>
      <c r="I21" s="47"/>
      <c r="AJ21" s="46"/>
      <c r="AM21" s="46"/>
      <c r="AP21" s="46"/>
      <c r="AR21" s="186"/>
      <c r="AS21" s="186"/>
      <c r="BB21" s="34" t="s">
        <v>254</v>
      </c>
      <c r="BC21" s="835">
        <v>1.61</v>
      </c>
      <c r="BD21" s="34">
        <v>44</v>
      </c>
      <c r="BE21" s="34"/>
      <c r="BF21" s="34"/>
      <c r="BG21" s="34"/>
      <c r="BH21" s="835"/>
    </row>
    <row r="22" spans="2:60">
      <c r="C22" s="46"/>
      <c r="D22" s="46"/>
      <c r="E22" s="35"/>
      <c r="F22" s="33"/>
      <c r="G22" s="46"/>
      <c r="H22" s="35"/>
      <c r="I22" s="47"/>
      <c r="AG22" s="46"/>
      <c r="AR22" s="186"/>
      <c r="AS22" s="186"/>
      <c r="BB22" s="34" t="s">
        <v>249</v>
      </c>
      <c r="BC22" s="835">
        <v>1.44</v>
      </c>
      <c r="BD22" s="34">
        <v>32</v>
      </c>
      <c r="BE22" s="34"/>
      <c r="BF22" s="34"/>
      <c r="BG22" s="34"/>
      <c r="BH22" s="835"/>
    </row>
    <row r="23" spans="2:60">
      <c r="C23" s="46"/>
      <c r="D23" s="46"/>
      <c r="E23" s="35"/>
      <c r="F23" s="33"/>
      <c r="G23" s="46"/>
      <c r="H23" s="35"/>
      <c r="I23" s="47"/>
      <c r="AR23" s="186"/>
      <c r="AS23" s="186"/>
      <c r="BB23" s="34" t="s">
        <v>250</v>
      </c>
      <c r="BC23" s="835">
        <v>1.42</v>
      </c>
      <c r="BD23" s="34">
        <v>22</v>
      </c>
      <c r="BE23" s="34"/>
      <c r="BF23" s="34"/>
      <c r="BG23" s="34"/>
      <c r="BH23" s="835"/>
    </row>
    <row r="24" spans="2:60">
      <c r="C24" s="46"/>
      <c r="D24" s="46"/>
      <c r="E24" s="35"/>
      <c r="F24" s="33"/>
      <c r="G24" s="46"/>
      <c r="H24" s="35"/>
      <c r="I24" s="47"/>
      <c r="AG24" s="46"/>
      <c r="AR24" s="186"/>
      <c r="AS24" s="186"/>
      <c r="BB24" s="34" t="s">
        <v>279</v>
      </c>
      <c r="BC24" s="835">
        <v>1.37</v>
      </c>
      <c r="BD24" s="34">
        <v>26</v>
      </c>
      <c r="BE24" s="34"/>
      <c r="BF24" s="34"/>
      <c r="BG24" s="34"/>
      <c r="BH24" s="835"/>
    </row>
    <row r="25" spans="2:60">
      <c r="C25" s="46"/>
      <c r="D25" s="46"/>
      <c r="E25" s="35"/>
      <c r="F25" s="33"/>
      <c r="G25" s="46"/>
      <c r="H25" s="35"/>
      <c r="I25" s="47"/>
      <c r="AC25" s="95"/>
      <c r="AD25" s="95"/>
      <c r="AG25" s="46"/>
      <c r="AR25" s="186"/>
      <c r="AS25" s="186"/>
      <c r="BB25" s="34" t="s">
        <v>268</v>
      </c>
      <c r="BC25" s="835">
        <v>1.34</v>
      </c>
      <c r="BD25" s="34">
        <v>22</v>
      </c>
      <c r="BE25" s="34"/>
      <c r="BF25" s="34"/>
      <c r="BG25" s="34"/>
      <c r="BH25" s="835"/>
    </row>
    <row r="26" spans="2:60">
      <c r="B26" s="51"/>
      <c r="C26" s="85"/>
      <c r="D26" s="46"/>
      <c r="E26" s="35"/>
      <c r="F26" s="33"/>
      <c r="G26" s="46"/>
      <c r="H26" s="35"/>
      <c r="I26" s="47"/>
      <c r="Z26" s="97"/>
      <c r="AA26" s="97"/>
      <c r="AI26" s="97"/>
      <c r="AJ26" s="97"/>
      <c r="AL26" s="97"/>
      <c r="AM26" s="97"/>
      <c r="AO26" s="97"/>
      <c r="AP26" s="97"/>
      <c r="AR26" s="186"/>
      <c r="AS26" s="186"/>
      <c r="BB26" s="34" t="s">
        <v>245</v>
      </c>
      <c r="BC26" s="835">
        <v>1.32</v>
      </c>
      <c r="BD26" s="34">
        <v>35</v>
      </c>
      <c r="BE26" s="34"/>
      <c r="BF26" s="34"/>
      <c r="BG26" s="34"/>
      <c r="BH26" s="835"/>
    </row>
    <row r="27" spans="2:60">
      <c r="C27" s="46"/>
      <c r="D27" s="46"/>
      <c r="E27" s="35"/>
      <c r="F27" s="33"/>
      <c r="G27" s="46"/>
      <c r="H27" s="35"/>
      <c r="I27" s="47"/>
      <c r="AR27" s="186"/>
      <c r="AS27" s="186"/>
      <c r="BB27" s="34" t="s">
        <v>259</v>
      </c>
      <c r="BC27" s="835">
        <v>1.27</v>
      </c>
      <c r="BD27" s="34">
        <v>30</v>
      </c>
      <c r="BE27" s="34"/>
      <c r="BF27" s="34"/>
      <c r="BG27" s="34"/>
      <c r="BH27" s="835"/>
    </row>
    <row r="28" spans="2:60">
      <c r="C28" s="46"/>
      <c r="D28" s="46"/>
      <c r="E28" s="35"/>
      <c r="F28" s="33"/>
      <c r="G28" s="46"/>
      <c r="H28" s="35"/>
      <c r="I28" s="47"/>
      <c r="AG28" s="46"/>
      <c r="AJ28" s="46"/>
      <c r="AM28" s="46"/>
      <c r="AP28" s="46"/>
      <c r="AR28" s="186"/>
      <c r="AS28" s="186"/>
      <c r="BB28" s="34" t="s">
        <v>255</v>
      </c>
      <c r="BC28" s="835">
        <v>1.26</v>
      </c>
      <c r="BD28" s="34">
        <v>17</v>
      </c>
      <c r="BE28" s="34"/>
      <c r="BF28" s="34"/>
      <c r="BG28" s="34"/>
      <c r="BH28" s="835"/>
    </row>
    <row r="29" spans="2:60">
      <c r="C29" s="46"/>
      <c r="D29" s="46"/>
      <c r="E29" s="35"/>
      <c r="F29" s="33"/>
      <c r="G29" s="46"/>
      <c r="H29" s="35"/>
      <c r="I29" s="47"/>
      <c r="AJ29" s="46"/>
      <c r="AM29" s="46"/>
      <c r="AP29" s="46"/>
      <c r="AR29" s="186"/>
      <c r="AS29" s="186"/>
      <c r="BB29" s="34" t="s">
        <v>273</v>
      </c>
      <c r="BC29" s="835">
        <v>1.25</v>
      </c>
      <c r="BD29" s="34">
        <v>19</v>
      </c>
      <c r="BE29" s="34"/>
      <c r="BF29" s="34"/>
      <c r="BG29" s="34"/>
      <c r="BH29" s="835"/>
    </row>
    <row r="30" spans="2:60">
      <c r="C30" s="46"/>
      <c r="D30" s="46"/>
      <c r="E30" s="35"/>
      <c r="F30" s="33"/>
      <c r="G30" s="46"/>
      <c r="H30" s="35"/>
      <c r="I30" s="47"/>
      <c r="AJ30" s="46"/>
      <c r="AM30" s="46"/>
      <c r="AP30" s="46"/>
      <c r="AR30" s="186"/>
      <c r="AS30" s="186"/>
      <c r="BB30" s="34" t="s">
        <v>248</v>
      </c>
      <c r="BC30" s="835">
        <v>1.24</v>
      </c>
      <c r="BD30" s="34">
        <v>15</v>
      </c>
      <c r="BE30" s="34"/>
      <c r="BF30" s="34"/>
      <c r="BG30" s="34"/>
      <c r="BH30" s="835"/>
    </row>
    <row r="31" spans="2:60">
      <c r="C31" s="46"/>
      <c r="D31" s="46"/>
      <c r="E31" s="35"/>
      <c r="F31" s="33"/>
      <c r="G31" s="46"/>
      <c r="H31" s="35"/>
      <c r="I31" s="47"/>
      <c r="AR31" s="186"/>
      <c r="AS31" s="186"/>
      <c r="BB31" s="34" t="s">
        <v>256</v>
      </c>
      <c r="BC31" s="835">
        <v>1.24</v>
      </c>
      <c r="BD31" s="34">
        <v>10</v>
      </c>
      <c r="BE31" s="34"/>
      <c r="BF31" s="34"/>
      <c r="BG31" s="34"/>
      <c r="BH31" s="835"/>
    </row>
    <row r="32" spans="2:60">
      <c r="C32" s="46"/>
      <c r="D32" s="46"/>
      <c r="E32" s="35"/>
      <c r="F32" s="33"/>
      <c r="G32" s="46"/>
      <c r="H32" s="35"/>
      <c r="I32" s="47"/>
      <c r="AR32" s="186"/>
      <c r="AS32" s="186"/>
      <c r="BB32" s="34" t="s">
        <v>266</v>
      </c>
      <c r="BC32" s="835">
        <v>1.21</v>
      </c>
      <c r="BD32" s="34">
        <v>15</v>
      </c>
      <c r="BE32" s="34"/>
      <c r="BF32" s="34"/>
      <c r="BG32" s="34"/>
      <c r="BH32" s="835"/>
    </row>
    <row r="33" spans="3:60">
      <c r="C33" s="46"/>
      <c r="D33" s="46"/>
      <c r="E33" s="35"/>
      <c r="F33" s="33"/>
      <c r="G33" s="46"/>
      <c r="H33" s="35"/>
      <c r="I33" s="47"/>
      <c r="W33" s="95"/>
      <c r="X33" s="95"/>
      <c r="AJ33" s="46"/>
      <c r="AM33" s="46"/>
      <c r="AP33" s="46"/>
      <c r="AR33" s="186"/>
      <c r="AS33" s="186"/>
      <c r="BB33" s="34" t="s">
        <v>246</v>
      </c>
      <c r="BC33" s="835">
        <v>1.1599999999999999</v>
      </c>
      <c r="BD33" s="34">
        <v>46</v>
      </c>
      <c r="BE33" s="34"/>
      <c r="BF33" s="34"/>
      <c r="BG33" s="34"/>
      <c r="BH33" s="835"/>
    </row>
    <row r="34" spans="3:60">
      <c r="C34" s="46"/>
      <c r="D34" s="46"/>
      <c r="E34" s="35"/>
      <c r="F34" s="33"/>
      <c r="G34" s="46"/>
      <c r="H34" s="35"/>
      <c r="I34" s="47"/>
      <c r="AR34" s="186"/>
      <c r="AS34" s="186"/>
      <c r="BB34" s="34" t="s">
        <v>261</v>
      </c>
      <c r="BC34" s="835">
        <v>1.1499999999999999</v>
      </c>
      <c r="BD34" s="34">
        <v>15</v>
      </c>
      <c r="BE34" s="34"/>
      <c r="BF34" s="34"/>
      <c r="BG34" s="34"/>
      <c r="BH34" s="835"/>
    </row>
    <row r="35" spans="3:60">
      <c r="C35" s="46"/>
      <c r="D35" s="46"/>
      <c r="E35" s="35"/>
      <c r="F35" s="33"/>
      <c r="G35" s="46"/>
      <c r="H35" s="35"/>
      <c r="I35" s="47"/>
      <c r="W35" s="97"/>
      <c r="X35" s="97"/>
      <c r="AC35" s="97"/>
      <c r="AD35" s="97"/>
      <c r="AR35" s="186"/>
      <c r="AS35" s="186"/>
      <c r="BB35" s="34" t="s">
        <v>276</v>
      </c>
      <c r="BC35" s="835">
        <v>1.1399999999999999</v>
      </c>
      <c r="BD35" s="34">
        <v>16</v>
      </c>
      <c r="BE35" s="34"/>
      <c r="BF35" s="34"/>
      <c r="BG35" s="34"/>
      <c r="BH35" s="835"/>
    </row>
    <row r="36" spans="3:60">
      <c r="C36" s="46"/>
      <c r="D36" s="46"/>
      <c r="E36" s="35"/>
      <c r="F36" s="33"/>
      <c r="G36" s="46"/>
      <c r="H36" s="35"/>
      <c r="I36" s="47"/>
      <c r="AR36" s="186"/>
      <c r="AS36" s="186"/>
      <c r="BB36" s="34" t="s">
        <v>270</v>
      </c>
      <c r="BC36" s="835">
        <v>1.1299999999999999</v>
      </c>
      <c r="BD36" s="34">
        <v>8</v>
      </c>
      <c r="BE36" s="34"/>
      <c r="BF36" s="34"/>
      <c r="BG36" s="34"/>
      <c r="BH36" s="835"/>
    </row>
    <row r="37" spans="3:60">
      <c r="C37" s="46"/>
      <c r="D37" s="46"/>
      <c r="E37" s="35"/>
      <c r="F37" s="33"/>
      <c r="G37" s="46"/>
      <c r="H37" s="35"/>
      <c r="I37" s="47"/>
      <c r="AG37" s="46"/>
      <c r="AR37" s="186"/>
      <c r="AS37" s="186"/>
      <c r="BB37" s="34" t="s">
        <v>242</v>
      </c>
      <c r="BC37" s="835">
        <v>1.1200000000000001</v>
      </c>
      <c r="BD37" s="34">
        <v>34</v>
      </c>
      <c r="BE37" s="34"/>
      <c r="BF37" s="34"/>
      <c r="BG37" s="34"/>
      <c r="BH37" s="835"/>
    </row>
    <row r="38" spans="3:60">
      <c r="C38" s="46"/>
      <c r="D38" s="46"/>
      <c r="E38" s="35"/>
      <c r="F38" s="33"/>
      <c r="G38" s="46"/>
      <c r="H38" s="35"/>
      <c r="I38" s="47"/>
      <c r="Q38" s="62"/>
      <c r="R38" s="62"/>
      <c r="AJ38" s="46"/>
      <c r="AM38" s="46"/>
      <c r="AP38" s="46"/>
      <c r="AR38" s="186"/>
      <c r="AS38" s="186"/>
      <c r="BB38" s="34" t="s">
        <v>278</v>
      </c>
      <c r="BC38" s="835">
        <v>1.1200000000000001</v>
      </c>
      <c r="BD38" s="34">
        <v>14</v>
      </c>
      <c r="BE38" s="34"/>
      <c r="BF38" s="34"/>
      <c r="BG38" s="34"/>
      <c r="BH38" s="835"/>
    </row>
    <row r="39" spans="3:60">
      <c r="C39" s="46"/>
      <c r="D39" s="46"/>
      <c r="E39" s="35"/>
      <c r="F39" s="33"/>
      <c r="G39" s="46"/>
      <c r="H39" s="35"/>
      <c r="I39" s="47"/>
      <c r="AR39" s="186"/>
      <c r="AS39" s="186"/>
      <c r="BB39" s="34" t="s">
        <v>281</v>
      </c>
      <c r="BC39" s="835">
        <v>1.1100000000000001</v>
      </c>
      <c r="BD39" s="34">
        <v>10</v>
      </c>
      <c r="BE39" s="34"/>
      <c r="BF39" s="34"/>
      <c r="BG39" s="34"/>
      <c r="BH39" s="835"/>
    </row>
    <row r="40" spans="3:60">
      <c r="C40" s="46"/>
      <c r="D40" s="46"/>
      <c r="E40" s="35"/>
      <c r="F40" s="33"/>
      <c r="G40" s="46"/>
      <c r="H40" s="35"/>
      <c r="I40" s="47"/>
      <c r="AG40" s="46"/>
      <c r="AR40" s="186"/>
      <c r="AS40" s="186"/>
      <c r="BB40" s="34" t="s">
        <v>243</v>
      </c>
      <c r="BC40" s="835">
        <v>1.0900000000000001</v>
      </c>
      <c r="BD40" s="34">
        <v>23</v>
      </c>
      <c r="BE40" s="34"/>
      <c r="BF40" s="34"/>
      <c r="BG40" s="34"/>
      <c r="BH40" s="835"/>
    </row>
    <row r="41" spans="3:60">
      <c r="C41" s="46"/>
      <c r="D41" s="46"/>
      <c r="E41" s="35"/>
      <c r="F41" s="33"/>
      <c r="G41" s="46"/>
      <c r="H41" s="35"/>
      <c r="I41" s="47"/>
      <c r="AR41" s="186"/>
      <c r="AS41" s="186"/>
      <c r="BB41" s="34" t="s">
        <v>277</v>
      </c>
      <c r="BC41" s="835">
        <v>1.05</v>
      </c>
      <c r="BD41" s="34">
        <v>21</v>
      </c>
      <c r="BE41" s="34"/>
      <c r="BF41" s="34"/>
      <c r="BG41" s="34"/>
      <c r="BH41" s="835"/>
    </row>
    <row r="42" spans="3:60">
      <c r="C42" s="46"/>
      <c r="D42" s="46"/>
      <c r="E42" s="35"/>
      <c r="F42" s="33"/>
      <c r="G42" s="46"/>
      <c r="H42" s="35"/>
      <c r="I42" s="47"/>
      <c r="N42" s="62"/>
      <c r="O42" s="62"/>
      <c r="AR42" s="186"/>
      <c r="AS42" s="186"/>
      <c r="BB42" s="34" t="s">
        <v>239</v>
      </c>
      <c r="BC42" s="835">
        <v>0.96</v>
      </c>
      <c r="BD42" s="34">
        <v>13</v>
      </c>
      <c r="BE42" s="34"/>
      <c r="BF42" s="34"/>
      <c r="BG42" s="34"/>
      <c r="BH42" s="835"/>
    </row>
    <row r="43" spans="3:60">
      <c r="C43" s="46"/>
      <c r="D43" s="46"/>
      <c r="E43" s="35"/>
      <c r="F43" s="33"/>
      <c r="G43" s="46"/>
      <c r="H43" s="35"/>
      <c r="I43" s="47"/>
      <c r="AR43" s="186"/>
      <c r="AS43" s="186"/>
      <c r="BB43" s="34" t="s">
        <v>265</v>
      </c>
      <c r="BC43" s="835">
        <v>0.94</v>
      </c>
      <c r="BD43" s="34">
        <v>6</v>
      </c>
      <c r="BE43" s="34"/>
      <c r="BF43" s="34"/>
      <c r="BG43" s="34"/>
      <c r="BH43" s="835"/>
    </row>
    <row r="44" spans="3:60">
      <c r="C44" s="46"/>
      <c r="D44" s="46"/>
      <c r="E44" s="35"/>
      <c r="F44" s="33"/>
      <c r="G44" s="46"/>
      <c r="H44" s="35"/>
      <c r="I44" s="47"/>
      <c r="AJ44" s="46"/>
      <c r="AM44" s="46"/>
      <c r="AP44" s="46"/>
      <c r="AR44" s="186"/>
      <c r="AS44" s="186"/>
      <c r="BB44" s="34" t="s">
        <v>244</v>
      </c>
      <c r="BC44" s="835">
        <v>0.9</v>
      </c>
      <c r="BD44" s="34">
        <v>20</v>
      </c>
      <c r="BE44" s="34"/>
      <c r="BF44" s="34"/>
      <c r="BG44" s="34"/>
      <c r="BH44" s="835"/>
    </row>
    <row r="45" spans="3:60">
      <c r="C45" s="46"/>
      <c r="D45" s="46"/>
      <c r="E45" s="35"/>
      <c r="F45" s="33"/>
      <c r="G45" s="46"/>
      <c r="H45" s="35"/>
      <c r="I45" s="47"/>
      <c r="AR45" s="186"/>
      <c r="AS45" s="186"/>
      <c r="BB45" s="34" t="s">
        <v>275</v>
      </c>
      <c r="BC45" s="835">
        <v>0.88</v>
      </c>
      <c r="BD45" s="34">
        <v>9</v>
      </c>
      <c r="BE45" s="34"/>
      <c r="BF45" s="34"/>
      <c r="BG45" s="34"/>
      <c r="BH45" s="835"/>
    </row>
    <row r="46" spans="3:60">
      <c r="C46" s="46"/>
      <c r="D46" s="46"/>
      <c r="E46" s="35"/>
      <c r="F46" s="33"/>
      <c r="G46" s="46"/>
      <c r="H46" s="35"/>
      <c r="I46" s="47"/>
      <c r="K46" s="62"/>
      <c r="L46" s="62"/>
      <c r="AF46" s="95"/>
      <c r="AG46" s="111"/>
      <c r="AR46" s="186"/>
      <c r="AS46" s="186"/>
      <c r="BB46" s="34" t="s">
        <v>263</v>
      </c>
      <c r="BC46" s="835">
        <v>0.76</v>
      </c>
      <c r="BD46" s="34">
        <v>9</v>
      </c>
      <c r="BE46" s="34"/>
      <c r="BF46" s="34"/>
      <c r="BG46" s="34"/>
      <c r="BH46" s="835"/>
    </row>
    <row r="47" spans="3:60">
      <c r="C47" s="46"/>
      <c r="D47" s="46"/>
      <c r="E47" s="35"/>
      <c r="F47" s="33"/>
      <c r="G47" s="46"/>
      <c r="H47" s="35"/>
      <c r="I47" s="47"/>
      <c r="AD47" s="46"/>
      <c r="AR47" s="186"/>
      <c r="AS47" s="186"/>
      <c r="BB47" s="34" t="s">
        <v>240</v>
      </c>
      <c r="BC47" s="835">
        <v>0.74</v>
      </c>
      <c r="BD47" s="34">
        <v>8</v>
      </c>
      <c r="BE47" s="34"/>
      <c r="BF47" s="34"/>
      <c r="BG47" s="34"/>
      <c r="BH47" s="835"/>
    </row>
    <row r="48" spans="3:60">
      <c r="C48" s="46"/>
      <c r="D48" s="46"/>
      <c r="E48" s="35"/>
      <c r="F48" s="33"/>
      <c r="G48" s="46"/>
      <c r="H48" s="35"/>
      <c r="I48" s="47"/>
      <c r="AI48" s="95"/>
      <c r="AJ48" s="111"/>
      <c r="AL48" s="95"/>
      <c r="AM48" s="111"/>
      <c r="AO48" s="95"/>
      <c r="AP48" s="111"/>
      <c r="AR48" s="186"/>
      <c r="AS48" s="186"/>
      <c r="BB48" s="34" t="s">
        <v>238</v>
      </c>
      <c r="BC48" s="835">
        <v>0.64</v>
      </c>
      <c r="BD48" s="34">
        <v>21</v>
      </c>
      <c r="BE48" s="34"/>
      <c r="BF48" s="34"/>
      <c r="BG48" s="34"/>
      <c r="BH48" s="835"/>
    </row>
    <row r="49" spans="3:60">
      <c r="C49" s="46"/>
      <c r="D49" s="46"/>
      <c r="E49" s="35"/>
      <c r="F49" s="33"/>
      <c r="G49" s="46"/>
      <c r="H49" s="53"/>
      <c r="I49" s="87"/>
      <c r="T49" s="97"/>
      <c r="U49" s="97"/>
      <c r="AG49" s="46"/>
      <c r="AJ49" s="46"/>
      <c r="AM49" s="46"/>
      <c r="AP49" s="46"/>
      <c r="AR49" s="186"/>
      <c r="AS49" s="186"/>
      <c r="BB49" s="34" t="s">
        <v>241</v>
      </c>
      <c r="BC49" s="835">
        <v>0.6</v>
      </c>
      <c r="BD49" s="34">
        <v>9</v>
      </c>
      <c r="BE49" s="34"/>
      <c r="BF49" s="34"/>
      <c r="BG49" s="34"/>
      <c r="BH49" s="835"/>
    </row>
    <row r="50" spans="3:60">
      <c r="C50" s="46"/>
      <c r="D50" s="46"/>
      <c r="E50" s="35"/>
      <c r="F50" s="33"/>
      <c r="G50" s="46"/>
      <c r="H50" s="35"/>
      <c r="I50" s="47"/>
      <c r="Z50" s="95"/>
      <c r="AA50" s="95"/>
      <c r="AR50" s="186"/>
      <c r="AS50" s="186"/>
      <c r="BB50" s="34" t="s">
        <v>271</v>
      </c>
      <c r="BC50" s="835">
        <v>0.56999999999999995</v>
      </c>
      <c r="BD50" s="34">
        <v>15</v>
      </c>
      <c r="BE50" s="34"/>
      <c r="BF50" s="34"/>
      <c r="BG50" s="34"/>
      <c r="BH50" s="835"/>
    </row>
    <row r="51" spans="3:60">
      <c r="C51" s="46"/>
    </row>
  </sheetData>
  <sortState ref="BB4:BC50">
    <sortCondition descending="1" ref="BC4:BC50"/>
  </sortState>
  <phoneticPr fontId="3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B45"/>
  <sheetViews>
    <sheetView view="pageBreakPreview" zoomScale="70" zoomScaleNormal="70" zoomScaleSheetLayoutView="70" workbookViewId="0">
      <selection activeCell="AA16" sqref="AA16"/>
    </sheetView>
  </sheetViews>
  <sheetFormatPr defaultColWidth="9" defaultRowHeight="13"/>
  <cols>
    <col min="1" max="1" width="1.90625" style="187" customWidth="1"/>
    <col min="2" max="2" width="6.36328125" style="187" bestFit="1" customWidth="1"/>
    <col min="3" max="4" width="5.08984375" style="187" customWidth="1"/>
    <col min="5" max="5" width="4.90625" style="187" bestFit="1" customWidth="1"/>
    <col min="6" max="7" width="7.36328125" style="187" customWidth="1"/>
    <col min="8" max="9" width="5.08984375" style="187" customWidth="1"/>
    <col min="10" max="10" width="4.90625" style="187" bestFit="1" customWidth="1"/>
    <col min="11" max="12" width="7.36328125" style="187" customWidth="1"/>
    <col min="13" max="14" width="5.08984375" style="187" customWidth="1"/>
    <col min="15" max="15" width="4.90625" style="187" bestFit="1" customWidth="1"/>
    <col min="16" max="17" width="7.36328125" style="187" customWidth="1"/>
    <col min="18" max="19" width="5.6328125" style="187" bestFit="1" customWidth="1"/>
    <col min="20" max="20" width="6.36328125" style="187" bestFit="1" customWidth="1"/>
    <col min="21" max="21" width="8" style="187" customWidth="1"/>
    <col min="22" max="22" width="7.6328125" style="187" customWidth="1"/>
    <col min="23" max="25" width="8.08984375" style="187" customWidth="1"/>
    <col min="26" max="16384" width="9" style="187"/>
  </cols>
  <sheetData>
    <row r="1" spans="2:28"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</row>
    <row r="2" spans="2:28" ht="32.25" customHeight="1">
      <c r="B2" s="190" t="s">
        <v>491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2:28" ht="13.5" thickBot="1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</row>
    <row r="4" spans="2:28" ht="20.25" customHeight="1">
      <c r="B4" s="891"/>
      <c r="C4" s="894" t="s">
        <v>465</v>
      </c>
      <c r="D4" s="895"/>
      <c r="E4" s="896"/>
      <c r="F4" s="896"/>
      <c r="G4" s="897"/>
      <c r="H4" s="894" t="s">
        <v>469</v>
      </c>
      <c r="I4" s="895"/>
      <c r="J4" s="896"/>
      <c r="K4" s="896"/>
      <c r="L4" s="897"/>
      <c r="M4" s="894" t="s">
        <v>499</v>
      </c>
      <c r="N4" s="895"/>
      <c r="O4" s="896"/>
      <c r="P4" s="896"/>
      <c r="Q4" s="897"/>
      <c r="R4" s="877" t="s">
        <v>229</v>
      </c>
      <c r="S4" s="878"/>
      <c r="T4" s="878"/>
      <c r="U4" s="878"/>
      <c r="V4" s="878"/>
      <c r="W4" s="879"/>
      <c r="X4" s="879"/>
      <c r="Y4" s="880"/>
    </row>
    <row r="5" spans="2:28" ht="16.5" customHeight="1">
      <c r="B5" s="892"/>
      <c r="C5" s="885" t="s">
        <v>5</v>
      </c>
      <c r="D5" s="881" t="s">
        <v>7</v>
      </c>
      <c r="E5" s="883" t="s">
        <v>6</v>
      </c>
      <c r="F5" s="176"/>
      <c r="G5" s="177"/>
      <c r="H5" s="885" t="s">
        <v>5</v>
      </c>
      <c r="I5" s="881" t="s">
        <v>7</v>
      </c>
      <c r="J5" s="883" t="s">
        <v>6</v>
      </c>
      <c r="K5" s="176"/>
      <c r="L5" s="177"/>
      <c r="M5" s="885" t="s">
        <v>5</v>
      </c>
      <c r="N5" s="881" t="s">
        <v>8</v>
      </c>
      <c r="O5" s="883" t="s">
        <v>6</v>
      </c>
      <c r="P5" s="176"/>
      <c r="Q5" s="177"/>
      <c r="R5" s="889" t="s">
        <v>5</v>
      </c>
      <c r="S5" s="881" t="s">
        <v>7</v>
      </c>
      <c r="T5" s="887" t="s">
        <v>6</v>
      </c>
      <c r="U5" s="176"/>
      <c r="V5" s="176"/>
      <c r="W5" s="191"/>
      <c r="X5" s="191"/>
      <c r="Y5" s="192"/>
    </row>
    <row r="6" spans="2:28" ht="150" customHeight="1" thickBot="1">
      <c r="B6" s="893"/>
      <c r="C6" s="886"/>
      <c r="D6" s="882"/>
      <c r="E6" s="884"/>
      <c r="F6" s="128" t="s">
        <v>387</v>
      </c>
      <c r="G6" s="178" t="s">
        <v>388</v>
      </c>
      <c r="H6" s="886"/>
      <c r="I6" s="882"/>
      <c r="J6" s="884"/>
      <c r="K6" s="128" t="s">
        <v>387</v>
      </c>
      <c r="L6" s="178" t="s">
        <v>388</v>
      </c>
      <c r="M6" s="886"/>
      <c r="N6" s="882"/>
      <c r="O6" s="884"/>
      <c r="P6" s="128" t="s">
        <v>387</v>
      </c>
      <c r="Q6" s="178" t="s">
        <v>388</v>
      </c>
      <c r="R6" s="890"/>
      <c r="S6" s="882"/>
      <c r="T6" s="888"/>
      <c r="U6" s="127" t="s">
        <v>387</v>
      </c>
      <c r="V6" s="129" t="s">
        <v>388</v>
      </c>
      <c r="W6" s="127" t="s">
        <v>386</v>
      </c>
      <c r="X6" s="127" t="s">
        <v>389</v>
      </c>
      <c r="Y6" s="130" t="s">
        <v>390</v>
      </c>
    </row>
    <row r="7" spans="2:28" ht="27" customHeight="1" thickTop="1">
      <c r="B7" s="179" t="s">
        <v>230</v>
      </c>
      <c r="C7" s="193">
        <v>5</v>
      </c>
      <c r="D7" s="194">
        <v>16</v>
      </c>
      <c r="E7" s="245">
        <v>37</v>
      </c>
      <c r="F7" s="195">
        <v>8</v>
      </c>
      <c r="G7" s="112">
        <v>14</v>
      </c>
      <c r="H7" s="193">
        <v>15</v>
      </c>
      <c r="I7" s="194">
        <v>19</v>
      </c>
      <c r="J7" s="245">
        <v>46</v>
      </c>
      <c r="K7" s="245">
        <v>19</v>
      </c>
      <c r="L7" s="112">
        <v>20</v>
      </c>
      <c r="M7" s="193">
        <v>7</v>
      </c>
      <c r="N7" s="194">
        <v>21</v>
      </c>
      <c r="O7" s="245">
        <v>38</v>
      </c>
      <c r="P7" s="245">
        <v>8</v>
      </c>
      <c r="Q7" s="112">
        <v>27</v>
      </c>
      <c r="R7" s="196">
        <f t="shared" ref="R7:R18" si="0">SUM(C7,H7,M7)</f>
        <v>27</v>
      </c>
      <c r="S7" s="197">
        <f t="shared" ref="S7:S19" si="1">SUM(D7,I7,N7)</f>
        <v>56</v>
      </c>
      <c r="T7" s="198">
        <f t="shared" ref="T7:T19" si="2">SUM(E7,J7,O7)</f>
        <v>121</v>
      </c>
      <c r="U7" s="195">
        <f t="shared" ref="U7:U19" si="3">SUM(F7,K7,P7)</f>
        <v>35</v>
      </c>
      <c r="V7" s="195">
        <f t="shared" ref="V7:V19" si="4">SUM(G7,L7,Q7)</f>
        <v>61</v>
      </c>
      <c r="W7" s="199">
        <f>(T7-U7)/(90-R7)</f>
        <v>1.3650793650793651</v>
      </c>
      <c r="X7" s="199">
        <f>U7/R7</f>
        <v>1.2962962962962963</v>
      </c>
      <c r="Y7" s="200">
        <f>V7/S7</f>
        <v>1.0892857142857142</v>
      </c>
    </row>
    <row r="8" spans="2:28" ht="27" customHeight="1">
      <c r="B8" s="180" t="s">
        <v>194</v>
      </c>
      <c r="C8" s="201">
        <v>15</v>
      </c>
      <c r="D8" s="202">
        <v>21</v>
      </c>
      <c r="E8" s="246">
        <v>74</v>
      </c>
      <c r="F8" s="113">
        <v>33</v>
      </c>
      <c r="G8" s="114">
        <v>44</v>
      </c>
      <c r="H8" s="201">
        <v>17</v>
      </c>
      <c r="I8" s="202">
        <v>23</v>
      </c>
      <c r="J8" s="246">
        <v>71</v>
      </c>
      <c r="K8" s="246">
        <v>47</v>
      </c>
      <c r="L8" s="114">
        <v>55</v>
      </c>
      <c r="M8" s="201">
        <v>6</v>
      </c>
      <c r="N8" s="202">
        <v>13</v>
      </c>
      <c r="O8" s="246">
        <v>40</v>
      </c>
      <c r="P8" s="246">
        <v>14</v>
      </c>
      <c r="Q8" s="114">
        <v>20</v>
      </c>
      <c r="R8" s="203">
        <f t="shared" si="0"/>
        <v>38</v>
      </c>
      <c r="S8" s="159">
        <f t="shared" si="1"/>
        <v>57</v>
      </c>
      <c r="T8" s="159">
        <f t="shared" si="2"/>
        <v>185</v>
      </c>
      <c r="U8" s="113">
        <f t="shared" si="3"/>
        <v>94</v>
      </c>
      <c r="V8" s="113">
        <f t="shared" si="4"/>
        <v>119</v>
      </c>
      <c r="W8" s="204">
        <f t="shared" ref="W8:W18" si="5">(T8-U8)/(90-R8)</f>
        <v>1.75</v>
      </c>
      <c r="X8" s="204">
        <f t="shared" ref="X8:X19" si="6">U8/R8</f>
        <v>2.4736842105263159</v>
      </c>
      <c r="Y8" s="205">
        <f>V8/S8</f>
        <v>2.0877192982456139</v>
      </c>
    </row>
    <row r="9" spans="2:28" ht="27" customHeight="1">
      <c r="B9" s="180" t="s">
        <v>195</v>
      </c>
      <c r="C9" s="201">
        <v>4</v>
      </c>
      <c r="D9" s="202">
        <v>15</v>
      </c>
      <c r="E9" s="246">
        <v>36</v>
      </c>
      <c r="F9" s="113">
        <v>5</v>
      </c>
      <c r="G9" s="114">
        <v>14</v>
      </c>
      <c r="H9" s="201">
        <v>12</v>
      </c>
      <c r="I9" s="202">
        <v>20</v>
      </c>
      <c r="J9" s="246">
        <v>71</v>
      </c>
      <c r="K9" s="246">
        <v>36</v>
      </c>
      <c r="L9" s="114">
        <v>47</v>
      </c>
      <c r="M9" s="201">
        <v>14</v>
      </c>
      <c r="N9" s="202">
        <v>14</v>
      </c>
      <c r="O9" s="246">
        <v>89</v>
      </c>
      <c r="P9" s="246">
        <v>29</v>
      </c>
      <c r="Q9" s="114">
        <v>34</v>
      </c>
      <c r="R9" s="203">
        <f t="shared" si="0"/>
        <v>30</v>
      </c>
      <c r="S9" s="159">
        <f t="shared" si="1"/>
        <v>49</v>
      </c>
      <c r="T9" s="159">
        <f t="shared" si="2"/>
        <v>196</v>
      </c>
      <c r="U9" s="113">
        <f t="shared" si="3"/>
        <v>70</v>
      </c>
      <c r="V9" s="113">
        <f t="shared" si="4"/>
        <v>95</v>
      </c>
      <c r="W9" s="204">
        <f t="shared" si="5"/>
        <v>2.1</v>
      </c>
      <c r="X9" s="204">
        <f t="shared" si="6"/>
        <v>2.3333333333333335</v>
      </c>
      <c r="Y9" s="205">
        <f>V9/S9</f>
        <v>1.9387755102040816</v>
      </c>
    </row>
    <row r="10" spans="2:28" ht="27" customHeight="1">
      <c r="B10" s="180" t="s">
        <v>78</v>
      </c>
      <c r="C10" s="201">
        <v>21</v>
      </c>
      <c r="D10" s="202">
        <v>28</v>
      </c>
      <c r="E10" s="246">
        <v>43</v>
      </c>
      <c r="F10" s="113">
        <v>35</v>
      </c>
      <c r="G10" s="114">
        <v>43</v>
      </c>
      <c r="H10" s="201">
        <v>13</v>
      </c>
      <c r="I10" s="202">
        <v>24</v>
      </c>
      <c r="J10" s="246">
        <v>70</v>
      </c>
      <c r="K10" s="246">
        <v>50</v>
      </c>
      <c r="L10" s="114">
        <v>63</v>
      </c>
      <c r="M10" s="201">
        <v>10</v>
      </c>
      <c r="N10" s="202">
        <v>27</v>
      </c>
      <c r="O10" s="246">
        <v>50</v>
      </c>
      <c r="P10" s="246">
        <v>33</v>
      </c>
      <c r="Q10" s="114">
        <v>41</v>
      </c>
      <c r="R10" s="203">
        <f t="shared" si="0"/>
        <v>44</v>
      </c>
      <c r="S10" s="159">
        <f t="shared" si="1"/>
        <v>79</v>
      </c>
      <c r="T10" s="159">
        <f t="shared" si="2"/>
        <v>163</v>
      </c>
      <c r="U10" s="113">
        <f t="shared" si="3"/>
        <v>118</v>
      </c>
      <c r="V10" s="113">
        <f t="shared" si="4"/>
        <v>147</v>
      </c>
      <c r="W10" s="204">
        <f t="shared" si="5"/>
        <v>0.97826086956521741</v>
      </c>
      <c r="X10" s="204">
        <f t="shared" si="6"/>
        <v>2.6818181818181817</v>
      </c>
      <c r="Y10" s="205">
        <f>V10/S10</f>
        <v>1.860759493670886</v>
      </c>
    </row>
    <row r="11" spans="2:28" ht="27" customHeight="1">
      <c r="B11" s="180" t="s">
        <v>79</v>
      </c>
      <c r="C11" s="201">
        <v>4</v>
      </c>
      <c r="D11" s="202">
        <v>16</v>
      </c>
      <c r="E11" s="246">
        <v>27</v>
      </c>
      <c r="F11" s="113">
        <v>7</v>
      </c>
      <c r="G11" s="114">
        <v>11</v>
      </c>
      <c r="H11" s="201">
        <v>13</v>
      </c>
      <c r="I11" s="202">
        <v>17</v>
      </c>
      <c r="J11" s="246">
        <v>63</v>
      </c>
      <c r="K11" s="246">
        <v>36</v>
      </c>
      <c r="L11" s="114">
        <v>40</v>
      </c>
      <c r="M11" s="201">
        <v>4</v>
      </c>
      <c r="N11" s="202">
        <v>12</v>
      </c>
      <c r="O11" s="246">
        <v>36</v>
      </c>
      <c r="P11" s="246">
        <v>8</v>
      </c>
      <c r="Q11" s="114">
        <v>11</v>
      </c>
      <c r="R11" s="203">
        <f t="shared" si="0"/>
        <v>21</v>
      </c>
      <c r="S11" s="159">
        <f t="shared" si="1"/>
        <v>45</v>
      </c>
      <c r="T11" s="159">
        <f t="shared" si="2"/>
        <v>126</v>
      </c>
      <c r="U11" s="113">
        <f t="shared" si="3"/>
        <v>51</v>
      </c>
      <c r="V11" s="113">
        <f t="shared" si="4"/>
        <v>62</v>
      </c>
      <c r="W11" s="204">
        <f t="shared" si="5"/>
        <v>1.0869565217391304</v>
      </c>
      <c r="X11" s="204">
        <f t="shared" si="6"/>
        <v>2.4285714285714284</v>
      </c>
      <c r="Y11" s="205">
        <f>V11/S11</f>
        <v>1.3777777777777778</v>
      </c>
    </row>
    <row r="12" spans="2:28" ht="27" customHeight="1">
      <c r="B12" s="180" t="s">
        <v>80</v>
      </c>
      <c r="C12" s="201">
        <v>2</v>
      </c>
      <c r="D12" s="202">
        <v>7</v>
      </c>
      <c r="E12" s="246">
        <v>34</v>
      </c>
      <c r="F12" s="113">
        <v>3</v>
      </c>
      <c r="G12" s="114">
        <v>7</v>
      </c>
      <c r="H12" s="201">
        <v>2</v>
      </c>
      <c r="I12" s="202">
        <v>10</v>
      </c>
      <c r="J12" s="246">
        <v>28</v>
      </c>
      <c r="K12" s="246">
        <v>0</v>
      </c>
      <c r="L12" s="114">
        <v>3</v>
      </c>
      <c r="M12" s="201">
        <v>0</v>
      </c>
      <c r="N12" s="202">
        <v>7</v>
      </c>
      <c r="O12" s="246">
        <v>28</v>
      </c>
      <c r="P12" s="246">
        <v>0</v>
      </c>
      <c r="Q12" s="114">
        <v>4</v>
      </c>
      <c r="R12" s="203">
        <f t="shared" si="0"/>
        <v>4</v>
      </c>
      <c r="S12" s="159">
        <f t="shared" si="1"/>
        <v>24</v>
      </c>
      <c r="T12" s="159">
        <f t="shared" si="2"/>
        <v>90</v>
      </c>
      <c r="U12" s="113">
        <f t="shared" si="3"/>
        <v>3</v>
      </c>
      <c r="V12" s="113">
        <f t="shared" si="4"/>
        <v>14</v>
      </c>
      <c r="W12" s="204">
        <f t="shared" si="5"/>
        <v>1.0116279069767442</v>
      </c>
      <c r="X12" s="204">
        <f>U12/R12</f>
        <v>0.75</v>
      </c>
      <c r="Y12" s="205">
        <f>V12/S12</f>
        <v>0.58333333333333337</v>
      </c>
    </row>
    <row r="13" spans="2:28" ht="27" customHeight="1">
      <c r="B13" s="180" t="s">
        <v>336</v>
      </c>
      <c r="C13" s="201">
        <v>0</v>
      </c>
      <c r="D13" s="202">
        <v>5</v>
      </c>
      <c r="E13" s="246">
        <v>41</v>
      </c>
      <c r="F13" s="113">
        <v>0</v>
      </c>
      <c r="G13" s="114">
        <v>4</v>
      </c>
      <c r="H13" s="201">
        <v>0</v>
      </c>
      <c r="I13" s="202">
        <v>8</v>
      </c>
      <c r="J13" s="246">
        <v>26</v>
      </c>
      <c r="K13" s="246">
        <v>0</v>
      </c>
      <c r="L13" s="114">
        <v>8</v>
      </c>
      <c r="M13" s="201">
        <v>0</v>
      </c>
      <c r="N13" s="202">
        <v>3</v>
      </c>
      <c r="O13" s="246">
        <v>34</v>
      </c>
      <c r="P13" s="246">
        <v>0</v>
      </c>
      <c r="Q13" s="114">
        <v>0</v>
      </c>
      <c r="R13" s="203">
        <f t="shared" si="0"/>
        <v>0</v>
      </c>
      <c r="S13" s="159">
        <f t="shared" si="1"/>
        <v>16</v>
      </c>
      <c r="T13" s="159">
        <f t="shared" si="2"/>
        <v>101</v>
      </c>
      <c r="U13" s="113">
        <f t="shared" si="3"/>
        <v>0</v>
      </c>
      <c r="V13" s="113">
        <f t="shared" si="4"/>
        <v>12</v>
      </c>
      <c r="W13" s="204">
        <f t="shared" si="5"/>
        <v>1.1222222222222222</v>
      </c>
      <c r="X13" s="188" t="s">
        <v>440</v>
      </c>
      <c r="Y13" s="205">
        <f t="shared" ref="Y13:Y18" si="7">V13/S13</f>
        <v>0.75</v>
      </c>
    </row>
    <row r="14" spans="2:28" ht="27" customHeight="1">
      <c r="B14" s="180" t="s">
        <v>82</v>
      </c>
      <c r="C14" s="201">
        <v>0</v>
      </c>
      <c r="D14" s="202">
        <v>6</v>
      </c>
      <c r="E14" s="246">
        <v>29</v>
      </c>
      <c r="F14" s="113">
        <v>0</v>
      </c>
      <c r="G14" s="114">
        <v>3</v>
      </c>
      <c r="H14" s="201">
        <v>0</v>
      </c>
      <c r="I14" s="202">
        <v>5</v>
      </c>
      <c r="J14" s="246">
        <v>44</v>
      </c>
      <c r="K14" s="246">
        <v>0</v>
      </c>
      <c r="L14" s="114">
        <v>3</v>
      </c>
      <c r="M14" s="201">
        <v>0</v>
      </c>
      <c r="N14" s="202">
        <v>15</v>
      </c>
      <c r="O14" s="246">
        <v>38</v>
      </c>
      <c r="P14" s="246">
        <v>0</v>
      </c>
      <c r="Q14" s="114">
        <v>18</v>
      </c>
      <c r="R14" s="203">
        <f t="shared" si="0"/>
        <v>0</v>
      </c>
      <c r="S14" s="159">
        <f t="shared" si="1"/>
        <v>26</v>
      </c>
      <c r="T14" s="159">
        <f t="shared" si="2"/>
        <v>111</v>
      </c>
      <c r="U14" s="113">
        <f t="shared" si="3"/>
        <v>0</v>
      </c>
      <c r="V14" s="113">
        <f t="shared" si="4"/>
        <v>24</v>
      </c>
      <c r="W14" s="204">
        <f t="shared" si="5"/>
        <v>1.2333333333333334</v>
      </c>
      <c r="X14" s="188" t="s">
        <v>440</v>
      </c>
      <c r="Y14" s="205">
        <f t="shared" si="7"/>
        <v>0.92307692307692313</v>
      </c>
      <c r="AB14" s="206"/>
    </row>
    <row r="15" spans="2:28" ht="27" customHeight="1">
      <c r="B15" s="180" t="s">
        <v>83</v>
      </c>
      <c r="C15" s="201">
        <v>0</v>
      </c>
      <c r="D15" s="202">
        <v>9</v>
      </c>
      <c r="E15" s="246">
        <v>27</v>
      </c>
      <c r="F15" s="113">
        <v>0</v>
      </c>
      <c r="G15" s="114">
        <v>8</v>
      </c>
      <c r="H15" s="201">
        <v>0</v>
      </c>
      <c r="I15" s="202">
        <v>10</v>
      </c>
      <c r="J15" s="246">
        <v>27</v>
      </c>
      <c r="K15" s="246">
        <v>0</v>
      </c>
      <c r="L15" s="114">
        <v>10</v>
      </c>
      <c r="M15" s="201">
        <v>0</v>
      </c>
      <c r="N15" s="202">
        <v>10</v>
      </c>
      <c r="O15" s="246">
        <v>32</v>
      </c>
      <c r="P15" s="246">
        <v>0</v>
      </c>
      <c r="Q15" s="114">
        <v>11</v>
      </c>
      <c r="R15" s="203">
        <f t="shared" si="0"/>
        <v>0</v>
      </c>
      <c r="S15" s="159">
        <f t="shared" si="1"/>
        <v>29</v>
      </c>
      <c r="T15" s="159">
        <f t="shared" si="2"/>
        <v>86</v>
      </c>
      <c r="U15" s="113">
        <f>SUM(F15,K15,P15)</f>
        <v>0</v>
      </c>
      <c r="V15" s="113">
        <f t="shared" si="4"/>
        <v>29</v>
      </c>
      <c r="W15" s="204">
        <f t="shared" si="5"/>
        <v>0.9555555555555556</v>
      </c>
      <c r="X15" s="188" t="s">
        <v>440</v>
      </c>
      <c r="Y15" s="205">
        <f t="shared" si="7"/>
        <v>1</v>
      </c>
    </row>
    <row r="16" spans="2:28" ht="27" customHeight="1">
      <c r="B16" s="180" t="s">
        <v>84</v>
      </c>
      <c r="C16" s="201">
        <v>6</v>
      </c>
      <c r="D16" s="202">
        <v>11</v>
      </c>
      <c r="E16" s="246">
        <v>49</v>
      </c>
      <c r="F16" s="113">
        <v>8</v>
      </c>
      <c r="G16" s="114">
        <v>11</v>
      </c>
      <c r="H16" s="201">
        <v>2</v>
      </c>
      <c r="I16" s="202">
        <v>14</v>
      </c>
      <c r="J16" s="246">
        <v>59</v>
      </c>
      <c r="K16" s="246">
        <v>5</v>
      </c>
      <c r="L16" s="114">
        <v>12</v>
      </c>
      <c r="M16" s="201">
        <v>19</v>
      </c>
      <c r="N16" s="202">
        <v>25</v>
      </c>
      <c r="O16" s="246">
        <v>93</v>
      </c>
      <c r="P16" s="246">
        <v>62</v>
      </c>
      <c r="Q16" s="114">
        <v>65</v>
      </c>
      <c r="R16" s="203">
        <f t="shared" si="0"/>
        <v>27</v>
      </c>
      <c r="S16" s="159">
        <f t="shared" si="1"/>
        <v>50</v>
      </c>
      <c r="T16" s="159">
        <f t="shared" si="2"/>
        <v>201</v>
      </c>
      <c r="U16" s="113">
        <f t="shared" si="3"/>
        <v>75</v>
      </c>
      <c r="V16" s="113">
        <f t="shared" si="4"/>
        <v>88</v>
      </c>
      <c r="W16" s="204">
        <f t="shared" si="5"/>
        <v>2</v>
      </c>
      <c r="X16" s="204">
        <f t="shared" si="6"/>
        <v>2.7777777777777777</v>
      </c>
      <c r="Y16" s="205">
        <f t="shared" si="7"/>
        <v>1.76</v>
      </c>
    </row>
    <row r="17" spans="2:25" ht="27" customHeight="1">
      <c r="B17" s="180" t="s">
        <v>85</v>
      </c>
      <c r="C17" s="201">
        <v>12</v>
      </c>
      <c r="D17" s="202">
        <v>20</v>
      </c>
      <c r="E17" s="246">
        <v>39</v>
      </c>
      <c r="F17" s="113">
        <v>14</v>
      </c>
      <c r="G17" s="114">
        <v>22</v>
      </c>
      <c r="H17" s="201">
        <v>2</v>
      </c>
      <c r="I17" s="202">
        <v>9</v>
      </c>
      <c r="J17" s="246">
        <v>55</v>
      </c>
      <c r="K17" s="246">
        <v>3</v>
      </c>
      <c r="L17" s="114">
        <v>15</v>
      </c>
      <c r="M17" s="201">
        <v>5</v>
      </c>
      <c r="N17" s="202">
        <v>20</v>
      </c>
      <c r="O17" s="246">
        <v>59</v>
      </c>
      <c r="P17" s="246">
        <v>10</v>
      </c>
      <c r="Q17" s="114">
        <v>33</v>
      </c>
      <c r="R17" s="203">
        <f t="shared" si="0"/>
        <v>19</v>
      </c>
      <c r="S17" s="159">
        <f t="shared" si="1"/>
        <v>49</v>
      </c>
      <c r="T17" s="159">
        <f t="shared" si="2"/>
        <v>153</v>
      </c>
      <c r="U17" s="113">
        <f t="shared" si="3"/>
        <v>27</v>
      </c>
      <c r="V17" s="113">
        <f t="shared" si="4"/>
        <v>70</v>
      </c>
      <c r="W17" s="204">
        <f t="shared" si="5"/>
        <v>1.7746478873239437</v>
      </c>
      <c r="X17" s="204">
        <f t="shared" si="6"/>
        <v>1.4210526315789473</v>
      </c>
      <c r="Y17" s="205">
        <f t="shared" si="7"/>
        <v>1.4285714285714286</v>
      </c>
    </row>
    <row r="18" spans="2:25" ht="27" customHeight="1" thickBot="1">
      <c r="B18" s="181" t="s">
        <v>86</v>
      </c>
      <c r="C18" s="207">
        <v>10</v>
      </c>
      <c r="D18" s="208">
        <v>19</v>
      </c>
      <c r="E18" s="247">
        <v>43</v>
      </c>
      <c r="F18" s="209">
        <v>14</v>
      </c>
      <c r="G18" s="210">
        <v>24</v>
      </c>
      <c r="H18" s="207">
        <v>6</v>
      </c>
      <c r="I18" s="208">
        <v>19</v>
      </c>
      <c r="J18" s="247">
        <v>43</v>
      </c>
      <c r="K18" s="247">
        <v>10</v>
      </c>
      <c r="L18" s="210">
        <v>23</v>
      </c>
      <c r="M18" s="207">
        <v>4</v>
      </c>
      <c r="N18" s="208">
        <v>19</v>
      </c>
      <c r="O18" s="247">
        <v>50</v>
      </c>
      <c r="P18" s="247">
        <v>7</v>
      </c>
      <c r="Q18" s="210">
        <v>28</v>
      </c>
      <c r="R18" s="211">
        <f t="shared" si="0"/>
        <v>20</v>
      </c>
      <c r="S18" s="212">
        <f t="shared" si="1"/>
        <v>57</v>
      </c>
      <c r="T18" s="212">
        <f t="shared" si="2"/>
        <v>136</v>
      </c>
      <c r="U18" s="209">
        <f t="shared" si="3"/>
        <v>31</v>
      </c>
      <c r="V18" s="209">
        <f t="shared" si="4"/>
        <v>75</v>
      </c>
      <c r="W18" s="213">
        <f t="shared" si="5"/>
        <v>1.5</v>
      </c>
      <c r="X18" s="213">
        <f>U18/R18</f>
        <v>1.55</v>
      </c>
      <c r="Y18" s="528">
        <f t="shared" si="7"/>
        <v>1.3157894736842106</v>
      </c>
    </row>
    <row r="19" spans="2:25" ht="27" customHeight="1" thickBot="1">
      <c r="B19" s="214" t="s">
        <v>231</v>
      </c>
      <c r="C19" s="115">
        <f t="shared" ref="C19:L19" si="8">SUM(C7:C18)</f>
        <v>79</v>
      </c>
      <c r="D19" s="116">
        <f t="shared" si="8"/>
        <v>173</v>
      </c>
      <c r="E19" s="116">
        <f t="shared" si="8"/>
        <v>479</v>
      </c>
      <c r="F19" s="117">
        <f t="shared" si="8"/>
        <v>127</v>
      </c>
      <c r="G19" s="118">
        <f t="shared" si="8"/>
        <v>205</v>
      </c>
      <c r="H19" s="115">
        <f t="shared" si="8"/>
        <v>82</v>
      </c>
      <c r="I19" s="116">
        <f t="shared" si="8"/>
        <v>178</v>
      </c>
      <c r="J19" s="116">
        <f t="shared" si="8"/>
        <v>603</v>
      </c>
      <c r="K19" s="534">
        <f t="shared" si="8"/>
        <v>206</v>
      </c>
      <c r="L19" s="118">
        <f t="shared" si="8"/>
        <v>299</v>
      </c>
      <c r="M19" s="115">
        <f t="shared" ref="M19:Q19" si="9">SUM(M7:M18)</f>
        <v>69</v>
      </c>
      <c r="N19" s="116">
        <f t="shared" si="9"/>
        <v>186</v>
      </c>
      <c r="O19" s="116">
        <f t="shared" si="9"/>
        <v>587</v>
      </c>
      <c r="P19" s="534">
        <f t="shared" si="9"/>
        <v>171</v>
      </c>
      <c r="Q19" s="118">
        <f t="shared" si="9"/>
        <v>292</v>
      </c>
      <c r="R19" s="216">
        <f>SUM(C19,H19,M19)</f>
        <v>230</v>
      </c>
      <c r="S19" s="215">
        <f t="shared" si="1"/>
        <v>537</v>
      </c>
      <c r="T19" s="217">
        <f t="shared" si="2"/>
        <v>1669</v>
      </c>
      <c r="U19" s="218">
        <f t="shared" si="3"/>
        <v>504</v>
      </c>
      <c r="V19" s="117">
        <f t="shared" si="4"/>
        <v>796</v>
      </c>
      <c r="W19" s="219">
        <f>(T19-U19)/(90*12-R19)</f>
        <v>1.3705882352941177</v>
      </c>
      <c r="X19" s="219">
        <f t="shared" si="6"/>
        <v>2.1913043478260867</v>
      </c>
      <c r="Y19" s="529">
        <f>V19/S19</f>
        <v>1.4823091247672253</v>
      </c>
    </row>
    <row r="20" spans="2:25"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</row>
    <row r="21" spans="2:25"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</row>
    <row r="22" spans="2:25">
      <c r="E22" s="186"/>
      <c r="F22" s="186"/>
      <c r="G22" s="186"/>
    </row>
    <row r="23" spans="2:25">
      <c r="E23" s="186"/>
      <c r="F23" s="186"/>
      <c r="G23" s="186"/>
    </row>
    <row r="24" spans="2:25">
      <c r="E24" s="186"/>
      <c r="F24" s="186"/>
      <c r="G24" s="186"/>
    </row>
    <row r="25" spans="2:25">
      <c r="E25" s="186"/>
      <c r="F25" s="186"/>
      <c r="G25" s="186"/>
    </row>
    <row r="26" spans="2:25">
      <c r="E26" s="186"/>
      <c r="F26" s="186"/>
      <c r="G26" s="186"/>
    </row>
    <row r="27" spans="2:25">
      <c r="E27" s="186"/>
      <c r="F27" s="186"/>
      <c r="G27" s="186"/>
    </row>
    <row r="28" spans="2:25">
      <c r="E28" s="186"/>
      <c r="F28" s="186"/>
      <c r="G28" s="186"/>
    </row>
    <row r="29" spans="2:25">
      <c r="E29" s="186"/>
      <c r="F29" s="186"/>
      <c r="G29" s="186"/>
    </row>
    <row r="30" spans="2:25">
      <c r="E30" s="186"/>
      <c r="F30" s="186"/>
      <c r="G30" s="186"/>
    </row>
    <row r="31" spans="2:25">
      <c r="E31" s="186"/>
      <c r="F31" s="186"/>
      <c r="G31" s="186"/>
    </row>
    <row r="32" spans="2:25">
      <c r="E32" s="186"/>
      <c r="F32" s="186"/>
      <c r="G32" s="186"/>
    </row>
    <row r="33" spans="5:7">
      <c r="E33" s="186"/>
      <c r="F33" s="186"/>
      <c r="G33" s="186"/>
    </row>
    <row r="34" spans="5:7">
      <c r="E34" s="186"/>
      <c r="F34" s="186"/>
      <c r="G34" s="186"/>
    </row>
    <row r="35" spans="5:7">
      <c r="E35" s="186"/>
      <c r="F35" s="186"/>
      <c r="G35" s="186"/>
    </row>
    <row r="36" spans="5:7">
      <c r="E36" s="186"/>
      <c r="F36" s="186"/>
      <c r="G36" s="186"/>
    </row>
    <row r="37" spans="5:7">
      <c r="E37" s="186"/>
      <c r="F37" s="186"/>
      <c r="G37" s="186"/>
    </row>
    <row r="38" spans="5:7">
      <c r="E38" s="186"/>
      <c r="F38" s="186"/>
      <c r="G38" s="186"/>
    </row>
    <row r="39" spans="5:7">
      <c r="E39" s="186"/>
      <c r="F39" s="186"/>
      <c r="G39" s="186"/>
    </row>
    <row r="40" spans="5:7">
      <c r="E40" s="186"/>
      <c r="F40" s="186"/>
      <c r="G40" s="186"/>
    </row>
    <row r="41" spans="5:7">
      <c r="E41" s="186"/>
      <c r="F41" s="186"/>
      <c r="G41" s="186"/>
    </row>
    <row r="42" spans="5:7">
      <c r="E42" s="186"/>
      <c r="F42" s="186"/>
      <c r="G42" s="186"/>
    </row>
    <row r="43" spans="5:7">
      <c r="E43" s="186"/>
      <c r="F43" s="186"/>
      <c r="G43" s="186"/>
    </row>
    <row r="44" spans="5:7">
      <c r="E44" s="186"/>
      <c r="F44" s="186"/>
      <c r="G44" s="186"/>
    </row>
    <row r="45" spans="5:7">
      <c r="E45" s="186"/>
      <c r="F45" s="186"/>
      <c r="G45" s="186"/>
    </row>
  </sheetData>
  <mergeCells count="17">
    <mergeCell ref="B4:B6"/>
    <mergeCell ref="M4:Q4"/>
    <mergeCell ref="C4:G4"/>
    <mergeCell ref="H4:L4"/>
    <mergeCell ref="C5:C6"/>
    <mergeCell ref="D5:D6"/>
    <mergeCell ref="E5:E6"/>
    <mergeCell ref="H5:H6"/>
    <mergeCell ref="R4:Y4"/>
    <mergeCell ref="I5:I6"/>
    <mergeCell ref="J5:J6"/>
    <mergeCell ref="M5:M6"/>
    <mergeCell ref="T5:T6"/>
    <mergeCell ref="N5:N6"/>
    <mergeCell ref="O5:O6"/>
    <mergeCell ref="R5:R6"/>
    <mergeCell ref="S5:S6"/>
  </mergeCells>
  <phoneticPr fontId="3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BQ53"/>
  <sheetViews>
    <sheetView view="pageBreakPreview" zoomScale="80" zoomScaleNormal="40" zoomScaleSheetLayoutView="80" workbookViewId="0">
      <selection activeCell="BP1" sqref="BH1:BP1048576"/>
    </sheetView>
  </sheetViews>
  <sheetFormatPr defaultColWidth="9" defaultRowHeight="13"/>
  <cols>
    <col min="1" max="1" width="8.6328125" style="30" customWidth="1"/>
    <col min="2" max="2" width="12.90625" style="30" customWidth="1"/>
    <col min="3" max="3" width="9.36328125" style="30" customWidth="1"/>
    <col min="4" max="4" width="12.26953125" style="30" customWidth="1"/>
    <col min="5" max="5" width="9.08984375" style="30" bestFit="1" customWidth="1"/>
    <col min="6" max="10" width="11.90625" style="30" customWidth="1"/>
    <col min="11" max="11" width="6.08984375" style="30" customWidth="1"/>
    <col min="12" max="15" width="11.90625" style="30" customWidth="1"/>
    <col min="16" max="16" width="7" style="30" customWidth="1"/>
    <col min="17" max="17" width="14.36328125" style="30" customWidth="1"/>
    <col min="18" max="18" width="9.08984375" style="30" bestFit="1" customWidth="1"/>
    <col min="19" max="19" width="9.08984375" style="30" customWidth="1"/>
    <col min="20" max="20" width="10" style="30" hidden="1" customWidth="1"/>
    <col min="21" max="21" width="8.36328125" style="58" hidden="1" customWidth="1"/>
    <col min="22" max="22" width="5.6328125" style="30" hidden="1" customWidth="1"/>
    <col min="23" max="23" width="14.36328125" style="30" hidden="1" customWidth="1"/>
    <col min="24" max="24" width="9" style="30" hidden="1" customWidth="1"/>
    <col min="25" max="25" width="10" style="30" hidden="1" customWidth="1"/>
    <col min="26" max="26" width="8.36328125" style="58" hidden="1" customWidth="1"/>
    <col min="27" max="27" width="5.6328125" style="30" hidden="1" customWidth="1"/>
    <col min="28" max="28" width="12.36328125" style="30" hidden="1" customWidth="1"/>
    <col min="29" max="29" width="9.08984375" style="30" hidden="1" customWidth="1"/>
    <col min="30" max="30" width="10.36328125" style="30" hidden="1" customWidth="1"/>
    <col min="31" max="31" width="9.08984375" style="30" hidden="1" customWidth="1"/>
    <col min="32" max="32" width="8.08984375" style="30" customWidth="1"/>
    <col min="33" max="33" width="12.36328125" style="30" hidden="1" customWidth="1"/>
    <col min="34" max="34" width="9.08984375" style="30" hidden="1" customWidth="1"/>
    <col min="35" max="35" width="10.36328125" style="30" hidden="1" customWidth="1"/>
    <col min="36" max="36" width="9.08984375" style="30" hidden="1" customWidth="1"/>
    <col min="37" max="37" width="31.26953125" style="30" hidden="1" customWidth="1"/>
    <col min="38" max="38" width="7.36328125" style="30" hidden="1" customWidth="1"/>
    <col min="39" max="40" width="9.26953125" style="30" hidden="1" customWidth="1"/>
    <col min="41" max="41" width="12.36328125" style="30" hidden="1" customWidth="1"/>
    <col min="42" max="42" width="9.08984375" style="30" hidden="1" customWidth="1"/>
    <col min="43" max="43" width="10.36328125" style="30" hidden="1" customWidth="1"/>
    <col min="44" max="44" width="9.08984375" style="30" hidden="1" customWidth="1"/>
    <col min="45" max="45" width="0" style="30" hidden="1" customWidth="1"/>
    <col min="46" max="46" width="12.36328125" style="30" hidden="1" customWidth="1"/>
    <col min="47" max="47" width="9.08984375" style="30" hidden="1" customWidth="1"/>
    <col min="48" max="48" width="10.36328125" style="30" hidden="1" customWidth="1"/>
    <col min="49" max="49" width="9.08984375" style="30" hidden="1" customWidth="1"/>
    <col min="50" max="50" width="0" style="30" hidden="1" customWidth="1"/>
    <col min="51" max="51" width="9" style="30" customWidth="1"/>
    <col min="52" max="52" width="12.7265625" style="30" bestFit="1" customWidth="1"/>
    <col min="53" max="53" width="9.26953125" style="30" bestFit="1" customWidth="1"/>
    <col min="54" max="57" width="9" style="30"/>
    <col min="58" max="58" width="12.08984375" style="30" customWidth="1"/>
    <col min="59" max="59" width="9" style="30"/>
    <col min="60" max="68" width="2.1796875" style="30" customWidth="1"/>
    <col min="69" max="16384" width="9" style="30"/>
  </cols>
  <sheetData>
    <row r="1" spans="2:69" ht="29.25" customHeight="1">
      <c r="B1" s="58"/>
      <c r="G1" s="58"/>
      <c r="L1" s="58"/>
      <c r="Q1" s="58"/>
      <c r="U1" s="30"/>
      <c r="W1" s="58"/>
      <c r="Z1" s="30"/>
      <c r="AA1" s="120"/>
      <c r="AB1" s="58"/>
      <c r="AF1" s="120"/>
      <c r="AG1" s="58"/>
      <c r="AK1" s="58"/>
      <c r="AO1" s="58"/>
      <c r="AT1" s="58"/>
      <c r="AY1" s="186"/>
      <c r="AZ1" s="186"/>
      <c r="BA1" s="186"/>
      <c r="BB1" s="186"/>
      <c r="BD1" s="186"/>
      <c r="BE1" s="186"/>
      <c r="BF1" s="186"/>
      <c r="BG1" s="186"/>
      <c r="BI1" s="186" t="s">
        <v>502</v>
      </c>
      <c r="BN1" s="186" t="s">
        <v>502</v>
      </c>
    </row>
    <row r="2" spans="2:69">
      <c r="C2" s="40"/>
      <c r="H2" s="40"/>
      <c r="M2" s="40"/>
      <c r="R2" s="40"/>
      <c r="S2" s="40"/>
      <c r="U2" s="30"/>
      <c r="X2" s="40"/>
      <c r="Z2" s="30"/>
      <c r="AC2" s="40"/>
      <c r="AH2" s="40"/>
      <c r="AL2" s="40"/>
      <c r="AP2" s="40"/>
      <c r="AU2" s="40"/>
      <c r="AY2" s="186"/>
      <c r="AZ2" s="186"/>
      <c r="BA2" s="186"/>
      <c r="BB2" s="186"/>
      <c r="BD2" s="186"/>
      <c r="BE2" s="186"/>
      <c r="BF2" s="186"/>
      <c r="BG2" s="186"/>
      <c r="BI2" s="186" t="s">
        <v>338</v>
      </c>
      <c r="BJ2" s="186" t="s">
        <v>503</v>
      </c>
      <c r="BK2" s="186" t="s">
        <v>339</v>
      </c>
      <c r="BL2" s="186" t="s">
        <v>504</v>
      </c>
      <c r="BN2" s="186" t="s">
        <v>338</v>
      </c>
      <c r="BO2" s="186" t="s">
        <v>10</v>
      </c>
      <c r="BP2" s="186" t="s">
        <v>339</v>
      </c>
      <c r="BQ2" s="186" t="s">
        <v>504</v>
      </c>
    </row>
    <row r="3" spans="2:69">
      <c r="C3" s="61"/>
      <c r="F3" s="40"/>
      <c r="G3" s="102"/>
      <c r="H3" s="61"/>
      <c r="I3" s="99"/>
      <c r="L3" s="102"/>
      <c r="M3" s="61"/>
      <c r="N3" s="99"/>
      <c r="P3" s="40"/>
      <c r="Q3" s="102"/>
      <c r="R3" s="61"/>
      <c r="S3" s="61"/>
      <c r="T3" s="99"/>
      <c r="U3" s="30"/>
      <c r="W3" s="102"/>
      <c r="X3" s="61"/>
      <c r="Y3" s="99"/>
      <c r="Z3" s="30"/>
      <c r="AB3" s="102"/>
      <c r="AC3" s="46"/>
      <c r="AD3" s="50"/>
      <c r="AG3" s="102"/>
      <c r="AH3" s="46"/>
      <c r="AI3" s="50"/>
      <c r="AL3" s="46"/>
      <c r="AM3" s="50"/>
      <c r="AO3" s="102"/>
      <c r="AP3" s="46"/>
      <c r="AQ3" s="50"/>
      <c r="AT3" s="172"/>
      <c r="AU3" s="46"/>
      <c r="AV3" s="173"/>
      <c r="AW3" s="174"/>
      <c r="AY3" s="186"/>
      <c r="AZ3" s="444"/>
      <c r="BA3" s="186"/>
      <c r="BB3" s="186"/>
      <c r="BD3" s="186"/>
      <c r="BE3" s="444"/>
      <c r="BF3" s="186"/>
      <c r="BG3" s="186"/>
      <c r="BI3" s="798" t="s">
        <v>501</v>
      </c>
      <c r="BJ3" s="801">
        <f t="shared" ref="BJ3:BJ21" si="0">(BL3*10000)/BK3</f>
        <v>10.929758088020986</v>
      </c>
      <c r="BK3" s="796">
        <v>13724</v>
      </c>
      <c r="BL3" s="33">
        <v>15</v>
      </c>
      <c r="BN3" s="755" t="s">
        <v>420</v>
      </c>
      <c r="BO3" s="801" t="e">
        <f>(BQ3*10000)/BP3</f>
        <v>#DIV/0!</v>
      </c>
      <c r="BP3" s="756"/>
    </row>
    <row r="4" spans="2:69">
      <c r="C4" s="61"/>
      <c r="F4" s="40"/>
      <c r="G4" s="102"/>
      <c r="H4" s="61"/>
      <c r="I4" s="99"/>
      <c r="L4" s="102"/>
      <c r="M4" s="61"/>
      <c r="N4" s="99"/>
      <c r="P4" s="40"/>
      <c r="Q4" s="102"/>
      <c r="R4" s="61"/>
      <c r="S4" s="61"/>
      <c r="T4" s="99"/>
      <c r="U4" s="30"/>
      <c r="W4" s="102"/>
      <c r="X4" s="61"/>
      <c r="Y4" s="99"/>
      <c r="Z4" s="30"/>
      <c r="AB4" s="102"/>
      <c r="AC4" s="46"/>
      <c r="AD4" s="50"/>
      <c r="AG4" s="102"/>
      <c r="AH4" s="46"/>
      <c r="AI4" s="50"/>
      <c r="AK4" s="102"/>
      <c r="AL4" s="46"/>
      <c r="AM4" s="50"/>
      <c r="AO4" s="102"/>
      <c r="AP4" s="46"/>
      <c r="AQ4" s="50"/>
      <c r="AT4" s="172"/>
      <c r="AU4" s="46"/>
      <c r="AV4" s="173"/>
      <c r="AW4" s="174"/>
      <c r="AY4" s="186"/>
      <c r="AZ4" s="444"/>
      <c r="BA4" s="186"/>
      <c r="BB4" s="186"/>
      <c r="BD4" s="186"/>
      <c r="BE4" s="444"/>
      <c r="BF4" s="186"/>
      <c r="BG4" s="186"/>
      <c r="BI4" s="798" t="s">
        <v>428</v>
      </c>
      <c r="BJ4" s="801">
        <f t="shared" si="0"/>
        <v>10.496531580868931</v>
      </c>
      <c r="BK4" s="796">
        <v>21912</v>
      </c>
      <c r="BL4" s="33">
        <v>23</v>
      </c>
      <c r="BN4" s="755" t="s">
        <v>421</v>
      </c>
      <c r="BO4" s="801" t="e">
        <f t="shared" ref="BO4:BO21" si="1">(BQ4*10000)/BP4</f>
        <v>#DIV/0!</v>
      </c>
      <c r="BP4" s="756"/>
    </row>
    <row r="5" spans="2:69">
      <c r="C5" s="61"/>
      <c r="F5" s="40"/>
      <c r="G5" s="102"/>
      <c r="H5" s="61"/>
      <c r="I5" s="99"/>
      <c r="L5" s="102"/>
      <c r="M5" s="61"/>
      <c r="N5" s="99"/>
      <c r="P5" s="40"/>
      <c r="Q5" s="102"/>
      <c r="R5" s="61"/>
      <c r="S5" s="61"/>
      <c r="T5" s="99"/>
      <c r="U5" s="30"/>
      <c r="W5" s="102"/>
      <c r="X5" s="61"/>
      <c r="Y5" s="99"/>
      <c r="Z5" s="30"/>
      <c r="AB5" s="102"/>
      <c r="AC5" s="46"/>
      <c r="AD5" s="50"/>
      <c r="AG5" s="102"/>
      <c r="AH5" s="46"/>
      <c r="AI5" s="50"/>
      <c r="AK5" s="102"/>
      <c r="AL5" s="46"/>
      <c r="AM5" s="50"/>
      <c r="AO5" s="102"/>
      <c r="AP5" s="46"/>
      <c r="AQ5" s="50"/>
      <c r="AT5" s="172"/>
      <c r="AU5" s="46"/>
      <c r="AV5" s="173"/>
      <c r="AW5" s="174"/>
      <c r="AY5" s="186"/>
      <c r="AZ5" s="444"/>
      <c r="BA5" s="186"/>
      <c r="BB5" s="186"/>
      <c r="BD5" s="186"/>
      <c r="BE5" s="444"/>
      <c r="BF5" s="186"/>
      <c r="BG5" s="186"/>
      <c r="BI5" s="798" t="s">
        <v>432</v>
      </c>
      <c r="BJ5" s="801">
        <f t="shared" si="0"/>
        <v>10.249402118209771</v>
      </c>
      <c r="BK5" s="796">
        <v>2927</v>
      </c>
      <c r="BL5" s="33">
        <v>3</v>
      </c>
      <c r="BN5" s="755" t="s">
        <v>422</v>
      </c>
      <c r="BO5" s="801" t="e">
        <f t="shared" si="1"/>
        <v>#DIV/0!</v>
      </c>
      <c r="BP5" s="756"/>
    </row>
    <row r="6" spans="2:69">
      <c r="C6" s="61"/>
      <c r="F6" s="40"/>
      <c r="G6" s="102"/>
      <c r="H6" s="61"/>
      <c r="I6" s="99"/>
      <c r="L6" s="102"/>
      <c r="M6" s="61"/>
      <c r="N6" s="99"/>
      <c r="P6" s="40"/>
      <c r="Q6" s="102"/>
      <c r="R6" s="61"/>
      <c r="S6" s="61"/>
      <c r="T6" s="99"/>
      <c r="U6" s="30"/>
      <c r="W6" s="102"/>
      <c r="X6" s="61"/>
      <c r="Y6" s="99"/>
      <c r="Z6" s="30"/>
      <c r="AB6" s="102"/>
      <c r="AC6" s="46"/>
      <c r="AD6" s="50"/>
      <c r="AG6" s="102"/>
      <c r="AH6" s="46"/>
      <c r="AI6" s="50"/>
      <c r="AK6" s="102"/>
      <c r="AL6" s="46"/>
      <c r="AM6" s="50"/>
      <c r="AO6" s="102"/>
      <c r="AP6" s="46"/>
      <c r="AQ6" s="50"/>
      <c r="AT6" s="172"/>
      <c r="AU6" s="46"/>
      <c r="AV6" s="173"/>
      <c r="AW6" s="174"/>
      <c r="AY6" s="186"/>
      <c r="AZ6" s="444"/>
      <c r="BA6" s="186"/>
      <c r="BB6" s="186"/>
      <c r="BD6" s="186"/>
      <c r="BE6" s="444"/>
      <c r="BF6" s="186"/>
      <c r="BG6" s="186"/>
      <c r="BI6" s="798" t="s">
        <v>354</v>
      </c>
      <c r="BJ6" s="801">
        <f t="shared" si="0"/>
        <v>10.006432706740048</v>
      </c>
      <c r="BK6" s="796">
        <v>13991</v>
      </c>
      <c r="BL6" s="33">
        <v>14</v>
      </c>
      <c r="BN6" s="755" t="s">
        <v>521</v>
      </c>
      <c r="BO6" s="801" t="e">
        <f t="shared" si="1"/>
        <v>#DIV/0!</v>
      </c>
      <c r="BP6" s="756"/>
    </row>
    <row r="7" spans="2:69">
      <c r="C7" s="61"/>
      <c r="F7" s="40"/>
      <c r="G7" s="102"/>
      <c r="H7" s="61"/>
      <c r="I7" s="99"/>
      <c r="L7" s="102"/>
      <c r="M7" s="61"/>
      <c r="N7" s="99"/>
      <c r="P7" s="40"/>
      <c r="Q7" s="102"/>
      <c r="R7" s="61"/>
      <c r="S7" s="61"/>
      <c r="T7" s="99"/>
      <c r="U7" s="30"/>
      <c r="W7" s="102"/>
      <c r="X7" s="61"/>
      <c r="Y7" s="99"/>
      <c r="Z7" s="30"/>
      <c r="AB7" s="102"/>
      <c r="AC7" s="46"/>
      <c r="AD7" s="50"/>
      <c r="AG7" s="102"/>
      <c r="AH7" s="46"/>
      <c r="AI7" s="50"/>
      <c r="AK7" s="102"/>
      <c r="AL7" s="46"/>
      <c r="AM7" s="50"/>
      <c r="AO7" s="102"/>
      <c r="AP7" s="46"/>
      <c r="AQ7" s="50"/>
      <c r="AT7" s="172"/>
      <c r="AU7" s="46"/>
      <c r="AV7" s="173"/>
      <c r="AW7" s="174"/>
      <c r="AY7" s="186"/>
      <c r="AZ7" s="444"/>
      <c r="BA7" s="186"/>
      <c r="BB7" s="186"/>
      <c r="BD7" s="186"/>
      <c r="BE7" s="444"/>
      <c r="BF7" s="186"/>
      <c r="BG7" s="186"/>
      <c r="BI7" s="798" t="s">
        <v>430</v>
      </c>
      <c r="BJ7" s="801">
        <f t="shared" si="0"/>
        <v>9.4384143463898074</v>
      </c>
      <c r="BK7" s="796">
        <v>2119</v>
      </c>
      <c r="BL7" s="33">
        <v>2</v>
      </c>
      <c r="BN7" s="755" t="s">
        <v>423</v>
      </c>
      <c r="BO7" s="801" t="e">
        <f t="shared" si="1"/>
        <v>#DIV/0!</v>
      </c>
      <c r="BP7" s="756"/>
    </row>
    <row r="8" spans="2:69">
      <c r="C8" s="61"/>
      <c r="F8" s="40"/>
      <c r="G8" s="102"/>
      <c r="H8" s="61"/>
      <c r="I8" s="99"/>
      <c r="L8" s="102"/>
      <c r="M8" s="61"/>
      <c r="N8" s="99"/>
      <c r="P8" s="40"/>
      <c r="Q8" s="102"/>
      <c r="R8" s="61"/>
      <c r="S8" s="61"/>
      <c r="T8" s="99"/>
      <c r="U8" s="30"/>
      <c r="W8" s="102"/>
      <c r="X8" s="61"/>
      <c r="Y8" s="99"/>
      <c r="Z8" s="30"/>
      <c r="AB8" s="102"/>
      <c r="AC8" s="46"/>
      <c r="AD8" s="50"/>
      <c r="AG8" s="102"/>
      <c r="AH8" s="46"/>
      <c r="AI8" s="50"/>
      <c r="AK8" s="102"/>
      <c r="AL8" s="46"/>
      <c r="AM8" s="50"/>
      <c r="AO8" s="102"/>
      <c r="AP8" s="46"/>
      <c r="AQ8" s="50"/>
      <c r="AT8" s="172"/>
      <c r="AU8" s="46"/>
      <c r="AV8" s="173"/>
      <c r="AW8" s="174"/>
      <c r="AY8" s="186"/>
      <c r="AZ8" s="444"/>
      <c r="BA8" s="186"/>
      <c r="BB8" s="186"/>
      <c r="BD8" s="186"/>
      <c r="BE8" s="444"/>
      <c r="BF8" s="186"/>
      <c r="BG8" s="186"/>
      <c r="BI8" s="798" t="s">
        <v>426</v>
      </c>
      <c r="BJ8" s="801">
        <f t="shared" si="0"/>
        <v>9.3802561780307929</v>
      </c>
      <c r="BK8" s="796">
        <v>30916</v>
      </c>
      <c r="BL8" s="33">
        <v>29</v>
      </c>
      <c r="BN8" s="755" t="s">
        <v>424</v>
      </c>
      <c r="BO8" s="801" t="e">
        <f t="shared" si="1"/>
        <v>#DIV/0!</v>
      </c>
      <c r="BP8" s="756"/>
    </row>
    <row r="9" spans="2:69">
      <c r="C9" s="61"/>
      <c r="F9" s="40"/>
      <c r="G9" s="102"/>
      <c r="H9" s="61"/>
      <c r="I9" s="99"/>
      <c r="L9" s="102"/>
      <c r="M9" s="61"/>
      <c r="N9" s="99"/>
      <c r="P9" s="40"/>
      <c r="Q9" s="102"/>
      <c r="R9" s="61"/>
      <c r="S9" s="61"/>
      <c r="T9" s="99"/>
      <c r="U9" s="30"/>
      <c r="W9" s="102"/>
      <c r="X9" s="61"/>
      <c r="Y9" s="99"/>
      <c r="Z9" s="30"/>
      <c r="AB9" s="102"/>
      <c r="AC9" s="46"/>
      <c r="AD9" s="50"/>
      <c r="AG9" s="102"/>
      <c r="AH9" s="46"/>
      <c r="AI9" s="50"/>
      <c r="AK9" s="102"/>
      <c r="AL9" s="46"/>
      <c r="AM9" s="50"/>
      <c r="AO9" s="102"/>
      <c r="AP9" s="46"/>
      <c r="AQ9" s="50"/>
      <c r="AT9" s="172"/>
      <c r="AU9" s="46"/>
      <c r="AV9" s="173"/>
      <c r="AW9" s="174"/>
      <c r="AY9" s="186"/>
      <c r="AZ9" s="444"/>
      <c r="BA9" s="186"/>
      <c r="BB9" s="186"/>
      <c r="BD9" s="186"/>
      <c r="BE9" s="444"/>
      <c r="BF9" s="186"/>
      <c r="BG9" s="186"/>
      <c r="BI9" s="798" t="s">
        <v>427</v>
      </c>
      <c r="BJ9" s="801">
        <f t="shared" si="0"/>
        <v>6.3940770654551571</v>
      </c>
      <c r="BK9" s="796">
        <v>29715</v>
      </c>
      <c r="BL9" s="33">
        <v>19</v>
      </c>
      <c r="BN9" s="755" t="s">
        <v>425</v>
      </c>
      <c r="BO9" s="801" t="e">
        <f t="shared" si="1"/>
        <v>#DIV/0!</v>
      </c>
      <c r="BP9" s="756"/>
    </row>
    <row r="10" spans="2:69">
      <c r="C10" s="61"/>
      <c r="F10" s="40"/>
      <c r="G10" s="102"/>
      <c r="H10" s="61"/>
      <c r="I10" s="100"/>
      <c r="L10" s="102"/>
      <c r="M10" s="61"/>
      <c r="N10" s="99"/>
      <c r="P10" s="40"/>
      <c r="Q10" s="102"/>
      <c r="R10" s="61"/>
      <c r="S10" s="61"/>
      <c r="T10" s="99"/>
      <c r="U10" s="30"/>
      <c r="W10" s="102"/>
      <c r="X10" s="61"/>
      <c r="Y10" s="99"/>
      <c r="Z10" s="30"/>
      <c r="AB10" s="102"/>
      <c r="AC10" s="46"/>
      <c r="AD10" s="50"/>
      <c r="AG10" s="102"/>
      <c r="AH10" s="46"/>
      <c r="AI10" s="50"/>
      <c r="AK10" s="102"/>
      <c r="AL10" s="46"/>
      <c r="AM10" s="50"/>
      <c r="AO10" s="102"/>
      <c r="AP10" s="46"/>
      <c r="AQ10" s="50"/>
      <c r="AT10" s="172"/>
      <c r="AU10" s="46"/>
      <c r="AV10" s="173"/>
      <c r="AW10" s="174"/>
      <c r="AY10" s="186"/>
      <c r="AZ10" s="444"/>
      <c r="BA10" s="186"/>
      <c r="BB10" s="186"/>
      <c r="BD10" s="186"/>
      <c r="BE10" s="444"/>
      <c r="BF10" s="186"/>
      <c r="BG10" s="186"/>
      <c r="BI10" s="798" t="s">
        <v>425</v>
      </c>
      <c r="BJ10" s="801">
        <f t="shared" si="0"/>
        <v>6.3106098125988526</v>
      </c>
      <c r="BK10" s="796">
        <v>125186</v>
      </c>
      <c r="BL10" s="33">
        <v>79</v>
      </c>
      <c r="BN10" s="755" t="s">
        <v>522</v>
      </c>
      <c r="BO10" s="801" t="e">
        <f t="shared" si="1"/>
        <v>#DIV/0!</v>
      </c>
      <c r="BP10" s="756"/>
    </row>
    <row r="11" spans="2:69">
      <c r="C11" s="61"/>
      <c r="F11" s="40"/>
      <c r="G11" s="102"/>
      <c r="H11" s="61"/>
      <c r="I11" s="99"/>
      <c r="L11" s="102"/>
      <c r="M11" s="61"/>
      <c r="N11" s="99"/>
      <c r="P11" s="40"/>
      <c r="Q11" s="102"/>
      <c r="R11" s="61"/>
      <c r="S11" s="61"/>
      <c r="T11" s="99"/>
      <c r="U11" s="30"/>
      <c r="W11" s="102"/>
      <c r="X11" s="61"/>
      <c r="Y11" s="99"/>
      <c r="Z11" s="30"/>
      <c r="AB11" s="102"/>
      <c r="AC11" s="46"/>
      <c r="AD11" s="50"/>
      <c r="AG11" s="102"/>
      <c r="AH11" s="46"/>
      <c r="AI11" s="50"/>
      <c r="AK11" s="102"/>
      <c r="AL11" s="46"/>
      <c r="AM11" s="50"/>
      <c r="AO11" s="102"/>
      <c r="AP11" s="46"/>
      <c r="AQ11" s="50"/>
      <c r="AT11" s="172"/>
      <c r="AU11" s="46"/>
      <c r="AV11" s="173"/>
      <c r="AW11" s="174"/>
      <c r="AY11" s="186"/>
      <c r="AZ11" s="444"/>
      <c r="BA11" s="186"/>
      <c r="BB11" s="186"/>
      <c r="BD11" s="186"/>
      <c r="BE11" s="444"/>
      <c r="BF11" s="186"/>
      <c r="BG11" s="186"/>
      <c r="BI11" s="798" t="s">
        <v>521</v>
      </c>
      <c r="BJ11" s="801">
        <f t="shared" si="0"/>
        <v>5.4112554112554117</v>
      </c>
      <c r="BK11" s="796">
        <v>42504</v>
      </c>
      <c r="BL11" s="33">
        <v>23</v>
      </c>
      <c r="BN11" s="755" t="s">
        <v>426</v>
      </c>
      <c r="BO11" s="801" t="e">
        <f t="shared" si="1"/>
        <v>#DIV/0!</v>
      </c>
      <c r="BP11" s="756"/>
    </row>
    <row r="12" spans="2:69">
      <c r="C12" s="61"/>
      <c r="F12" s="40"/>
      <c r="G12" s="102"/>
      <c r="H12" s="61"/>
      <c r="I12" s="99"/>
      <c r="L12" s="102"/>
      <c r="M12" s="61"/>
      <c r="N12" s="99"/>
      <c r="P12" s="40"/>
      <c r="Q12" s="102"/>
      <c r="R12" s="61"/>
      <c r="S12" s="61"/>
      <c r="T12" s="99"/>
      <c r="U12" s="30"/>
      <c r="W12" s="102"/>
      <c r="X12" s="61"/>
      <c r="Y12" s="99"/>
      <c r="Z12" s="30"/>
      <c r="AB12" s="102"/>
      <c r="AC12" s="46"/>
      <c r="AD12" s="50"/>
      <c r="AG12" s="102"/>
      <c r="AH12" s="46"/>
      <c r="AI12" s="50"/>
      <c r="AK12" s="102"/>
      <c r="AL12" s="46"/>
      <c r="AM12" s="50"/>
      <c r="AO12" s="102"/>
      <c r="AP12" s="46"/>
      <c r="AQ12" s="50"/>
      <c r="AT12" s="172"/>
      <c r="AU12" s="46"/>
      <c r="AV12" s="173"/>
      <c r="AW12" s="174"/>
      <c r="AY12" s="186"/>
      <c r="AZ12" s="444"/>
      <c r="BA12" s="186"/>
      <c r="BB12" s="186"/>
      <c r="BD12" s="186"/>
      <c r="BE12" s="444"/>
      <c r="BF12" s="186"/>
      <c r="BG12" s="186"/>
      <c r="BI12" s="798" t="s">
        <v>424</v>
      </c>
      <c r="BJ12" s="801">
        <f t="shared" si="0"/>
        <v>5.3963628514381305</v>
      </c>
      <c r="BK12" s="796">
        <v>55593</v>
      </c>
      <c r="BL12" s="33">
        <v>30</v>
      </c>
      <c r="BN12" s="755" t="s">
        <v>427</v>
      </c>
      <c r="BO12" s="801" t="e">
        <f t="shared" si="1"/>
        <v>#DIV/0!</v>
      </c>
      <c r="BP12" s="756"/>
    </row>
    <row r="13" spans="2:69">
      <c r="C13" s="61"/>
      <c r="F13" s="40"/>
      <c r="G13" s="102"/>
      <c r="H13" s="61"/>
      <c r="I13" s="99"/>
      <c r="L13" s="102"/>
      <c r="M13" s="61"/>
      <c r="N13" s="99"/>
      <c r="P13" s="40"/>
      <c r="Q13" s="102"/>
      <c r="R13" s="61"/>
      <c r="S13" s="61"/>
      <c r="T13" s="99"/>
      <c r="U13" s="30"/>
      <c r="W13" s="102"/>
      <c r="X13" s="61"/>
      <c r="Y13" s="99"/>
      <c r="Z13" s="30"/>
      <c r="AB13" s="102"/>
      <c r="AC13" s="46"/>
      <c r="AD13" s="50"/>
      <c r="AG13" s="102"/>
      <c r="AH13" s="46"/>
      <c r="AI13" s="50"/>
      <c r="AK13" s="102"/>
      <c r="AL13" s="46"/>
      <c r="AM13" s="50"/>
      <c r="AO13" s="102"/>
      <c r="AP13" s="46"/>
      <c r="AQ13" s="50"/>
      <c r="AT13" s="172"/>
      <c r="AU13" s="46"/>
      <c r="AV13" s="173"/>
      <c r="AW13" s="174"/>
      <c r="AY13" s="186"/>
      <c r="AZ13" s="444"/>
      <c r="BA13" s="186"/>
      <c r="BB13" s="186"/>
      <c r="BD13" s="186"/>
      <c r="BE13" s="444"/>
      <c r="BF13" s="186"/>
      <c r="BG13" s="186"/>
      <c r="BI13" s="798" t="s">
        <v>522</v>
      </c>
      <c r="BJ13" s="801">
        <f t="shared" si="0"/>
        <v>5.3413316350637876</v>
      </c>
      <c r="BK13" s="796">
        <v>48677</v>
      </c>
      <c r="BL13" s="33">
        <v>26</v>
      </c>
      <c r="BN13" s="755" t="s">
        <v>428</v>
      </c>
      <c r="BO13" s="801" t="e">
        <f t="shared" si="1"/>
        <v>#DIV/0!</v>
      </c>
      <c r="BP13" s="756"/>
    </row>
    <row r="14" spans="2:69">
      <c r="C14" s="61"/>
      <c r="F14" s="40"/>
      <c r="G14" s="102"/>
      <c r="H14" s="61"/>
      <c r="I14" s="99"/>
      <c r="L14" s="102"/>
      <c r="M14" s="61"/>
      <c r="N14" s="99"/>
      <c r="P14" s="40"/>
      <c r="Q14" s="102"/>
      <c r="R14" s="61"/>
      <c r="S14" s="61"/>
      <c r="T14" s="99"/>
      <c r="U14" s="30"/>
      <c r="W14" s="102"/>
      <c r="X14" s="61"/>
      <c r="Y14" s="99"/>
      <c r="Z14" s="30"/>
      <c r="AB14" s="102"/>
      <c r="AC14" s="46"/>
      <c r="AD14" s="50"/>
      <c r="AG14" s="102"/>
      <c r="AH14" s="46"/>
      <c r="AI14" s="50"/>
      <c r="AK14" s="102"/>
      <c r="AL14" s="46"/>
      <c r="AM14" s="50"/>
      <c r="AO14" s="102"/>
      <c r="AP14" s="46"/>
      <c r="AQ14" s="50"/>
      <c r="AT14" s="172"/>
      <c r="AU14" s="46"/>
      <c r="AV14" s="173"/>
      <c r="AW14" s="174"/>
      <c r="AY14" s="186"/>
      <c r="AZ14" s="444"/>
      <c r="BA14" s="186"/>
      <c r="BB14" s="186"/>
      <c r="BD14" s="186"/>
      <c r="BE14" s="444"/>
      <c r="BF14" s="186"/>
      <c r="BG14" s="186"/>
      <c r="BI14" s="799" t="s">
        <v>429</v>
      </c>
      <c r="BJ14" s="801">
        <f t="shared" si="0"/>
        <v>5.1484468851896343</v>
      </c>
      <c r="BK14" s="796">
        <v>5827</v>
      </c>
      <c r="BL14" s="33">
        <v>3</v>
      </c>
      <c r="BN14" s="755" t="s">
        <v>523</v>
      </c>
      <c r="BO14" s="801" t="e">
        <f t="shared" si="1"/>
        <v>#DIV/0!</v>
      </c>
      <c r="BP14" s="756"/>
    </row>
    <row r="15" spans="2:69">
      <c r="C15" s="61"/>
      <c r="F15" s="40"/>
      <c r="G15" s="102"/>
      <c r="H15" s="61"/>
      <c r="I15" s="99"/>
      <c r="L15" s="102"/>
      <c r="M15" s="61"/>
      <c r="N15" s="99"/>
      <c r="P15" s="40"/>
      <c r="Q15" s="102"/>
      <c r="R15" s="61"/>
      <c r="S15" s="61"/>
      <c r="T15" s="99"/>
      <c r="U15" s="30"/>
      <c r="W15" s="102"/>
      <c r="X15" s="61"/>
      <c r="Y15" s="99"/>
      <c r="Z15" s="30"/>
      <c r="AB15" s="102"/>
      <c r="AC15" s="46"/>
      <c r="AD15" s="50"/>
      <c r="AG15" s="102"/>
      <c r="AH15" s="46"/>
      <c r="AI15" s="50"/>
      <c r="AK15" s="102"/>
      <c r="AL15" s="46"/>
      <c r="AM15" s="50"/>
      <c r="AO15" s="102"/>
      <c r="AP15" s="46"/>
      <c r="AQ15" s="50"/>
      <c r="AT15" s="174"/>
      <c r="AU15" s="46"/>
      <c r="AV15" s="173"/>
      <c r="AW15" s="174"/>
      <c r="AY15" s="186"/>
      <c r="AZ15" s="444"/>
      <c r="BA15" s="186"/>
      <c r="BB15" s="186"/>
      <c r="BD15" s="186"/>
      <c r="BE15" s="444"/>
      <c r="BF15" s="186"/>
      <c r="BG15" s="186"/>
      <c r="BI15" s="798" t="s">
        <v>423</v>
      </c>
      <c r="BJ15" s="801">
        <f t="shared" si="0"/>
        <v>4.4587918457614721</v>
      </c>
      <c r="BK15" s="796">
        <v>112138</v>
      </c>
      <c r="BL15" s="33">
        <v>50</v>
      </c>
      <c r="BN15" s="757" t="s">
        <v>500</v>
      </c>
      <c r="BO15" s="801" t="e">
        <f t="shared" si="1"/>
        <v>#DIV/0!</v>
      </c>
      <c r="BP15" s="756"/>
    </row>
    <row r="16" spans="2:69">
      <c r="C16" s="61"/>
      <c r="F16" s="40"/>
      <c r="G16" s="102"/>
      <c r="H16" s="61"/>
      <c r="I16" s="99"/>
      <c r="L16" s="102"/>
      <c r="M16" s="61"/>
      <c r="N16" s="99"/>
      <c r="P16" s="40"/>
      <c r="Q16" s="102"/>
      <c r="R16" s="61"/>
      <c r="S16" s="61"/>
      <c r="T16" s="99"/>
      <c r="U16" s="30"/>
      <c r="W16" s="102"/>
      <c r="X16" s="61"/>
      <c r="Y16" s="99"/>
      <c r="Z16" s="30"/>
      <c r="AB16" s="102"/>
      <c r="AC16" s="46"/>
      <c r="AD16" s="50"/>
      <c r="AG16" s="102"/>
      <c r="AH16" s="46"/>
      <c r="AI16" s="50"/>
      <c r="AK16" s="102"/>
      <c r="AL16" s="46"/>
      <c r="AM16" s="50"/>
      <c r="AO16" s="102"/>
      <c r="AP16" s="46"/>
      <c r="AQ16" s="50"/>
      <c r="AT16" s="172"/>
      <c r="AU16" s="46"/>
      <c r="AV16" s="173"/>
      <c r="AW16" s="174"/>
      <c r="AY16" s="186"/>
      <c r="AZ16" s="444"/>
      <c r="BA16" s="186"/>
      <c r="BB16" s="186"/>
      <c r="BD16" s="186"/>
      <c r="BE16" s="444"/>
      <c r="BF16" s="186"/>
      <c r="BG16" s="186"/>
      <c r="BI16" s="797" t="s">
        <v>431</v>
      </c>
      <c r="BJ16" s="801">
        <f t="shared" si="0"/>
        <v>4.3882745304546251</v>
      </c>
      <c r="BK16" s="796">
        <v>11394</v>
      </c>
      <c r="BL16" s="33">
        <v>5</v>
      </c>
      <c r="BN16" s="755" t="s">
        <v>501</v>
      </c>
      <c r="BO16" s="801" t="e">
        <f t="shared" si="1"/>
        <v>#DIV/0!</v>
      </c>
      <c r="BP16" s="756"/>
    </row>
    <row r="17" spans="2:68">
      <c r="C17" s="61"/>
      <c r="F17" s="40"/>
      <c r="G17" s="102"/>
      <c r="H17" s="61"/>
      <c r="I17" s="99"/>
      <c r="L17" s="102"/>
      <c r="M17" s="61"/>
      <c r="N17" s="99"/>
      <c r="P17" s="40"/>
      <c r="Q17" s="102"/>
      <c r="R17" s="61"/>
      <c r="S17" s="61"/>
      <c r="T17" s="99"/>
      <c r="U17" s="30"/>
      <c r="W17" s="102"/>
      <c r="X17" s="61"/>
      <c r="Y17" s="99"/>
      <c r="Z17" s="30"/>
      <c r="AB17" s="102"/>
      <c r="AC17" s="46"/>
      <c r="AD17" s="50"/>
      <c r="AG17" s="102"/>
      <c r="AH17" s="46"/>
      <c r="AI17" s="50"/>
      <c r="AK17" s="102"/>
      <c r="AL17" s="46"/>
      <c r="AM17" s="50"/>
      <c r="AP17" s="46"/>
      <c r="AQ17" s="50"/>
      <c r="AT17" s="172"/>
      <c r="AU17" s="46"/>
      <c r="AV17" s="173"/>
      <c r="AW17" s="174"/>
      <c r="AY17" s="186"/>
      <c r="AZ17" s="444"/>
      <c r="BA17" s="186"/>
      <c r="BB17" s="186"/>
      <c r="BD17" s="186"/>
      <c r="BE17" s="444"/>
      <c r="BF17" s="186"/>
      <c r="BG17" s="186"/>
      <c r="BI17" s="800" t="s">
        <v>500</v>
      </c>
      <c r="BJ17" s="801">
        <f t="shared" si="0"/>
        <v>4.2635923323555494</v>
      </c>
      <c r="BK17" s="796">
        <v>58636</v>
      </c>
      <c r="BL17" s="33">
        <v>25</v>
      </c>
      <c r="BN17" s="755" t="s">
        <v>429</v>
      </c>
      <c r="BO17" s="801" t="e">
        <f t="shared" si="1"/>
        <v>#DIV/0!</v>
      </c>
      <c r="BP17" s="756"/>
    </row>
    <row r="18" spans="2:68">
      <c r="C18" s="61"/>
      <c r="F18" s="40"/>
      <c r="G18" s="102"/>
      <c r="H18" s="61"/>
      <c r="I18" s="99"/>
      <c r="L18" s="102"/>
      <c r="M18" s="61"/>
      <c r="N18" s="99"/>
      <c r="P18" s="40"/>
      <c r="Q18" s="102"/>
      <c r="R18" s="61"/>
      <c r="S18" s="61"/>
      <c r="T18" s="99"/>
      <c r="U18" s="30"/>
      <c r="W18" s="102"/>
      <c r="X18" s="61"/>
      <c r="Y18" s="99"/>
      <c r="Z18" s="30"/>
      <c r="AB18" s="102"/>
      <c r="AC18" s="46"/>
      <c r="AD18" s="50"/>
      <c r="AG18" s="102"/>
      <c r="AH18" s="46"/>
      <c r="AI18" s="50"/>
      <c r="AK18" s="102"/>
      <c r="AL18" s="46"/>
      <c r="AM18" s="50"/>
      <c r="AO18" s="102"/>
      <c r="AP18" s="46"/>
      <c r="AQ18" s="50"/>
      <c r="AT18" s="172"/>
      <c r="AU18" s="46"/>
      <c r="AV18" s="173"/>
      <c r="AW18" s="174"/>
      <c r="AY18" s="186"/>
      <c r="AZ18" s="444"/>
      <c r="BA18" s="186"/>
      <c r="BB18" s="186"/>
      <c r="BD18" s="186"/>
      <c r="BE18" s="444"/>
      <c r="BF18" s="186"/>
      <c r="BG18" s="186"/>
      <c r="BI18" s="798" t="s">
        <v>523</v>
      </c>
      <c r="BJ18" s="801">
        <f t="shared" si="0"/>
        <v>4.0240249191469069</v>
      </c>
      <c r="BK18" s="796">
        <v>134194</v>
      </c>
      <c r="BL18" s="33">
        <v>54</v>
      </c>
      <c r="BN18" s="755" t="s">
        <v>430</v>
      </c>
      <c r="BO18" s="801" t="e">
        <f t="shared" si="1"/>
        <v>#DIV/0!</v>
      </c>
      <c r="BP18" s="756"/>
    </row>
    <row r="19" spans="2:68">
      <c r="C19" s="61"/>
      <c r="F19" s="40"/>
      <c r="G19" s="102"/>
      <c r="H19" s="61"/>
      <c r="I19" s="99"/>
      <c r="L19" s="102"/>
      <c r="M19" s="61"/>
      <c r="N19" s="99"/>
      <c r="P19" s="40"/>
      <c r="Q19" s="102"/>
      <c r="R19" s="61"/>
      <c r="S19" s="61"/>
      <c r="T19" s="99"/>
      <c r="U19" s="30"/>
      <c r="W19" s="102"/>
      <c r="X19" s="61"/>
      <c r="Y19" s="99"/>
      <c r="Z19" s="30"/>
      <c r="AB19" s="102"/>
      <c r="AC19" s="46"/>
      <c r="AD19" s="50"/>
      <c r="AG19" s="102"/>
      <c r="AH19" s="46"/>
      <c r="AI19" s="50"/>
      <c r="AK19" s="102"/>
      <c r="AL19" s="46"/>
      <c r="AM19" s="50"/>
      <c r="AO19" s="102"/>
      <c r="AP19" s="46"/>
      <c r="AQ19" s="50"/>
      <c r="AT19" s="172"/>
      <c r="AU19" s="46"/>
      <c r="AV19" s="173"/>
      <c r="AW19" s="174"/>
      <c r="AY19" s="186"/>
      <c r="AZ19" s="444"/>
      <c r="BA19" s="186"/>
      <c r="BB19" s="186"/>
      <c r="BD19" s="186"/>
      <c r="BE19" s="444"/>
      <c r="BF19" s="186"/>
      <c r="BG19" s="186"/>
      <c r="BI19" s="798" t="s">
        <v>422</v>
      </c>
      <c r="BJ19" s="801">
        <f t="shared" si="0"/>
        <v>3.3387239814283478</v>
      </c>
      <c r="BK19" s="796">
        <v>191690</v>
      </c>
      <c r="BL19" s="30">
        <v>64</v>
      </c>
      <c r="BN19" s="755" t="s">
        <v>354</v>
      </c>
      <c r="BO19" s="801" t="e">
        <f t="shared" si="1"/>
        <v>#DIV/0!</v>
      </c>
      <c r="BP19" s="756"/>
    </row>
    <row r="20" spans="2:68">
      <c r="C20" s="61"/>
      <c r="F20" s="40"/>
      <c r="G20" s="102"/>
      <c r="H20" s="61"/>
      <c r="I20" s="99"/>
      <c r="L20" s="102"/>
      <c r="M20" s="61"/>
      <c r="N20" s="99"/>
      <c r="P20" s="40"/>
      <c r="Q20" s="102"/>
      <c r="R20" s="61"/>
      <c r="S20" s="61"/>
      <c r="T20" s="99"/>
      <c r="U20" s="30"/>
      <c r="W20" s="102"/>
      <c r="X20" s="61"/>
      <c r="Y20" s="99"/>
      <c r="Z20" s="30"/>
      <c r="AB20" s="102"/>
      <c r="AC20" s="46"/>
      <c r="AD20" s="50"/>
      <c r="AG20" s="102"/>
      <c r="AH20" s="46"/>
      <c r="AI20" s="50"/>
      <c r="AK20" s="102"/>
      <c r="AL20" s="46"/>
      <c r="AM20" s="50"/>
      <c r="AO20" s="102"/>
      <c r="AP20" s="46"/>
      <c r="AQ20" s="50"/>
      <c r="AT20" s="172"/>
      <c r="AU20" s="46"/>
      <c r="AV20" s="173"/>
      <c r="AW20" s="174"/>
      <c r="AY20" s="186"/>
      <c r="AZ20" s="444"/>
      <c r="BA20" s="186"/>
      <c r="BB20" s="186"/>
      <c r="BD20" s="186"/>
      <c r="BE20" s="444"/>
      <c r="BF20" s="186"/>
      <c r="BG20" s="186"/>
      <c r="BI20" s="798" t="s">
        <v>421</v>
      </c>
      <c r="BJ20" s="801">
        <f t="shared" si="0"/>
        <v>3.1345407584334821</v>
      </c>
      <c r="BK20" s="796">
        <v>159513</v>
      </c>
      <c r="BL20" s="30">
        <v>50</v>
      </c>
      <c r="BN20" s="755" t="s">
        <v>431</v>
      </c>
      <c r="BO20" s="801" t="e">
        <f t="shared" si="1"/>
        <v>#DIV/0!</v>
      </c>
      <c r="BP20" s="756"/>
    </row>
    <row r="21" spans="2:68">
      <c r="C21" s="61"/>
      <c r="F21" s="40"/>
      <c r="G21" s="102"/>
      <c r="H21" s="61"/>
      <c r="I21" s="99"/>
      <c r="L21" s="102"/>
      <c r="M21" s="61"/>
      <c r="N21" s="99"/>
      <c r="P21" s="40"/>
      <c r="Q21" s="102"/>
      <c r="R21" s="61"/>
      <c r="S21" s="61"/>
      <c r="T21" s="99"/>
      <c r="U21" s="30"/>
      <c r="W21" s="102"/>
      <c r="X21" s="61"/>
      <c r="Y21" s="99"/>
      <c r="Z21" s="30"/>
      <c r="AB21" s="102"/>
      <c r="AC21" s="46"/>
      <c r="AD21" s="50"/>
      <c r="AG21" s="102"/>
      <c r="AH21" s="46"/>
      <c r="AI21" s="50"/>
      <c r="AK21" s="102"/>
      <c r="AL21" s="46"/>
      <c r="AM21" s="50"/>
      <c r="AO21" s="102"/>
      <c r="AP21" s="46"/>
      <c r="AQ21" s="50"/>
      <c r="AT21" s="172"/>
      <c r="AU21" s="46"/>
      <c r="AV21" s="173"/>
      <c r="AW21" s="174"/>
      <c r="AY21" s="186"/>
      <c r="AZ21" s="444"/>
      <c r="BA21" s="186"/>
      <c r="BB21" s="186"/>
      <c r="BD21" s="186"/>
      <c r="BE21" s="444"/>
      <c r="BF21" s="186"/>
      <c r="BG21" s="186"/>
      <c r="BI21" s="798" t="s">
        <v>420</v>
      </c>
      <c r="BJ21" s="801">
        <f t="shared" si="0"/>
        <v>2.9553220086473533</v>
      </c>
      <c r="BK21" s="796">
        <v>247012</v>
      </c>
      <c r="BL21" s="30">
        <v>73</v>
      </c>
      <c r="BN21" s="755" t="s">
        <v>432</v>
      </c>
      <c r="BO21" s="801" t="e">
        <f t="shared" si="1"/>
        <v>#DIV/0!</v>
      </c>
      <c r="BP21" s="756"/>
    </row>
    <row r="22" spans="2:68">
      <c r="C22" s="61"/>
      <c r="D22" s="33"/>
      <c r="F22" s="40"/>
      <c r="G22" s="102"/>
      <c r="H22" s="61"/>
      <c r="I22" s="99"/>
      <c r="O22" s="58"/>
      <c r="P22" s="40"/>
      <c r="AY22" s="186"/>
      <c r="AZ22" s="186"/>
      <c r="BA22" s="186"/>
      <c r="BB22" s="186"/>
      <c r="BD22" s="186"/>
      <c r="BE22" s="186"/>
      <c r="BF22" s="186"/>
      <c r="BG22" s="186"/>
      <c r="BI22" s="33"/>
      <c r="BJ22" s="33"/>
      <c r="BK22" s="33"/>
    </row>
    <row r="23" spans="2:68" ht="18">
      <c r="E23" s="58"/>
      <c r="F23" s="40"/>
      <c r="H23" s="61"/>
      <c r="I23" s="99"/>
      <c r="M23" s="61"/>
      <c r="N23" s="101"/>
      <c r="P23" s="40"/>
      <c r="R23" s="61"/>
      <c r="S23" s="61"/>
      <c r="T23" s="101"/>
      <c r="U23" s="30"/>
      <c r="X23" s="61"/>
      <c r="Y23" s="101"/>
      <c r="Z23" s="30"/>
      <c r="AC23" s="61"/>
      <c r="AD23" s="101"/>
      <c r="AH23" s="61"/>
      <c r="AI23" s="101"/>
      <c r="AL23" s="61"/>
      <c r="AM23" s="101"/>
      <c r="AP23" s="61"/>
      <c r="AQ23" s="101"/>
      <c r="AU23" s="61"/>
      <c r="AV23" s="101"/>
      <c r="AY23" s="186"/>
      <c r="AZ23" s="445"/>
      <c r="BA23" s="446"/>
      <c r="BB23" s="186"/>
      <c r="BD23" s="186"/>
      <c r="BE23" s="445"/>
      <c r="BF23" s="446"/>
      <c r="BG23" s="186"/>
      <c r="BI23" s="802" t="s">
        <v>524</v>
      </c>
      <c r="BJ23" s="46">
        <f>BL23/BK23*10000</f>
        <v>4.4889069702707411</v>
      </c>
      <c r="BK23" s="30">
        <f t="shared" ref="BK23" si="2">SUM(BK3:BK21)</f>
        <v>1307668</v>
      </c>
      <c r="BL23" s="30">
        <f>SUM(BL3:BL21)</f>
        <v>587</v>
      </c>
    </row>
    <row r="24" spans="2:68">
      <c r="C24" s="61"/>
      <c r="D24" s="56"/>
      <c r="F24" s="40"/>
      <c r="H24" s="61"/>
      <c r="I24" s="101"/>
      <c r="M24" s="61"/>
      <c r="N24" s="99"/>
      <c r="P24" s="40"/>
      <c r="BI24" s="33"/>
      <c r="BJ24" s="33"/>
      <c r="BK24" s="33"/>
    </row>
    <row r="25" spans="2:68">
      <c r="D25" s="56"/>
      <c r="V25" s="61"/>
      <c r="BI25" s="33"/>
      <c r="BJ25" s="33"/>
      <c r="BK25" s="33"/>
    </row>
    <row r="26" spans="2:68">
      <c r="C26" s="61"/>
      <c r="D26" s="48"/>
      <c r="BI26" s="33"/>
      <c r="BJ26" s="33"/>
      <c r="BK26" s="33"/>
    </row>
    <row r="27" spans="2:68">
      <c r="B27" s="48"/>
      <c r="C27" s="40"/>
      <c r="D27" s="48"/>
    </row>
    <row r="28" spans="2:68">
      <c r="B28" s="48"/>
      <c r="C28" s="40"/>
      <c r="D28" s="48"/>
    </row>
    <row r="29" spans="2:68">
      <c r="B29" s="48"/>
      <c r="C29" s="40"/>
      <c r="D29" s="48"/>
    </row>
    <row r="30" spans="2:68">
      <c r="B30" s="48"/>
      <c r="C30" s="40"/>
      <c r="D30" s="48"/>
    </row>
    <row r="31" spans="2:68">
      <c r="B31" s="48"/>
      <c r="C31" s="40"/>
      <c r="D31" s="48"/>
    </row>
    <row r="32" spans="2:68">
      <c r="B32" s="48"/>
      <c r="C32" s="40"/>
      <c r="D32" s="48"/>
    </row>
    <row r="33" spans="2:4">
      <c r="B33" s="48"/>
      <c r="C33" s="40"/>
      <c r="D33" s="48"/>
    </row>
    <row r="34" spans="2:4">
      <c r="B34" s="49"/>
      <c r="C34" s="40"/>
      <c r="D34" s="49"/>
    </row>
    <row r="35" spans="2:4">
      <c r="B35" s="48"/>
      <c r="C35" s="40"/>
      <c r="D35" s="48"/>
    </row>
    <row r="36" spans="2:4">
      <c r="B36" s="48"/>
      <c r="C36" s="40"/>
      <c r="D36" s="48"/>
    </row>
    <row r="37" spans="2:4">
      <c r="B37" s="48"/>
      <c r="C37" s="40"/>
      <c r="D37" s="48"/>
    </row>
    <row r="38" spans="2:4">
      <c r="B38" s="48"/>
      <c r="C38" s="40"/>
      <c r="D38" s="48"/>
    </row>
    <row r="39" spans="2:4">
      <c r="B39" s="48"/>
      <c r="C39" s="40"/>
      <c r="D39" s="48"/>
    </row>
    <row r="40" spans="2:4">
      <c r="B40" s="48"/>
      <c r="C40" s="40"/>
      <c r="D40" s="48"/>
    </row>
    <row r="41" spans="2:4">
      <c r="B41" s="48"/>
      <c r="C41" s="40"/>
      <c r="D41" s="48"/>
    </row>
    <row r="42" spans="2:4">
      <c r="B42" s="48"/>
      <c r="C42" s="40"/>
      <c r="D42" s="48"/>
    </row>
    <row r="43" spans="2:4">
      <c r="B43" s="48"/>
      <c r="C43" s="40"/>
      <c r="D43" s="48"/>
    </row>
    <row r="44" spans="2:4">
      <c r="B44" s="48"/>
      <c r="C44" s="40"/>
      <c r="D44" s="48"/>
    </row>
    <row r="45" spans="2:4">
      <c r="B45" s="48"/>
      <c r="C45" s="40"/>
      <c r="D45" s="48"/>
    </row>
    <row r="46" spans="2:4">
      <c r="B46" s="48"/>
      <c r="C46" s="40"/>
      <c r="D46" s="48"/>
    </row>
    <row r="47" spans="2:4">
      <c r="B47" s="48"/>
      <c r="C47" s="40"/>
      <c r="D47" s="48"/>
    </row>
    <row r="48" spans="2:4">
      <c r="B48" s="48"/>
      <c r="C48" s="40"/>
      <c r="D48" s="48"/>
    </row>
    <row r="49" spans="2:4">
      <c r="B49" s="48"/>
      <c r="C49" s="40"/>
      <c r="D49" s="48"/>
    </row>
    <row r="50" spans="2:4">
      <c r="B50" s="48"/>
      <c r="C50" s="40"/>
      <c r="D50" s="48"/>
    </row>
    <row r="51" spans="2:4">
      <c r="C51" s="40"/>
      <c r="D51" s="50"/>
    </row>
    <row r="53" spans="2:4">
      <c r="C53" s="40"/>
    </row>
  </sheetData>
  <sortState ref="BI3:BL21">
    <sortCondition descending="1" ref="BJ3:BJ21"/>
  </sortState>
  <phoneticPr fontId="3"/>
  <printOptions horizontalCentered="1" verticalCentered="1"/>
  <pageMargins left="0.70866141732283472" right="0.5" top="0.35433070866141736" bottom="0.39370078740157483" header="0.27559055118110237" footer="0.23622047244094491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Q26"/>
  <sheetViews>
    <sheetView view="pageBreakPreview" zoomScaleNormal="100" zoomScaleSheetLayoutView="100" workbookViewId="0">
      <selection activeCell="A43" sqref="A43:A47"/>
    </sheetView>
  </sheetViews>
  <sheetFormatPr defaultColWidth="9" defaultRowHeight="13"/>
  <cols>
    <col min="1" max="1" width="17.36328125" style="120" customWidth="1"/>
    <col min="2" max="2" width="12.6328125" style="30" customWidth="1"/>
    <col min="3" max="3" width="9.90625" style="30" customWidth="1"/>
    <col min="4" max="5" width="7.7265625" style="30" customWidth="1"/>
    <col min="6" max="6" width="13" style="30" bestFit="1" customWidth="1"/>
    <col min="7" max="7" width="13.08984375" style="30" bestFit="1" customWidth="1"/>
    <col min="8" max="8" width="10.6328125" style="30" customWidth="1"/>
    <col min="9" max="9" width="6.90625" style="30" customWidth="1"/>
    <col min="10" max="10" width="7.26953125" style="30" customWidth="1"/>
    <col min="11" max="11" width="12.26953125" style="30" customWidth="1"/>
    <col min="12" max="12" width="10.7265625" style="30" customWidth="1"/>
    <col min="13" max="13" width="11.7265625" style="30" hidden="1" customWidth="1"/>
    <col min="14" max="14" width="12.26953125" style="30" hidden="1" customWidth="1"/>
    <col min="15" max="15" width="6.36328125" style="30" hidden="1" customWidth="1"/>
    <col min="16" max="16" width="13" style="30" hidden="1" customWidth="1"/>
    <col min="17" max="17" width="13.08984375" style="30" hidden="1" customWidth="1"/>
    <col min="18" max="18" width="10.6328125" style="30" hidden="1" customWidth="1"/>
    <col min="19" max="19" width="6.90625" style="30" hidden="1" customWidth="1"/>
    <col min="20" max="20" width="0" style="30" hidden="1" customWidth="1"/>
    <col min="21" max="21" width="13" style="30" hidden="1" customWidth="1"/>
    <col min="22" max="22" width="13.08984375" style="30" hidden="1" customWidth="1"/>
    <col min="23" max="23" width="10.6328125" style="30" hidden="1" customWidth="1"/>
    <col min="24" max="24" width="6.90625" style="30" hidden="1" customWidth="1"/>
    <col min="25" max="25" width="5" style="30" customWidth="1"/>
    <col min="26" max="26" width="13.7265625" style="30" hidden="1" customWidth="1"/>
    <col min="27" max="27" width="15.90625" style="30" hidden="1" customWidth="1"/>
    <col min="28" max="28" width="14.08984375" style="30" hidden="1" customWidth="1"/>
    <col min="29" max="29" width="6.7265625" style="30" hidden="1" customWidth="1"/>
    <col min="30" max="30" width="8.08984375" style="30" hidden="1" customWidth="1"/>
    <col min="31" max="31" width="10.36328125" style="138" hidden="1" customWidth="1"/>
    <col min="32" max="32" width="6.7265625" style="30" hidden="1" customWidth="1"/>
    <col min="33" max="33" width="7.36328125" style="30" hidden="1" customWidth="1"/>
    <col min="34" max="34" width="6.7265625" style="30" hidden="1" customWidth="1"/>
    <col min="35" max="35" width="0" style="30" hidden="1" customWidth="1"/>
    <col min="36" max="36" width="10.36328125" style="138" hidden="1" customWidth="1"/>
    <col min="37" max="37" width="7.26953125" style="30" hidden="1" customWidth="1"/>
    <col min="38" max="38" width="7.90625" style="30" hidden="1" customWidth="1"/>
    <col min="39" max="41" width="5.26953125" style="30" hidden="1" customWidth="1"/>
    <col min="42" max="42" width="10.36328125" style="138" hidden="1" customWidth="1"/>
    <col min="43" max="43" width="6.7265625" style="30" hidden="1" customWidth="1"/>
    <col min="44" max="44" width="7.36328125" style="30" hidden="1" customWidth="1"/>
    <col min="45" max="45" width="6.7265625" style="30" hidden="1" customWidth="1"/>
    <col min="46" max="46" width="0" style="30" hidden="1" customWidth="1"/>
    <col min="47" max="47" width="10.36328125" style="138" hidden="1" customWidth="1"/>
    <col min="48" max="48" width="6.7265625" style="30" hidden="1" customWidth="1"/>
    <col min="49" max="49" width="7.36328125" style="30" hidden="1" customWidth="1"/>
    <col min="50" max="50" width="6.7265625" style="30" hidden="1" customWidth="1"/>
    <col min="51" max="55" width="0" style="30" hidden="1" customWidth="1"/>
    <col min="56" max="16384" width="9" style="30"/>
  </cols>
  <sheetData>
    <row r="1" spans="2:69" ht="30.75" customHeight="1">
      <c r="BJ1" s="30" t="s">
        <v>505</v>
      </c>
    </row>
    <row r="2" spans="2:69" ht="28.5" customHeight="1">
      <c r="AD2" s="139"/>
      <c r="AE2" s="140"/>
      <c r="AF2" s="139"/>
      <c r="AG2" s="139"/>
      <c r="AH2" s="139"/>
      <c r="AI2" s="139"/>
      <c r="AJ2" s="140"/>
      <c r="AK2" s="139"/>
      <c r="AL2" s="139"/>
      <c r="AM2" s="139"/>
      <c r="AN2" s="139"/>
      <c r="AO2" s="139"/>
      <c r="AP2" s="140"/>
      <c r="AQ2" s="139"/>
      <c r="AR2" s="139"/>
      <c r="AS2" s="139"/>
      <c r="AU2" s="140"/>
      <c r="AV2" s="189"/>
      <c r="AW2" s="189"/>
      <c r="AX2" s="189"/>
      <c r="AZ2" s="174"/>
      <c r="BA2" s="174"/>
      <c r="BB2" s="174"/>
      <c r="BC2" s="174"/>
      <c r="BE2" s="174"/>
      <c r="BF2" s="174"/>
      <c r="BJ2" s="174" t="s">
        <v>302</v>
      </c>
      <c r="BK2" s="174" t="s">
        <v>447</v>
      </c>
      <c r="BL2" s="30" t="s">
        <v>453</v>
      </c>
      <c r="BM2" s="30" t="s">
        <v>196</v>
      </c>
    </row>
    <row r="3" spans="2:69">
      <c r="B3" s="50"/>
      <c r="G3" s="50"/>
      <c r="H3" s="99"/>
      <c r="J3" s="52"/>
      <c r="L3" s="45"/>
      <c r="M3" s="99"/>
      <c r="O3" s="52"/>
      <c r="Q3" s="45"/>
      <c r="R3" s="99"/>
      <c r="V3" s="45"/>
      <c r="W3" s="99"/>
      <c r="AA3" s="50"/>
      <c r="AB3" s="50"/>
      <c r="AF3" s="50"/>
      <c r="AG3" s="50"/>
      <c r="AK3" s="50"/>
      <c r="AL3" s="50"/>
      <c r="AQ3" s="50"/>
      <c r="AR3" s="50"/>
      <c r="AV3" s="50"/>
      <c r="AW3" s="50"/>
      <c r="AX3" s="186"/>
      <c r="AZ3" s="174"/>
      <c r="BA3" s="173"/>
      <c r="BB3" s="174"/>
      <c r="BC3" s="174"/>
      <c r="BF3" s="52"/>
      <c r="BJ3" s="803" t="s">
        <v>346</v>
      </c>
      <c r="BK3" s="52">
        <f t="shared" ref="BK3:BK21" si="0">BL3/BM3</f>
        <v>11851.657534246575</v>
      </c>
      <c r="BL3" s="804">
        <v>865171</v>
      </c>
      <c r="BM3" s="30">
        <v>73</v>
      </c>
      <c r="BP3" s="30" t="s">
        <v>430</v>
      </c>
      <c r="BQ3" s="30">
        <v>2</v>
      </c>
    </row>
    <row r="4" spans="2:69">
      <c r="B4" s="50"/>
      <c r="G4" s="50"/>
      <c r="H4" s="99"/>
      <c r="J4" s="52"/>
      <c r="L4" s="45"/>
      <c r="M4" s="99"/>
      <c r="O4" s="52"/>
      <c r="Q4" s="45"/>
      <c r="R4" s="99"/>
      <c r="V4" s="45"/>
      <c r="W4" s="99"/>
      <c r="AA4" s="50"/>
      <c r="AB4" s="50"/>
      <c r="AF4" s="50"/>
      <c r="AG4" s="50"/>
      <c r="AK4" s="50"/>
      <c r="AL4" s="50"/>
      <c r="AQ4" s="50"/>
      <c r="AR4" s="50"/>
      <c r="AV4" s="50"/>
      <c r="AW4" s="50"/>
      <c r="AX4" s="186"/>
      <c r="AZ4" s="174"/>
      <c r="BA4" s="173"/>
      <c r="BB4" s="174"/>
      <c r="BC4" s="174"/>
      <c r="BF4" s="52"/>
      <c r="BJ4" s="803" t="s">
        <v>358</v>
      </c>
      <c r="BK4" s="52">
        <f t="shared" si="0"/>
        <v>3481.5</v>
      </c>
      <c r="BL4" s="804">
        <v>6963</v>
      </c>
      <c r="BM4" s="30">
        <v>2</v>
      </c>
      <c r="BP4" s="30" t="s">
        <v>432</v>
      </c>
      <c r="BQ4" s="30">
        <v>3</v>
      </c>
    </row>
    <row r="5" spans="2:69">
      <c r="B5" s="50"/>
      <c r="G5" s="50"/>
      <c r="H5" s="99"/>
      <c r="J5" s="52"/>
      <c r="L5" s="45"/>
      <c r="M5" s="99"/>
      <c r="O5" s="52"/>
      <c r="Q5" s="45"/>
      <c r="R5" s="99"/>
      <c r="V5" s="45"/>
      <c r="W5" s="99"/>
      <c r="AA5" s="50"/>
      <c r="AB5" s="50"/>
      <c r="AF5" s="50"/>
      <c r="AG5" s="50"/>
      <c r="AK5" s="50"/>
      <c r="AL5" s="50"/>
      <c r="AQ5" s="50"/>
      <c r="AR5" s="50"/>
      <c r="AV5" s="50"/>
      <c r="AW5" s="50"/>
      <c r="AX5" s="186"/>
      <c r="AZ5" s="174"/>
      <c r="BA5" s="173"/>
      <c r="BB5" s="174"/>
      <c r="BC5" s="174"/>
      <c r="BF5" s="52"/>
      <c r="BJ5" s="803" t="s">
        <v>354</v>
      </c>
      <c r="BK5" s="52">
        <f t="shared" si="0"/>
        <v>2942.2142857142858</v>
      </c>
      <c r="BL5" s="804">
        <v>41191</v>
      </c>
      <c r="BM5" s="30">
        <v>14</v>
      </c>
      <c r="BP5" s="30" t="s">
        <v>429</v>
      </c>
      <c r="BQ5" s="30">
        <v>3</v>
      </c>
    </row>
    <row r="6" spans="2:69">
      <c r="B6" s="50"/>
      <c r="G6" s="50"/>
      <c r="H6" s="99"/>
      <c r="J6" s="52"/>
      <c r="L6" s="45"/>
      <c r="M6" s="99"/>
      <c r="O6" s="52"/>
      <c r="Q6" s="45"/>
      <c r="R6" s="99"/>
      <c r="V6" s="45"/>
      <c r="W6" s="99"/>
      <c r="AA6" s="50"/>
      <c r="AB6" s="50"/>
      <c r="AF6" s="50"/>
      <c r="AG6" s="50"/>
      <c r="AK6" s="50"/>
      <c r="AL6" s="50"/>
      <c r="AQ6" s="50"/>
      <c r="AR6" s="50"/>
      <c r="AV6" s="50"/>
      <c r="AW6" s="50"/>
      <c r="AX6" s="186"/>
      <c r="AZ6" s="174"/>
      <c r="BA6" s="173"/>
      <c r="BB6" s="174"/>
      <c r="BC6" s="174"/>
      <c r="BF6" s="52"/>
      <c r="BJ6" s="803" t="s">
        <v>342</v>
      </c>
      <c r="BK6" s="52">
        <f t="shared" si="0"/>
        <v>2710.6</v>
      </c>
      <c r="BL6" s="804">
        <v>13553</v>
      </c>
      <c r="BM6" s="30">
        <v>5</v>
      </c>
      <c r="BP6" s="30" t="s">
        <v>431</v>
      </c>
      <c r="BQ6" s="30">
        <v>5</v>
      </c>
    </row>
    <row r="7" spans="2:69">
      <c r="B7" s="50"/>
      <c r="G7" s="50"/>
      <c r="H7" s="99"/>
      <c r="J7" s="52"/>
      <c r="L7" s="45"/>
      <c r="M7" s="99"/>
      <c r="O7" s="52"/>
      <c r="Q7" s="45"/>
      <c r="R7" s="99"/>
      <c r="V7" s="45"/>
      <c r="W7" s="99"/>
      <c r="AA7" s="50"/>
      <c r="AB7" s="50"/>
      <c r="AF7" s="50"/>
      <c r="AG7" s="50"/>
      <c r="AK7" s="50"/>
      <c r="AL7" s="50"/>
      <c r="AQ7" s="50"/>
      <c r="AR7" s="50"/>
      <c r="AV7" s="50"/>
      <c r="AW7" s="50"/>
      <c r="AX7" s="186"/>
      <c r="AZ7" s="174"/>
      <c r="BA7" s="173"/>
      <c r="BB7" s="174"/>
      <c r="BC7" s="174"/>
      <c r="BF7" s="52"/>
      <c r="BJ7" s="803" t="s">
        <v>349</v>
      </c>
      <c r="BK7" s="52">
        <f t="shared" si="0"/>
        <v>2485.0434782608695</v>
      </c>
      <c r="BL7" s="804">
        <v>57156</v>
      </c>
      <c r="BM7" s="30">
        <v>23</v>
      </c>
      <c r="BP7" s="30" t="s">
        <v>354</v>
      </c>
      <c r="BQ7" s="30">
        <v>14</v>
      </c>
    </row>
    <row r="8" spans="2:69">
      <c r="B8" s="50"/>
      <c r="G8" s="50"/>
      <c r="H8" s="99"/>
      <c r="J8" s="52"/>
      <c r="L8" s="45"/>
      <c r="M8" s="99"/>
      <c r="O8" s="52"/>
      <c r="Q8" s="45"/>
      <c r="R8" s="99"/>
      <c r="V8" s="45"/>
      <c r="W8" s="99"/>
      <c r="AA8" s="50"/>
      <c r="AB8" s="50"/>
      <c r="AF8" s="50"/>
      <c r="AG8" s="50"/>
      <c r="AK8" s="50"/>
      <c r="AL8" s="50"/>
      <c r="AQ8" s="50"/>
      <c r="AR8" s="50"/>
      <c r="AV8" s="50"/>
      <c r="AW8" s="50"/>
      <c r="AX8" s="186"/>
      <c r="AZ8" s="174"/>
      <c r="BA8" s="173"/>
      <c r="BB8" s="174"/>
      <c r="BC8" s="174"/>
      <c r="BF8" s="52"/>
      <c r="BJ8" s="803" t="s">
        <v>340</v>
      </c>
      <c r="BK8" s="52">
        <f t="shared" si="0"/>
        <v>2352.34</v>
      </c>
      <c r="BL8" s="804">
        <v>117617</v>
      </c>
      <c r="BM8" s="30">
        <v>50</v>
      </c>
      <c r="BP8" s="30" t="s">
        <v>501</v>
      </c>
      <c r="BQ8" s="30">
        <v>15</v>
      </c>
    </row>
    <row r="9" spans="2:69">
      <c r="B9" s="50"/>
      <c r="G9" s="50"/>
      <c r="H9" s="99"/>
      <c r="J9" s="52"/>
      <c r="L9" s="45"/>
      <c r="M9" s="99"/>
      <c r="O9" s="52"/>
      <c r="Q9" s="45"/>
      <c r="R9" s="99"/>
      <c r="V9" s="45"/>
      <c r="W9" s="99"/>
      <c r="AA9" s="50"/>
      <c r="AB9" s="50"/>
      <c r="AF9" s="50"/>
      <c r="AG9" s="50"/>
      <c r="AK9" s="50"/>
      <c r="AL9" s="50"/>
      <c r="AQ9" s="50"/>
      <c r="AR9" s="50"/>
      <c r="AV9" s="50"/>
      <c r="AW9" s="50"/>
      <c r="AX9" s="186"/>
      <c r="AZ9" s="174"/>
      <c r="BA9" s="173"/>
      <c r="BB9" s="174"/>
      <c r="BC9" s="174"/>
      <c r="BF9" s="52"/>
      <c r="BJ9" s="803" t="s">
        <v>343</v>
      </c>
      <c r="BK9" s="52">
        <f t="shared" si="0"/>
        <v>2090.921875</v>
      </c>
      <c r="BL9" s="804">
        <v>133819</v>
      </c>
      <c r="BM9" s="30">
        <v>64</v>
      </c>
      <c r="BP9" s="30" t="s">
        <v>427</v>
      </c>
      <c r="BQ9" s="30">
        <v>19</v>
      </c>
    </row>
    <row r="10" spans="2:69">
      <c r="B10" s="50"/>
      <c r="G10" s="50"/>
      <c r="H10" s="99"/>
      <c r="J10" s="52"/>
      <c r="L10" s="45"/>
      <c r="M10" s="99"/>
      <c r="O10" s="52"/>
      <c r="Q10" s="45"/>
      <c r="R10" s="99"/>
      <c r="V10" s="45"/>
      <c r="W10" s="99"/>
      <c r="AA10" s="50"/>
      <c r="AB10" s="50"/>
      <c r="AF10" s="50"/>
      <c r="AG10" s="50"/>
      <c r="AK10" s="50"/>
      <c r="AL10" s="50"/>
      <c r="AQ10" s="50"/>
      <c r="AR10" s="50"/>
      <c r="AV10" s="50"/>
      <c r="AW10" s="50"/>
      <c r="AX10" s="186"/>
      <c r="AZ10" s="174"/>
      <c r="BA10" s="173"/>
      <c r="BB10" s="174"/>
      <c r="BC10" s="174"/>
      <c r="BF10" s="52"/>
      <c r="BJ10" s="805" t="s">
        <v>526</v>
      </c>
      <c r="BK10" s="52">
        <f t="shared" si="0"/>
        <v>1782.2037037037037</v>
      </c>
      <c r="BL10" s="30">
        <v>96239</v>
      </c>
      <c r="BM10" s="30">
        <v>54</v>
      </c>
      <c r="BP10" s="30" t="s">
        <v>428</v>
      </c>
      <c r="BQ10" s="30">
        <v>23</v>
      </c>
    </row>
    <row r="11" spans="2:69">
      <c r="B11" s="50"/>
      <c r="G11" s="50"/>
      <c r="H11" s="99"/>
      <c r="J11" s="52"/>
      <c r="L11" s="45"/>
      <c r="M11" s="99"/>
      <c r="O11" s="52"/>
      <c r="Q11" s="45"/>
      <c r="R11" s="99"/>
      <c r="V11" s="45"/>
      <c r="W11" s="99"/>
      <c r="AA11" s="50"/>
      <c r="AB11" s="50"/>
      <c r="AF11" s="50"/>
      <c r="AG11" s="50"/>
      <c r="AK11" s="50"/>
      <c r="AL11" s="50"/>
      <c r="AQ11" s="50"/>
      <c r="AR11" s="50"/>
      <c r="AV11" s="50"/>
      <c r="AW11" s="50"/>
      <c r="AX11" s="186"/>
      <c r="AZ11" s="174"/>
      <c r="BA11" s="173"/>
      <c r="BB11" s="174"/>
      <c r="BC11" s="174"/>
      <c r="BF11" s="52"/>
      <c r="BJ11" s="803" t="s">
        <v>353</v>
      </c>
      <c r="BK11" s="52">
        <f t="shared" si="0"/>
        <v>1775.2</v>
      </c>
      <c r="BL11" s="804">
        <v>44380</v>
      </c>
      <c r="BM11" s="30">
        <v>25</v>
      </c>
      <c r="BP11" s="30" t="s">
        <v>521</v>
      </c>
      <c r="BQ11" s="30">
        <v>23</v>
      </c>
    </row>
    <row r="12" spans="2:69">
      <c r="B12" s="50"/>
      <c r="G12" s="50"/>
      <c r="H12" s="99"/>
      <c r="J12" s="52"/>
      <c r="L12" s="45"/>
      <c r="M12" s="99"/>
      <c r="O12" s="52"/>
      <c r="Q12" s="45"/>
      <c r="R12" s="99"/>
      <c r="V12" s="45"/>
      <c r="W12" s="99"/>
      <c r="AA12" s="50"/>
      <c r="AB12" s="50"/>
      <c r="AF12" s="50"/>
      <c r="AG12" s="50"/>
      <c r="AK12" s="50"/>
      <c r="AL12" s="50"/>
      <c r="AQ12" s="50"/>
      <c r="AR12" s="50"/>
      <c r="AV12" s="50"/>
      <c r="AW12" s="50"/>
      <c r="AX12" s="186"/>
      <c r="AZ12" s="174"/>
      <c r="BA12" s="173"/>
      <c r="BB12" s="174"/>
      <c r="BC12" s="174"/>
      <c r="BF12" s="52"/>
      <c r="BJ12" s="803" t="s">
        <v>355</v>
      </c>
      <c r="BK12" s="52">
        <f t="shared" si="0"/>
        <v>1571.7</v>
      </c>
      <c r="BL12" s="804">
        <v>47151</v>
      </c>
      <c r="BM12" s="30">
        <v>30</v>
      </c>
      <c r="BP12" s="30" t="s">
        <v>500</v>
      </c>
      <c r="BQ12" s="30">
        <v>25</v>
      </c>
    </row>
    <row r="13" spans="2:69">
      <c r="B13" s="50"/>
      <c r="G13" s="50"/>
      <c r="H13" s="99"/>
      <c r="J13" s="52"/>
      <c r="L13" s="45"/>
      <c r="M13" s="99"/>
      <c r="O13" s="52"/>
      <c r="Q13" s="45"/>
      <c r="R13" s="99"/>
      <c r="V13" s="45"/>
      <c r="W13" s="99"/>
      <c r="AA13" s="50"/>
      <c r="AB13" s="50"/>
      <c r="AF13" s="50"/>
      <c r="AG13" s="50"/>
      <c r="AK13" s="50"/>
      <c r="AL13" s="50"/>
      <c r="AQ13" s="50"/>
      <c r="AR13" s="50"/>
      <c r="AV13" s="50"/>
      <c r="AW13" s="50"/>
      <c r="AX13" s="186"/>
      <c r="AZ13" s="174"/>
      <c r="BA13" s="173"/>
      <c r="BB13" s="174"/>
      <c r="BC13" s="174"/>
      <c r="BF13" s="52"/>
      <c r="BJ13" s="803" t="s">
        <v>348</v>
      </c>
      <c r="BK13" s="52">
        <f t="shared" si="0"/>
        <v>1322.22</v>
      </c>
      <c r="BL13" s="804">
        <v>66111</v>
      </c>
      <c r="BM13" s="30">
        <v>50</v>
      </c>
      <c r="BP13" s="30" t="s">
        <v>522</v>
      </c>
      <c r="BQ13" s="30">
        <v>26</v>
      </c>
    </row>
    <row r="14" spans="2:69">
      <c r="B14" s="50"/>
      <c r="G14" s="50"/>
      <c r="H14" s="99"/>
      <c r="J14" s="52"/>
      <c r="L14" s="45"/>
      <c r="M14" s="99"/>
      <c r="O14" s="52"/>
      <c r="Q14" s="45"/>
      <c r="R14" s="99"/>
      <c r="V14" s="45"/>
      <c r="W14" s="99"/>
      <c r="AA14" s="50"/>
      <c r="AB14" s="50"/>
      <c r="AF14" s="50"/>
      <c r="AG14" s="50"/>
      <c r="AK14" s="50"/>
      <c r="AL14" s="50"/>
      <c r="AQ14" s="50"/>
      <c r="AR14" s="50"/>
      <c r="AV14" s="50"/>
      <c r="AW14" s="50"/>
      <c r="AX14" s="186"/>
      <c r="AZ14" s="174"/>
      <c r="BA14" s="173"/>
      <c r="BB14" s="174"/>
      <c r="BC14" s="174"/>
      <c r="BF14" s="52"/>
      <c r="BJ14" s="803" t="s">
        <v>352</v>
      </c>
      <c r="BK14" s="52">
        <f t="shared" si="0"/>
        <v>1154.0869565217392</v>
      </c>
      <c r="BL14" s="804">
        <v>26544</v>
      </c>
      <c r="BM14" s="30">
        <v>23</v>
      </c>
      <c r="BP14" s="30" t="s">
        <v>426</v>
      </c>
      <c r="BQ14" s="30">
        <v>29</v>
      </c>
    </row>
    <row r="15" spans="2:69">
      <c r="B15" s="50"/>
      <c r="G15" s="50"/>
      <c r="H15" s="99"/>
      <c r="J15" s="52"/>
      <c r="L15" s="45"/>
      <c r="M15" s="99"/>
      <c r="O15" s="52"/>
      <c r="Q15" s="45"/>
      <c r="R15" s="99"/>
      <c r="V15" s="45"/>
      <c r="W15" s="99"/>
      <c r="AA15" s="50"/>
      <c r="AB15" s="50"/>
      <c r="AF15" s="50"/>
      <c r="AG15" s="50"/>
      <c r="AK15" s="50"/>
      <c r="AL15" s="50"/>
      <c r="AQ15" s="50"/>
      <c r="AR15" s="50"/>
      <c r="AV15" s="50"/>
      <c r="AW15" s="50"/>
      <c r="AX15" s="186"/>
      <c r="AZ15" s="174"/>
      <c r="BA15" s="173"/>
      <c r="BB15" s="174"/>
      <c r="BC15" s="174"/>
      <c r="BF15" s="52"/>
      <c r="BJ15" s="803" t="s">
        <v>351</v>
      </c>
      <c r="BK15" s="52">
        <f t="shared" si="0"/>
        <v>674.02531645569616</v>
      </c>
      <c r="BL15" s="804">
        <v>53248</v>
      </c>
      <c r="BM15" s="30">
        <v>79</v>
      </c>
      <c r="BP15" s="30" t="s">
        <v>424</v>
      </c>
      <c r="BQ15" s="30">
        <v>30</v>
      </c>
    </row>
    <row r="16" spans="2:69">
      <c r="B16" s="50"/>
      <c r="G16" s="50"/>
      <c r="H16" s="99"/>
      <c r="J16" s="52"/>
      <c r="L16" s="45"/>
      <c r="M16" s="99"/>
      <c r="O16" s="52"/>
      <c r="Q16" s="45"/>
      <c r="R16" s="99"/>
      <c r="V16" s="45"/>
      <c r="W16" s="99"/>
      <c r="AA16" s="50"/>
      <c r="AB16" s="50"/>
      <c r="AF16" s="50"/>
      <c r="AG16" s="50"/>
      <c r="AK16" s="50"/>
      <c r="AL16" s="50"/>
      <c r="AQ16" s="50"/>
      <c r="AR16" s="50"/>
      <c r="AV16" s="50"/>
      <c r="AW16" s="50"/>
      <c r="AX16" s="186"/>
      <c r="AZ16" s="174"/>
      <c r="BA16" s="173"/>
      <c r="BB16" s="174"/>
      <c r="BC16" s="174"/>
      <c r="BF16" s="52"/>
      <c r="BJ16" s="803" t="s">
        <v>350</v>
      </c>
      <c r="BK16" s="52">
        <f t="shared" si="0"/>
        <v>651.9473684210526</v>
      </c>
      <c r="BL16" s="804">
        <v>12387</v>
      </c>
      <c r="BM16" s="30">
        <v>19</v>
      </c>
      <c r="BP16" s="30" t="s">
        <v>423</v>
      </c>
      <c r="BQ16" s="30">
        <v>50</v>
      </c>
    </row>
    <row r="17" spans="2:69">
      <c r="B17" s="50"/>
      <c r="G17" s="50"/>
      <c r="H17" s="99"/>
      <c r="J17" s="52"/>
      <c r="L17" s="45"/>
      <c r="M17" s="99"/>
      <c r="O17" s="52"/>
      <c r="Q17" s="45"/>
      <c r="R17" s="99"/>
      <c r="V17" s="45"/>
      <c r="W17" s="99"/>
      <c r="AA17" s="50"/>
      <c r="AB17" s="50"/>
      <c r="AF17" s="50"/>
      <c r="AG17" s="50"/>
      <c r="AK17" s="50"/>
      <c r="AL17" s="50"/>
      <c r="AQ17" s="50"/>
      <c r="AR17" s="50"/>
      <c r="AV17" s="50"/>
      <c r="AW17" s="50"/>
      <c r="AX17" s="186"/>
      <c r="AZ17" s="174"/>
      <c r="BA17" s="173"/>
      <c r="BB17" s="174"/>
      <c r="BC17" s="174"/>
      <c r="BF17" s="52"/>
      <c r="BJ17" s="803" t="s">
        <v>344</v>
      </c>
      <c r="BK17" s="52">
        <f t="shared" si="0"/>
        <v>647.4666666666667</v>
      </c>
      <c r="BL17" s="804">
        <v>9712</v>
      </c>
      <c r="BM17" s="30">
        <v>15</v>
      </c>
      <c r="BP17" s="30" t="s">
        <v>421</v>
      </c>
      <c r="BQ17" s="30">
        <v>50</v>
      </c>
    </row>
    <row r="18" spans="2:69">
      <c r="B18" s="50"/>
      <c r="G18" s="50"/>
      <c r="H18" s="99"/>
      <c r="J18" s="52"/>
      <c r="L18" s="45"/>
      <c r="M18" s="99"/>
      <c r="O18" s="52"/>
      <c r="Q18" s="45"/>
      <c r="V18" s="45"/>
      <c r="W18" s="99"/>
      <c r="AA18" s="50"/>
      <c r="AB18" s="50"/>
      <c r="AF18" s="50"/>
      <c r="AG18" s="50"/>
      <c r="AK18" s="50"/>
      <c r="AL18" s="50"/>
      <c r="AQ18" s="50"/>
      <c r="AR18" s="50"/>
      <c r="AV18" s="50"/>
      <c r="AW18" s="50"/>
      <c r="AX18" s="186"/>
      <c r="AZ18" s="174"/>
      <c r="BA18" s="173"/>
      <c r="BB18" s="174"/>
      <c r="BC18" s="174"/>
      <c r="BF18" s="52"/>
      <c r="BJ18" s="803" t="s">
        <v>347</v>
      </c>
      <c r="BK18" s="52">
        <f t="shared" si="0"/>
        <v>622.23076923076928</v>
      </c>
      <c r="BL18" s="804">
        <v>16178</v>
      </c>
      <c r="BM18" s="30">
        <v>26</v>
      </c>
      <c r="BP18" s="30" t="s">
        <v>523</v>
      </c>
      <c r="BQ18" s="30">
        <v>54</v>
      </c>
    </row>
    <row r="19" spans="2:69">
      <c r="B19" s="50"/>
      <c r="G19" s="50"/>
      <c r="H19" s="99"/>
      <c r="J19" s="52"/>
      <c r="L19" s="45"/>
      <c r="M19" s="99"/>
      <c r="O19" s="52"/>
      <c r="Q19" s="45"/>
      <c r="R19" s="99"/>
      <c r="V19" s="45"/>
      <c r="W19" s="99"/>
      <c r="AA19" s="50"/>
      <c r="AB19" s="50"/>
      <c r="AF19" s="50"/>
      <c r="AG19" s="50"/>
      <c r="AK19" s="50"/>
      <c r="AL19" s="50"/>
      <c r="AQ19" s="50"/>
      <c r="AR19" s="50"/>
      <c r="AV19" s="50"/>
      <c r="AW19" s="50"/>
      <c r="AX19" s="186"/>
      <c r="AZ19" s="174"/>
      <c r="BA19" s="173"/>
      <c r="BB19" s="174"/>
      <c r="BC19" s="174"/>
      <c r="BF19" s="52"/>
      <c r="BJ19" s="803" t="s">
        <v>356</v>
      </c>
      <c r="BK19" s="52">
        <f t="shared" si="0"/>
        <v>274</v>
      </c>
      <c r="BL19" s="804">
        <v>822</v>
      </c>
      <c r="BM19" s="30">
        <v>3</v>
      </c>
      <c r="BP19" s="30" t="s">
        <v>422</v>
      </c>
      <c r="BQ19" s="30">
        <v>64</v>
      </c>
    </row>
    <row r="20" spans="2:69">
      <c r="B20" s="50"/>
      <c r="G20" s="50"/>
      <c r="J20" s="52"/>
      <c r="L20" s="45"/>
      <c r="O20" s="52"/>
      <c r="Q20" s="45"/>
      <c r="V20" s="45"/>
      <c r="W20" s="99"/>
      <c r="AA20" s="50"/>
      <c r="AB20" s="50"/>
      <c r="AF20" s="50"/>
      <c r="AG20" s="50"/>
      <c r="AK20" s="50"/>
      <c r="AL20" s="50"/>
      <c r="AQ20" s="50"/>
      <c r="AR20" s="50"/>
      <c r="AV20" s="50"/>
      <c r="AW20" s="50"/>
      <c r="AX20" s="186"/>
      <c r="AZ20" s="174"/>
      <c r="BA20" s="173"/>
      <c r="BB20" s="174"/>
      <c r="BC20" s="174"/>
      <c r="BF20" s="52"/>
      <c r="BJ20" s="803" t="s">
        <v>357</v>
      </c>
      <c r="BK20" s="52">
        <f t="shared" si="0"/>
        <v>52</v>
      </c>
      <c r="BL20" s="804">
        <v>156</v>
      </c>
      <c r="BM20" s="30">
        <v>3</v>
      </c>
      <c r="BP20" s="30" t="s">
        <v>420</v>
      </c>
      <c r="BQ20" s="30">
        <v>73</v>
      </c>
    </row>
    <row r="21" spans="2:69">
      <c r="B21" s="50"/>
      <c r="G21" s="50"/>
      <c r="H21" s="99"/>
      <c r="J21" s="52"/>
      <c r="L21" s="45"/>
      <c r="O21" s="52"/>
      <c r="Q21" s="45"/>
      <c r="R21" s="99"/>
      <c r="V21" s="45"/>
      <c r="W21" s="99"/>
      <c r="AA21" s="50"/>
      <c r="AB21" s="50"/>
      <c r="AF21" s="50"/>
      <c r="AG21" s="50"/>
      <c r="AK21" s="50"/>
      <c r="AL21" s="50"/>
      <c r="AQ21" s="50"/>
      <c r="AR21" s="50"/>
      <c r="AV21" s="50"/>
      <c r="AW21" s="50"/>
      <c r="AX21" s="186"/>
      <c r="AZ21" s="174"/>
      <c r="BA21" s="173"/>
      <c r="BB21" s="174"/>
      <c r="BC21" s="174"/>
      <c r="BF21" s="52"/>
      <c r="BJ21" s="803" t="s">
        <v>341</v>
      </c>
      <c r="BK21" s="52">
        <f t="shared" si="0"/>
        <v>30.413793103448278</v>
      </c>
      <c r="BL21" s="804">
        <v>882</v>
      </c>
      <c r="BM21" s="30">
        <v>29</v>
      </c>
      <c r="BP21" s="30" t="s">
        <v>425</v>
      </c>
      <c r="BQ21" s="30">
        <v>79</v>
      </c>
    </row>
    <row r="22" spans="2:69">
      <c r="B22" s="50"/>
      <c r="G22" s="50"/>
      <c r="J22" s="52"/>
      <c r="K22" s="52"/>
      <c r="L22" s="52"/>
      <c r="M22" s="52"/>
      <c r="N22" s="52"/>
      <c r="O22" s="52"/>
      <c r="AV22" s="186"/>
      <c r="AW22" s="186"/>
      <c r="AX22" s="186"/>
    </row>
    <row r="23" spans="2:69">
      <c r="J23" s="52"/>
      <c r="K23" s="52"/>
      <c r="L23" s="52"/>
      <c r="M23" s="52"/>
      <c r="N23" s="52"/>
      <c r="O23" s="52"/>
      <c r="Q23" s="45"/>
      <c r="R23" s="99"/>
      <c r="V23" s="45"/>
      <c r="W23" s="99"/>
      <c r="BK23" s="52"/>
    </row>
    <row r="24" spans="2:69">
      <c r="G24" s="45"/>
      <c r="H24" s="99"/>
      <c r="J24" s="52"/>
      <c r="K24" s="52"/>
      <c r="L24" s="52"/>
      <c r="M24" s="52"/>
      <c r="N24" s="52"/>
      <c r="O24" s="52"/>
      <c r="BJ24" s="803" t="s">
        <v>345</v>
      </c>
      <c r="BK24" s="52">
        <f>BL24/BM24</f>
        <v>1604.6851851851852</v>
      </c>
      <c r="BL24" s="804">
        <v>86653</v>
      </c>
      <c r="BM24" s="30">
        <v>54</v>
      </c>
    </row>
    <row r="25" spans="2:69">
      <c r="B25" s="45"/>
      <c r="G25" s="45"/>
      <c r="H25" s="99"/>
      <c r="Q25" s="45"/>
      <c r="R25" s="99"/>
      <c r="V25" s="45"/>
      <c r="W25" s="99"/>
      <c r="AA25" s="45"/>
      <c r="AB25" s="99"/>
      <c r="AF25" s="45"/>
      <c r="AG25" s="99"/>
      <c r="AK25" s="45"/>
      <c r="AL25" s="99"/>
      <c r="AQ25" s="45"/>
      <c r="AR25" s="99"/>
      <c r="AV25" s="45"/>
      <c r="AW25" s="99"/>
      <c r="BJ25" s="803" t="s">
        <v>525</v>
      </c>
      <c r="BK25" s="52">
        <f>BL25/BM25</f>
        <v>4793</v>
      </c>
      <c r="BL25" s="804">
        <v>9586</v>
      </c>
      <c r="BM25" s="30">
        <v>2</v>
      </c>
    </row>
    <row r="26" spans="2:69">
      <c r="BL26" s="30">
        <f>SUM(BL24:BL25)</f>
        <v>96239</v>
      </c>
      <c r="BM26" s="30">
        <f>SUM(BM24:BM25)</f>
        <v>56</v>
      </c>
    </row>
  </sheetData>
  <sortState ref="BJ3:BM21">
    <sortCondition descending="1" ref="BK3:BK21"/>
  </sortState>
  <phoneticPr fontId="3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E35"/>
  <sheetViews>
    <sheetView view="pageBreakPreview" zoomScale="70" zoomScaleNormal="70" zoomScaleSheetLayoutView="70" workbookViewId="0">
      <selection activeCell="AH21" sqref="AH21"/>
    </sheetView>
  </sheetViews>
  <sheetFormatPr defaultColWidth="3.6328125" defaultRowHeight="14"/>
  <cols>
    <col min="1" max="1" width="6.6328125" style="20" customWidth="1"/>
    <col min="2" max="5" width="3.6328125" style="20" customWidth="1"/>
    <col min="6" max="6" width="4" style="20" customWidth="1"/>
    <col min="7" max="29" width="3.6328125" style="20" customWidth="1"/>
    <col min="30" max="30" width="2.36328125" style="20" customWidth="1"/>
    <col min="31" max="31" width="3.6328125" style="20" customWidth="1"/>
    <col min="32" max="32" width="6.08984375" style="20" customWidth="1"/>
    <col min="33" max="42" width="6.6328125" style="20" customWidth="1"/>
    <col min="43" max="16384" width="3.6328125" style="20"/>
  </cols>
  <sheetData>
    <row r="1" spans="1:31" s="18" customFormat="1" ht="29.25" customHeight="1">
      <c r="B1" s="953" t="s">
        <v>492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</row>
    <row r="2" spans="1:31" s="19" customFormat="1" ht="23.25" customHeight="1" thickBot="1">
      <c r="A2" s="9" t="s">
        <v>363</v>
      </c>
    </row>
    <row r="3" spans="1:31" s="9" customFormat="1" ht="42" customHeight="1" thickBot="1">
      <c r="B3" s="954" t="s">
        <v>29</v>
      </c>
      <c r="C3" s="949"/>
      <c r="D3" s="949"/>
      <c r="E3" s="949"/>
      <c r="F3" s="238" t="s">
        <v>30</v>
      </c>
      <c r="G3" s="955" t="s">
        <v>507</v>
      </c>
      <c r="H3" s="949"/>
      <c r="I3" s="949"/>
      <c r="J3" s="949"/>
      <c r="K3" s="956" t="s">
        <v>508</v>
      </c>
      <c r="L3" s="957"/>
      <c r="M3" s="957"/>
      <c r="N3" s="955"/>
      <c r="O3" s="950" t="s">
        <v>604</v>
      </c>
      <c r="P3" s="951"/>
      <c r="Q3" s="951"/>
      <c r="R3" s="951"/>
      <c r="S3" s="948" t="s">
        <v>31</v>
      </c>
      <c r="T3" s="949"/>
      <c r="U3" s="949"/>
      <c r="V3" s="949"/>
      <c r="W3" s="950" t="s">
        <v>32</v>
      </c>
      <c r="X3" s="951"/>
      <c r="Y3" s="951"/>
      <c r="Z3" s="951"/>
      <c r="AA3" s="950" t="s">
        <v>33</v>
      </c>
      <c r="AB3" s="951"/>
      <c r="AC3" s="951"/>
      <c r="AD3" s="952"/>
    </row>
    <row r="4" spans="1:31" s="19" customFormat="1" ht="31.5" customHeight="1">
      <c r="B4" s="958" t="s">
        <v>9</v>
      </c>
      <c r="C4" s="962" t="s">
        <v>34</v>
      </c>
      <c r="D4" s="962"/>
      <c r="E4" s="962"/>
      <c r="F4" s="239" t="s">
        <v>35</v>
      </c>
      <c r="G4" s="963">
        <f>SUM(G5:J10)</f>
        <v>587</v>
      </c>
      <c r="H4" s="964"/>
      <c r="I4" s="964"/>
      <c r="J4" s="965"/>
      <c r="K4" s="966">
        <f>SUM(K5:N10)</f>
        <v>603</v>
      </c>
      <c r="L4" s="964"/>
      <c r="M4" s="964"/>
      <c r="N4" s="965"/>
      <c r="O4" s="966">
        <f>SUM(O5:R10)</f>
        <v>510</v>
      </c>
      <c r="P4" s="964"/>
      <c r="Q4" s="964"/>
      <c r="R4" s="965"/>
      <c r="S4" s="968">
        <f t="shared" ref="S4:S29" si="0">G4-K4</f>
        <v>-16</v>
      </c>
      <c r="T4" s="969"/>
      <c r="U4" s="969"/>
      <c r="V4" s="970"/>
      <c r="W4" s="959">
        <f>(G4-K4)*100/K4</f>
        <v>-2.6533996683250414</v>
      </c>
      <c r="X4" s="960"/>
      <c r="Y4" s="960"/>
      <c r="Z4" s="961"/>
      <c r="AA4" s="959">
        <f>(G4-O4)*100/O4</f>
        <v>15.098039215686274</v>
      </c>
      <c r="AB4" s="960"/>
      <c r="AC4" s="960"/>
      <c r="AD4" s="967"/>
      <c r="AE4" s="812"/>
    </row>
    <row r="5" spans="1:31" s="19" customFormat="1" ht="31.5" customHeight="1">
      <c r="B5" s="946"/>
      <c r="C5" s="901" t="s">
        <v>36</v>
      </c>
      <c r="D5" s="901"/>
      <c r="E5" s="901"/>
      <c r="F5" s="240" t="s">
        <v>35</v>
      </c>
      <c r="G5" s="938">
        <f>'17'!$B$6</f>
        <v>238</v>
      </c>
      <c r="H5" s="939"/>
      <c r="I5" s="939"/>
      <c r="J5" s="939"/>
      <c r="K5" s="905">
        <v>249</v>
      </c>
      <c r="L5" s="905"/>
      <c r="M5" s="905"/>
      <c r="N5" s="905"/>
      <c r="O5" s="940">
        <v>240</v>
      </c>
      <c r="P5" s="939"/>
      <c r="Q5" s="939"/>
      <c r="R5" s="941"/>
      <c r="S5" s="931">
        <f t="shared" si="0"/>
        <v>-11</v>
      </c>
      <c r="T5" s="904"/>
      <c r="U5" s="904"/>
      <c r="V5" s="932"/>
      <c r="W5" s="898">
        <f>(G5-K5)*100/K5</f>
        <v>-4.4176706827309236</v>
      </c>
      <c r="X5" s="899"/>
      <c r="Y5" s="899"/>
      <c r="Z5" s="907"/>
      <c r="AA5" s="898">
        <f>(G5-O5)*100/O5</f>
        <v>-0.83333333333333337</v>
      </c>
      <c r="AB5" s="899"/>
      <c r="AC5" s="899"/>
      <c r="AD5" s="900"/>
      <c r="AE5" s="812"/>
    </row>
    <row r="6" spans="1:31" s="19" customFormat="1" ht="31.5" customHeight="1">
      <c r="B6" s="946"/>
      <c r="C6" s="901" t="s">
        <v>37</v>
      </c>
      <c r="D6" s="901"/>
      <c r="E6" s="901"/>
      <c r="F6" s="240" t="s">
        <v>35</v>
      </c>
      <c r="G6" s="938">
        <f>'17'!$C$6</f>
        <v>30</v>
      </c>
      <c r="H6" s="939"/>
      <c r="I6" s="939"/>
      <c r="J6" s="939"/>
      <c r="K6" s="905">
        <v>33</v>
      </c>
      <c r="L6" s="905"/>
      <c r="M6" s="905"/>
      <c r="N6" s="905"/>
      <c r="O6" s="940">
        <v>27</v>
      </c>
      <c r="P6" s="939"/>
      <c r="Q6" s="939"/>
      <c r="R6" s="941"/>
      <c r="S6" s="931">
        <f t="shared" si="0"/>
        <v>-3</v>
      </c>
      <c r="T6" s="904"/>
      <c r="U6" s="904"/>
      <c r="V6" s="932"/>
      <c r="W6" s="898">
        <f>(G6-K6)*100/K6</f>
        <v>-9.0909090909090917</v>
      </c>
      <c r="X6" s="899"/>
      <c r="Y6" s="899"/>
      <c r="Z6" s="907"/>
      <c r="AA6" s="898">
        <f>(G6-O6)*100/O6</f>
        <v>11.111111111111111</v>
      </c>
      <c r="AB6" s="899"/>
      <c r="AC6" s="899"/>
      <c r="AD6" s="900"/>
      <c r="AE6" s="812"/>
    </row>
    <row r="7" spans="1:31" s="19" customFormat="1" ht="31.5" customHeight="1">
      <c r="A7" s="17" t="s">
        <v>362</v>
      </c>
      <c r="B7" s="946"/>
      <c r="C7" s="901" t="s">
        <v>38</v>
      </c>
      <c r="D7" s="901"/>
      <c r="E7" s="901"/>
      <c r="F7" s="240" t="s">
        <v>35</v>
      </c>
      <c r="G7" s="938">
        <f>'17'!$D$6</f>
        <v>43</v>
      </c>
      <c r="H7" s="939"/>
      <c r="I7" s="939"/>
      <c r="J7" s="939"/>
      <c r="K7" s="905">
        <v>45</v>
      </c>
      <c r="L7" s="905"/>
      <c r="M7" s="905"/>
      <c r="N7" s="905"/>
      <c r="O7" s="940">
        <v>47</v>
      </c>
      <c r="P7" s="939"/>
      <c r="Q7" s="939"/>
      <c r="R7" s="941"/>
      <c r="S7" s="931">
        <f t="shared" si="0"/>
        <v>-2</v>
      </c>
      <c r="T7" s="904"/>
      <c r="U7" s="904"/>
      <c r="V7" s="932"/>
      <c r="W7" s="898">
        <f>(G7-K7)*100/K7</f>
        <v>-4.4444444444444446</v>
      </c>
      <c r="X7" s="899"/>
      <c r="Y7" s="899"/>
      <c r="Z7" s="907"/>
      <c r="AA7" s="898">
        <f>(G7-O7)*100/O7</f>
        <v>-8.5106382978723403</v>
      </c>
      <c r="AB7" s="899"/>
      <c r="AC7" s="899"/>
      <c r="AD7" s="900"/>
      <c r="AE7" s="812"/>
    </row>
    <row r="8" spans="1:31" s="19" customFormat="1" ht="31.5" customHeight="1">
      <c r="B8" s="946"/>
      <c r="C8" s="901" t="s">
        <v>39</v>
      </c>
      <c r="D8" s="901"/>
      <c r="E8" s="901"/>
      <c r="F8" s="240" t="s">
        <v>35</v>
      </c>
      <c r="G8" s="938">
        <f>'17'!$E$6</f>
        <v>1</v>
      </c>
      <c r="H8" s="939"/>
      <c r="I8" s="939"/>
      <c r="J8" s="939"/>
      <c r="K8" s="905">
        <v>5</v>
      </c>
      <c r="L8" s="905"/>
      <c r="M8" s="905"/>
      <c r="N8" s="905"/>
      <c r="O8" s="940">
        <v>3</v>
      </c>
      <c r="P8" s="939"/>
      <c r="Q8" s="939"/>
      <c r="R8" s="941"/>
      <c r="S8" s="931">
        <f t="shared" si="0"/>
        <v>-4</v>
      </c>
      <c r="T8" s="904"/>
      <c r="U8" s="904"/>
      <c r="V8" s="932"/>
      <c r="W8" s="898">
        <f>(G8-K8)*100/K8</f>
        <v>-80</v>
      </c>
      <c r="X8" s="899"/>
      <c r="Y8" s="899"/>
      <c r="Z8" s="907"/>
      <c r="AA8" s="898">
        <f>(G8-O8)*100/O8</f>
        <v>-66.666666666666671</v>
      </c>
      <c r="AB8" s="899"/>
      <c r="AC8" s="899"/>
      <c r="AD8" s="900"/>
      <c r="AE8" s="812"/>
    </row>
    <row r="9" spans="1:31" s="19" customFormat="1" ht="31.5" customHeight="1">
      <c r="B9" s="946"/>
      <c r="C9" s="901" t="s">
        <v>40</v>
      </c>
      <c r="D9" s="901"/>
      <c r="E9" s="901"/>
      <c r="F9" s="240" t="s">
        <v>35</v>
      </c>
      <c r="G9" s="938">
        <f>'17'!$F$6</f>
        <v>0</v>
      </c>
      <c r="H9" s="939"/>
      <c r="I9" s="939"/>
      <c r="J9" s="939"/>
      <c r="K9" s="905">
        <v>0</v>
      </c>
      <c r="L9" s="905"/>
      <c r="M9" s="905"/>
      <c r="N9" s="905"/>
      <c r="O9" s="940"/>
      <c r="P9" s="939"/>
      <c r="Q9" s="939"/>
      <c r="R9" s="941"/>
      <c r="S9" s="931">
        <f t="shared" si="0"/>
        <v>0</v>
      </c>
      <c r="T9" s="904"/>
      <c r="U9" s="904"/>
      <c r="V9" s="932"/>
      <c r="W9" s="898" t="s">
        <v>301</v>
      </c>
      <c r="X9" s="899"/>
      <c r="Y9" s="899"/>
      <c r="Z9" s="907"/>
      <c r="AA9" s="898" t="s">
        <v>301</v>
      </c>
      <c r="AB9" s="899"/>
      <c r="AC9" s="899"/>
      <c r="AD9" s="900"/>
      <c r="AE9" s="812"/>
    </row>
    <row r="10" spans="1:31" s="19" customFormat="1" ht="31.5" customHeight="1">
      <c r="B10" s="946"/>
      <c r="C10" s="901" t="s">
        <v>41</v>
      </c>
      <c r="D10" s="901"/>
      <c r="E10" s="901"/>
      <c r="F10" s="240" t="s">
        <v>35</v>
      </c>
      <c r="G10" s="938">
        <f>'17'!$G$6</f>
        <v>275</v>
      </c>
      <c r="H10" s="939"/>
      <c r="I10" s="939"/>
      <c r="J10" s="939"/>
      <c r="K10" s="905">
        <v>271</v>
      </c>
      <c r="L10" s="905"/>
      <c r="M10" s="905"/>
      <c r="N10" s="905"/>
      <c r="O10" s="940">
        <v>193</v>
      </c>
      <c r="P10" s="939"/>
      <c r="Q10" s="939"/>
      <c r="R10" s="941"/>
      <c r="S10" s="931">
        <f t="shared" si="0"/>
        <v>4</v>
      </c>
      <c r="T10" s="904"/>
      <c r="U10" s="904"/>
      <c r="V10" s="932"/>
      <c r="W10" s="898">
        <f t="shared" ref="W10:W26" si="1">(G10-K10)*100/K10</f>
        <v>1.4760147601476015</v>
      </c>
      <c r="X10" s="899"/>
      <c r="Y10" s="899"/>
      <c r="Z10" s="907"/>
      <c r="AA10" s="898">
        <f t="shared" ref="AA10:AA26" si="2">(G10-O10)*100/O10</f>
        <v>42.487046632124354</v>
      </c>
      <c r="AB10" s="899"/>
      <c r="AC10" s="899"/>
      <c r="AD10" s="900"/>
      <c r="AE10" s="812"/>
    </row>
    <row r="11" spans="1:31" s="19" customFormat="1" ht="31.5" customHeight="1">
      <c r="B11" s="946" t="s">
        <v>42</v>
      </c>
      <c r="C11" s="901" t="s">
        <v>34</v>
      </c>
      <c r="D11" s="901"/>
      <c r="E11" s="901"/>
      <c r="F11" s="240" t="s">
        <v>43</v>
      </c>
      <c r="G11" s="938">
        <f>SUM(G12:J14)</f>
        <v>369</v>
      </c>
      <c r="H11" s="939"/>
      <c r="I11" s="939"/>
      <c r="J11" s="939"/>
      <c r="K11" s="905">
        <f>SUM(K12:N14)</f>
        <v>379</v>
      </c>
      <c r="L11" s="905"/>
      <c r="M11" s="905"/>
      <c r="N11" s="905"/>
      <c r="O11" s="940">
        <f>SUM(O12:R14)</f>
        <v>401</v>
      </c>
      <c r="P11" s="939"/>
      <c r="Q11" s="939"/>
      <c r="R11" s="941"/>
      <c r="S11" s="931">
        <f t="shared" si="0"/>
        <v>-10</v>
      </c>
      <c r="T11" s="904"/>
      <c r="U11" s="904"/>
      <c r="V11" s="932"/>
      <c r="W11" s="898">
        <f t="shared" si="1"/>
        <v>-2.6385224274406331</v>
      </c>
      <c r="X11" s="899"/>
      <c r="Y11" s="899"/>
      <c r="Z11" s="907"/>
      <c r="AA11" s="898">
        <f t="shared" si="2"/>
        <v>-7.9800498753117211</v>
      </c>
      <c r="AB11" s="899"/>
      <c r="AC11" s="899"/>
      <c r="AD11" s="900"/>
      <c r="AE11" s="812"/>
    </row>
    <row r="12" spans="1:31" s="19" customFormat="1" ht="31.5" customHeight="1">
      <c r="A12" s="110"/>
      <c r="B12" s="946"/>
      <c r="C12" s="901" t="s">
        <v>44</v>
      </c>
      <c r="D12" s="901"/>
      <c r="E12" s="901"/>
      <c r="F12" s="240" t="s">
        <v>43</v>
      </c>
      <c r="G12" s="938">
        <f>'17'!$I$6</f>
        <v>117</v>
      </c>
      <c r="H12" s="939"/>
      <c r="I12" s="939"/>
      <c r="J12" s="939"/>
      <c r="K12" s="905">
        <v>120</v>
      </c>
      <c r="L12" s="905"/>
      <c r="M12" s="905"/>
      <c r="N12" s="905"/>
      <c r="O12" s="940">
        <v>130</v>
      </c>
      <c r="P12" s="939"/>
      <c r="Q12" s="939"/>
      <c r="R12" s="941"/>
      <c r="S12" s="931">
        <f t="shared" si="0"/>
        <v>-3</v>
      </c>
      <c r="T12" s="904"/>
      <c r="U12" s="904"/>
      <c r="V12" s="932"/>
      <c r="W12" s="898">
        <f t="shared" si="1"/>
        <v>-2.5</v>
      </c>
      <c r="X12" s="899"/>
      <c r="Y12" s="899"/>
      <c r="Z12" s="907"/>
      <c r="AA12" s="898">
        <f t="shared" si="2"/>
        <v>-10</v>
      </c>
      <c r="AB12" s="899"/>
      <c r="AC12" s="899"/>
      <c r="AD12" s="900"/>
      <c r="AE12" s="812"/>
    </row>
    <row r="13" spans="1:31" s="19" customFormat="1" ht="31.5" customHeight="1">
      <c r="A13" s="110"/>
      <c r="B13" s="946"/>
      <c r="C13" s="901" t="s">
        <v>45</v>
      </c>
      <c r="D13" s="901"/>
      <c r="E13" s="901"/>
      <c r="F13" s="240" t="s">
        <v>43</v>
      </c>
      <c r="G13" s="938">
        <f>'17'!$J$6</f>
        <v>25</v>
      </c>
      <c r="H13" s="939"/>
      <c r="I13" s="939"/>
      <c r="J13" s="939"/>
      <c r="K13" s="905">
        <v>21</v>
      </c>
      <c r="L13" s="905"/>
      <c r="M13" s="905"/>
      <c r="N13" s="905"/>
      <c r="O13" s="940">
        <v>26</v>
      </c>
      <c r="P13" s="939"/>
      <c r="Q13" s="939"/>
      <c r="R13" s="941"/>
      <c r="S13" s="931">
        <f t="shared" si="0"/>
        <v>4</v>
      </c>
      <c r="T13" s="904"/>
      <c r="U13" s="904"/>
      <c r="V13" s="932"/>
      <c r="W13" s="898">
        <f t="shared" si="1"/>
        <v>19.047619047619047</v>
      </c>
      <c r="X13" s="899"/>
      <c r="Y13" s="899"/>
      <c r="Z13" s="907"/>
      <c r="AA13" s="898">
        <f t="shared" si="2"/>
        <v>-3.8461538461538463</v>
      </c>
      <c r="AB13" s="899"/>
      <c r="AC13" s="899"/>
      <c r="AD13" s="900"/>
      <c r="AE13" s="812"/>
    </row>
    <row r="14" spans="1:31" s="19" customFormat="1" ht="31.5" customHeight="1">
      <c r="A14" s="110"/>
      <c r="B14" s="946"/>
      <c r="C14" s="947" t="s">
        <v>46</v>
      </c>
      <c r="D14" s="947"/>
      <c r="E14" s="947"/>
      <c r="F14" s="240" t="s">
        <v>43</v>
      </c>
      <c r="G14" s="938">
        <f>'17'!$K$6</f>
        <v>227</v>
      </c>
      <c r="H14" s="939"/>
      <c r="I14" s="939"/>
      <c r="J14" s="939"/>
      <c r="K14" s="905">
        <v>238</v>
      </c>
      <c r="L14" s="905"/>
      <c r="M14" s="905"/>
      <c r="N14" s="905"/>
      <c r="O14" s="940">
        <v>245</v>
      </c>
      <c r="P14" s="939"/>
      <c r="Q14" s="939"/>
      <c r="R14" s="941"/>
      <c r="S14" s="931">
        <f t="shared" si="0"/>
        <v>-11</v>
      </c>
      <c r="T14" s="904"/>
      <c r="U14" s="904"/>
      <c r="V14" s="932"/>
      <c r="W14" s="898">
        <f t="shared" si="1"/>
        <v>-4.6218487394957979</v>
      </c>
      <c r="X14" s="899"/>
      <c r="Y14" s="899"/>
      <c r="Z14" s="907"/>
      <c r="AA14" s="898">
        <f t="shared" si="2"/>
        <v>-7.3469387755102042</v>
      </c>
      <c r="AB14" s="899"/>
      <c r="AC14" s="899"/>
      <c r="AD14" s="900"/>
      <c r="AE14" s="812"/>
    </row>
    <row r="15" spans="1:31" s="19" customFormat="1" ht="31.5" customHeight="1">
      <c r="A15" s="28"/>
      <c r="B15" s="942" t="s">
        <v>47</v>
      </c>
      <c r="C15" s="901"/>
      <c r="D15" s="901"/>
      <c r="E15" s="901"/>
      <c r="F15" s="240" t="s">
        <v>48</v>
      </c>
      <c r="G15" s="938">
        <f>'17'!$P$6</f>
        <v>203</v>
      </c>
      <c r="H15" s="939"/>
      <c r="I15" s="939"/>
      <c r="J15" s="939"/>
      <c r="K15" s="905">
        <v>240</v>
      </c>
      <c r="L15" s="905"/>
      <c r="M15" s="905"/>
      <c r="N15" s="905"/>
      <c r="O15" s="940">
        <v>221</v>
      </c>
      <c r="P15" s="939"/>
      <c r="Q15" s="939"/>
      <c r="R15" s="941"/>
      <c r="S15" s="931">
        <f t="shared" si="0"/>
        <v>-37</v>
      </c>
      <c r="T15" s="904"/>
      <c r="U15" s="904"/>
      <c r="V15" s="932"/>
      <c r="W15" s="898">
        <f t="shared" si="1"/>
        <v>-15.416666666666666</v>
      </c>
      <c r="X15" s="899"/>
      <c r="Y15" s="899"/>
      <c r="Z15" s="907"/>
      <c r="AA15" s="898">
        <f t="shared" si="2"/>
        <v>-8.1447963800904972</v>
      </c>
      <c r="AB15" s="899"/>
      <c r="AC15" s="899"/>
      <c r="AD15" s="900"/>
      <c r="AE15" s="812"/>
    </row>
    <row r="16" spans="1:31" s="19" customFormat="1" ht="31.5" customHeight="1">
      <c r="A16" s="28"/>
      <c r="B16" s="942" t="s">
        <v>49</v>
      </c>
      <c r="C16" s="901"/>
      <c r="D16" s="901"/>
      <c r="E16" s="901"/>
      <c r="F16" s="240" t="s">
        <v>50</v>
      </c>
      <c r="G16" s="938">
        <f>'17'!$Q$6</f>
        <v>398</v>
      </c>
      <c r="H16" s="939"/>
      <c r="I16" s="939"/>
      <c r="J16" s="939"/>
      <c r="K16" s="905">
        <v>504</v>
      </c>
      <c r="L16" s="905"/>
      <c r="M16" s="905"/>
      <c r="N16" s="905"/>
      <c r="O16" s="943">
        <v>461</v>
      </c>
      <c r="P16" s="944"/>
      <c r="Q16" s="944"/>
      <c r="R16" s="945"/>
      <c r="S16" s="931">
        <f t="shared" si="0"/>
        <v>-106</v>
      </c>
      <c r="T16" s="904"/>
      <c r="U16" s="904"/>
      <c r="V16" s="932"/>
      <c r="W16" s="898">
        <f t="shared" si="1"/>
        <v>-21.031746031746032</v>
      </c>
      <c r="X16" s="899"/>
      <c r="Y16" s="899"/>
      <c r="Z16" s="907"/>
      <c r="AA16" s="898">
        <f t="shared" si="2"/>
        <v>-13.66594360086768</v>
      </c>
      <c r="AB16" s="899"/>
      <c r="AC16" s="899"/>
      <c r="AD16" s="900"/>
      <c r="AE16" s="812"/>
    </row>
    <row r="17" spans="1:31" s="19" customFormat="1" ht="31.5" customHeight="1">
      <c r="A17" s="28"/>
      <c r="B17" s="946" t="s">
        <v>51</v>
      </c>
      <c r="C17" s="901" t="s">
        <v>34</v>
      </c>
      <c r="D17" s="901"/>
      <c r="E17" s="901"/>
      <c r="F17" s="240" t="s">
        <v>50</v>
      </c>
      <c r="G17" s="938">
        <f>SUM(G18:J19)</f>
        <v>101</v>
      </c>
      <c r="H17" s="939"/>
      <c r="I17" s="939"/>
      <c r="J17" s="939"/>
      <c r="K17" s="905">
        <f>SUM(K18:N19)</f>
        <v>87</v>
      </c>
      <c r="L17" s="905"/>
      <c r="M17" s="905"/>
      <c r="N17" s="905"/>
      <c r="O17" s="940">
        <f>SUM(O18:R19)</f>
        <v>91</v>
      </c>
      <c r="P17" s="939"/>
      <c r="Q17" s="939"/>
      <c r="R17" s="941"/>
      <c r="S17" s="931">
        <f t="shared" si="0"/>
        <v>14</v>
      </c>
      <c r="T17" s="904"/>
      <c r="U17" s="904"/>
      <c r="V17" s="932"/>
      <c r="W17" s="898">
        <f t="shared" si="1"/>
        <v>16.091954022988507</v>
      </c>
      <c r="X17" s="899"/>
      <c r="Y17" s="899"/>
      <c r="Z17" s="907"/>
      <c r="AA17" s="898">
        <f t="shared" si="2"/>
        <v>10.989010989010989</v>
      </c>
      <c r="AB17" s="899"/>
      <c r="AC17" s="899"/>
      <c r="AD17" s="900"/>
      <c r="AE17" s="812"/>
    </row>
    <row r="18" spans="1:31" s="19" customFormat="1" ht="31.5" customHeight="1">
      <c r="A18" s="28"/>
      <c r="B18" s="946"/>
      <c r="C18" s="901" t="s">
        <v>52</v>
      </c>
      <c r="D18" s="901"/>
      <c r="E18" s="901"/>
      <c r="F18" s="240" t="s">
        <v>50</v>
      </c>
      <c r="G18" s="938">
        <f>'17'!$U$6</f>
        <v>30</v>
      </c>
      <c r="H18" s="939"/>
      <c r="I18" s="939"/>
      <c r="J18" s="939"/>
      <c r="K18" s="905">
        <v>17</v>
      </c>
      <c r="L18" s="905"/>
      <c r="M18" s="905"/>
      <c r="N18" s="905"/>
      <c r="O18" s="940">
        <v>23</v>
      </c>
      <c r="P18" s="939"/>
      <c r="Q18" s="939"/>
      <c r="R18" s="941"/>
      <c r="S18" s="931">
        <f t="shared" si="0"/>
        <v>13</v>
      </c>
      <c r="T18" s="904"/>
      <c r="U18" s="904"/>
      <c r="V18" s="932"/>
      <c r="W18" s="898">
        <f t="shared" si="1"/>
        <v>76.470588235294116</v>
      </c>
      <c r="X18" s="899"/>
      <c r="Y18" s="899"/>
      <c r="Z18" s="907"/>
      <c r="AA18" s="898">
        <f t="shared" si="2"/>
        <v>30.434782608695652</v>
      </c>
      <c r="AB18" s="899"/>
      <c r="AC18" s="899"/>
      <c r="AD18" s="900"/>
      <c r="AE18" s="812"/>
    </row>
    <row r="19" spans="1:31" s="19" customFormat="1" ht="31.5" customHeight="1">
      <c r="A19" s="28"/>
      <c r="B19" s="946"/>
      <c r="C19" s="901" t="s">
        <v>53</v>
      </c>
      <c r="D19" s="901"/>
      <c r="E19" s="902"/>
      <c r="F19" s="240" t="s">
        <v>50</v>
      </c>
      <c r="G19" s="938">
        <f>'17'!$Y$6</f>
        <v>71</v>
      </c>
      <c r="H19" s="939"/>
      <c r="I19" s="939"/>
      <c r="J19" s="939"/>
      <c r="K19" s="905">
        <v>70</v>
      </c>
      <c r="L19" s="905"/>
      <c r="M19" s="905"/>
      <c r="N19" s="905"/>
      <c r="O19" s="940">
        <v>68</v>
      </c>
      <c r="P19" s="939"/>
      <c r="Q19" s="939"/>
      <c r="R19" s="941"/>
      <c r="S19" s="931">
        <f t="shared" si="0"/>
        <v>1</v>
      </c>
      <c r="T19" s="904"/>
      <c r="U19" s="904"/>
      <c r="V19" s="932"/>
      <c r="W19" s="898">
        <f t="shared" si="1"/>
        <v>1.4285714285714286</v>
      </c>
      <c r="X19" s="899"/>
      <c r="Y19" s="899"/>
      <c r="Z19" s="907"/>
      <c r="AA19" s="898">
        <f t="shared" si="2"/>
        <v>4.4117647058823533</v>
      </c>
      <c r="AB19" s="899"/>
      <c r="AC19" s="899"/>
      <c r="AD19" s="900"/>
      <c r="AE19" s="812"/>
    </row>
    <row r="20" spans="1:31" s="19" customFormat="1" ht="31.5" customHeight="1">
      <c r="A20" s="28"/>
      <c r="B20" s="928" t="s">
        <v>54</v>
      </c>
      <c r="C20" s="901" t="s">
        <v>36</v>
      </c>
      <c r="D20" s="901"/>
      <c r="E20" s="902"/>
      <c r="F20" s="240" t="s">
        <v>87</v>
      </c>
      <c r="G20" s="929">
        <f>'17'!$Z$6</f>
        <v>16182</v>
      </c>
      <c r="H20" s="930"/>
      <c r="I20" s="930"/>
      <c r="J20" s="930"/>
      <c r="K20" s="905">
        <v>14911</v>
      </c>
      <c r="L20" s="905"/>
      <c r="M20" s="905"/>
      <c r="N20" s="905"/>
      <c r="O20" s="933">
        <v>16333</v>
      </c>
      <c r="P20" s="933"/>
      <c r="Q20" s="933"/>
      <c r="R20" s="933"/>
      <c r="S20" s="906">
        <f t="shared" si="0"/>
        <v>1271</v>
      </c>
      <c r="T20" s="906"/>
      <c r="U20" s="906"/>
      <c r="V20" s="906"/>
      <c r="W20" s="898">
        <f t="shared" si="1"/>
        <v>8.5239085239085242</v>
      </c>
      <c r="X20" s="899"/>
      <c r="Y20" s="899"/>
      <c r="Z20" s="907"/>
      <c r="AA20" s="898">
        <f t="shared" si="2"/>
        <v>-0.92450866344211102</v>
      </c>
      <c r="AB20" s="899"/>
      <c r="AC20" s="899"/>
      <c r="AD20" s="900"/>
      <c r="AE20" s="812"/>
    </row>
    <row r="21" spans="1:31" s="19" customFormat="1" ht="31.5" customHeight="1">
      <c r="A21" s="28"/>
      <c r="B21" s="928"/>
      <c r="C21" s="901" t="s">
        <v>37</v>
      </c>
      <c r="D21" s="901"/>
      <c r="E21" s="902"/>
      <c r="F21" s="240" t="s">
        <v>55</v>
      </c>
      <c r="G21" s="929">
        <f>'17'!$AA$6</f>
        <v>330</v>
      </c>
      <c r="H21" s="930"/>
      <c r="I21" s="930"/>
      <c r="J21" s="930"/>
      <c r="K21" s="905">
        <v>297</v>
      </c>
      <c r="L21" s="905"/>
      <c r="M21" s="905"/>
      <c r="N21" s="905"/>
      <c r="O21" s="933">
        <v>1885</v>
      </c>
      <c r="P21" s="933"/>
      <c r="Q21" s="933"/>
      <c r="R21" s="933"/>
      <c r="S21" s="906">
        <f t="shared" si="0"/>
        <v>33</v>
      </c>
      <c r="T21" s="906"/>
      <c r="U21" s="906"/>
      <c r="V21" s="906"/>
      <c r="W21" s="908">
        <f t="shared" si="1"/>
        <v>11.111111111111111</v>
      </c>
      <c r="X21" s="909"/>
      <c r="Y21" s="909"/>
      <c r="Z21" s="910"/>
      <c r="AA21" s="908">
        <f t="shared" si="2"/>
        <v>-82.49336870026525</v>
      </c>
      <c r="AB21" s="909"/>
      <c r="AC21" s="909"/>
      <c r="AD21" s="934"/>
      <c r="AE21" s="812"/>
    </row>
    <row r="22" spans="1:31" s="19" customFormat="1" ht="31.5" customHeight="1">
      <c r="A22" s="28"/>
      <c r="B22" s="935" t="s">
        <v>56</v>
      </c>
      <c r="C22" s="901" t="s">
        <v>383</v>
      </c>
      <c r="D22" s="901"/>
      <c r="E22" s="902"/>
      <c r="F22" s="859" t="s">
        <v>57</v>
      </c>
      <c r="G22" s="903">
        <f>SUM(G23:J29)</f>
        <v>1609280</v>
      </c>
      <c r="H22" s="904"/>
      <c r="I22" s="904"/>
      <c r="J22" s="904"/>
      <c r="K22" s="905">
        <f>SUM(K23:N29)</f>
        <v>910813</v>
      </c>
      <c r="L22" s="905"/>
      <c r="M22" s="905"/>
      <c r="N22" s="905"/>
      <c r="O22" s="906">
        <f>SUM(O23:R29)</f>
        <v>895761</v>
      </c>
      <c r="P22" s="906"/>
      <c r="Q22" s="906"/>
      <c r="R22" s="906"/>
      <c r="S22" s="906">
        <f t="shared" si="0"/>
        <v>698467</v>
      </c>
      <c r="T22" s="906"/>
      <c r="U22" s="906"/>
      <c r="V22" s="906"/>
      <c r="W22" s="898">
        <f t="shared" si="1"/>
        <v>76.686103514113213</v>
      </c>
      <c r="X22" s="899"/>
      <c r="Y22" s="899"/>
      <c r="Z22" s="907"/>
      <c r="AA22" s="898">
        <f t="shared" si="2"/>
        <v>79.655064241466192</v>
      </c>
      <c r="AB22" s="899"/>
      <c r="AC22" s="899"/>
      <c r="AD22" s="900"/>
      <c r="AE22" s="812"/>
    </row>
    <row r="23" spans="1:31" s="19" customFormat="1" ht="31.5" customHeight="1">
      <c r="A23" s="28"/>
      <c r="B23" s="936"/>
      <c r="C23" s="901" t="s">
        <v>36</v>
      </c>
      <c r="D23" s="901"/>
      <c r="E23" s="902"/>
      <c r="F23" s="859" t="s">
        <v>57</v>
      </c>
      <c r="G23" s="903">
        <f>'17'!$AD$6</f>
        <v>747699</v>
      </c>
      <c r="H23" s="904"/>
      <c r="I23" s="904"/>
      <c r="J23" s="904"/>
      <c r="K23" s="905">
        <v>817954</v>
      </c>
      <c r="L23" s="905"/>
      <c r="M23" s="905"/>
      <c r="N23" s="905"/>
      <c r="O23" s="906">
        <v>804670</v>
      </c>
      <c r="P23" s="906"/>
      <c r="Q23" s="906"/>
      <c r="R23" s="906"/>
      <c r="S23" s="906">
        <f t="shared" si="0"/>
        <v>-70255</v>
      </c>
      <c r="T23" s="906"/>
      <c r="U23" s="906"/>
      <c r="V23" s="906"/>
      <c r="W23" s="898">
        <f t="shared" si="1"/>
        <v>-8.5891138132462217</v>
      </c>
      <c r="X23" s="899"/>
      <c r="Y23" s="899"/>
      <c r="Z23" s="907"/>
      <c r="AA23" s="898">
        <f t="shared" si="2"/>
        <v>-7.0800452359352279</v>
      </c>
      <c r="AB23" s="899"/>
      <c r="AC23" s="899"/>
      <c r="AD23" s="900"/>
      <c r="AE23" s="812"/>
    </row>
    <row r="24" spans="1:31" s="19" customFormat="1" ht="31.5" customHeight="1">
      <c r="A24" s="28"/>
      <c r="B24" s="936"/>
      <c r="C24" s="901" t="s">
        <v>37</v>
      </c>
      <c r="D24" s="901"/>
      <c r="E24" s="902"/>
      <c r="F24" s="859" t="s">
        <v>57</v>
      </c>
      <c r="G24" s="903">
        <f>'17'!$AE$6</f>
        <v>342</v>
      </c>
      <c r="H24" s="904"/>
      <c r="I24" s="904"/>
      <c r="J24" s="904"/>
      <c r="K24" s="905">
        <v>160</v>
      </c>
      <c r="L24" s="905"/>
      <c r="M24" s="905"/>
      <c r="N24" s="905"/>
      <c r="O24" s="906">
        <v>636</v>
      </c>
      <c r="P24" s="906"/>
      <c r="Q24" s="906"/>
      <c r="R24" s="906"/>
      <c r="S24" s="906">
        <f t="shared" si="0"/>
        <v>182</v>
      </c>
      <c r="T24" s="906"/>
      <c r="U24" s="906"/>
      <c r="V24" s="906"/>
      <c r="W24" s="898">
        <f t="shared" si="1"/>
        <v>113.75</v>
      </c>
      <c r="X24" s="899"/>
      <c r="Y24" s="899"/>
      <c r="Z24" s="907"/>
      <c r="AA24" s="898">
        <f t="shared" si="2"/>
        <v>-46.226415094339622</v>
      </c>
      <c r="AB24" s="899"/>
      <c r="AC24" s="899"/>
      <c r="AD24" s="900"/>
      <c r="AE24" s="812"/>
    </row>
    <row r="25" spans="1:31" s="19" customFormat="1" ht="31.5" customHeight="1">
      <c r="A25" s="28"/>
      <c r="B25" s="936"/>
      <c r="C25" s="901" t="s">
        <v>38</v>
      </c>
      <c r="D25" s="901"/>
      <c r="E25" s="902"/>
      <c r="F25" s="859" t="s">
        <v>57</v>
      </c>
      <c r="G25" s="903">
        <f>'17'!$AF$6</f>
        <v>54860</v>
      </c>
      <c r="H25" s="904"/>
      <c r="I25" s="904"/>
      <c r="J25" s="904"/>
      <c r="K25" s="905">
        <v>38808</v>
      </c>
      <c r="L25" s="905"/>
      <c r="M25" s="905"/>
      <c r="N25" s="905"/>
      <c r="O25" s="906">
        <v>37595</v>
      </c>
      <c r="P25" s="906"/>
      <c r="Q25" s="906"/>
      <c r="R25" s="906"/>
      <c r="S25" s="906">
        <f t="shared" si="0"/>
        <v>16052</v>
      </c>
      <c r="T25" s="906"/>
      <c r="U25" s="906"/>
      <c r="V25" s="906"/>
      <c r="W25" s="898">
        <f t="shared" si="1"/>
        <v>41.362605648319935</v>
      </c>
      <c r="X25" s="899"/>
      <c r="Y25" s="899"/>
      <c r="Z25" s="907"/>
      <c r="AA25" s="898">
        <f t="shared" si="2"/>
        <v>45.923660061178346</v>
      </c>
      <c r="AB25" s="899"/>
      <c r="AC25" s="899"/>
      <c r="AD25" s="900"/>
      <c r="AE25" s="812"/>
    </row>
    <row r="26" spans="1:31" s="19" customFormat="1" ht="31.5" customHeight="1">
      <c r="A26" s="28"/>
      <c r="B26" s="936"/>
      <c r="C26" s="901" t="s">
        <v>39</v>
      </c>
      <c r="D26" s="901"/>
      <c r="E26" s="902"/>
      <c r="F26" s="859" t="s">
        <v>57</v>
      </c>
      <c r="G26" s="903">
        <f>'17'!$AG$6</f>
        <v>350</v>
      </c>
      <c r="H26" s="904"/>
      <c r="I26" s="904"/>
      <c r="J26" s="904"/>
      <c r="K26" s="905">
        <v>23311</v>
      </c>
      <c r="L26" s="905"/>
      <c r="M26" s="905"/>
      <c r="N26" s="905"/>
      <c r="O26" s="906">
        <v>4141</v>
      </c>
      <c r="P26" s="906"/>
      <c r="Q26" s="906"/>
      <c r="R26" s="906"/>
      <c r="S26" s="906">
        <f t="shared" si="0"/>
        <v>-22961</v>
      </c>
      <c r="T26" s="906"/>
      <c r="U26" s="906"/>
      <c r="V26" s="906"/>
      <c r="W26" s="908">
        <f t="shared" si="1"/>
        <v>-98.498562910214062</v>
      </c>
      <c r="X26" s="909"/>
      <c r="Y26" s="909"/>
      <c r="Z26" s="910"/>
      <c r="AA26" s="898">
        <f t="shared" si="2"/>
        <v>-91.547935281333011</v>
      </c>
      <c r="AB26" s="899"/>
      <c r="AC26" s="899"/>
      <c r="AD26" s="900"/>
      <c r="AE26" s="812"/>
    </row>
    <row r="27" spans="1:31" s="19" customFormat="1" ht="31.5" customHeight="1">
      <c r="A27" s="28"/>
      <c r="B27" s="936"/>
      <c r="C27" s="901" t="s">
        <v>40</v>
      </c>
      <c r="D27" s="901"/>
      <c r="E27" s="902"/>
      <c r="F27" s="859" t="s">
        <v>57</v>
      </c>
      <c r="G27" s="903">
        <f>'17'!$AH$6</f>
        <v>0</v>
      </c>
      <c r="H27" s="904"/>
      <c r="I27" s="904"/>
      <c r="J27" s="904"/>
      <c r="K27" s="905">
        <v>0</v>
      </c>
      <c r="L27" s="905"/>
      <c r="M27" s="905"/>
      <c r="N27" s="905"/>
      <c r="O27" s="906">
        <v>0</v>
      </c>
      <c r="P27" s="906"/>
      <c r="Q27" s="906"/>
      <c r="R27" s="906"/>
      <c r="S27" s="906">
        <f t="shared" si="0"/>
        <v>0</v>
      </c>
      <c r="T27" s="906"/>
      <c r="U27" s="906"/>
      <c r="V27" s="906"/>
      <c r="W27" s="922" t="s">
        <v>301</v>
      </c>
      <c r="X27" s="923"/>
      <c r="Y27" s="923"/>
      <c r="Z27" s="924"/>
      <c r="AA27" s="922" t="s">
        <v>301</v>
      </c>
      <c r="AB27" s="923"/>
      <c r="AC27" s="923"/>
      <c r="AD27" s="925"/>
      <c r="AE27" s="812"/>
    </row>
    <row r="28" spans="1:31" s="19" customFormat="1" ht="31.5" customHeight="1">
      <c r="A28" s="28"/>
      <c r="B28" s="936"/>
      <c r="C28" s="926" t="s">
        <v>41</v>
      </c>
      <c r="D28" s="926"/>
      <c r="E28" s="927"/>
      <c r="F28" s="63" t="s">
        <v>57</v>
      </c>
      <c r="G28" s="903">
        <f>'17'!$AI$6</f>
        <v>776789</v>
      </c>
      <c r="H28" s="904"/>
      <c r="I28" s="904"/>
      <c r="J28" s="904"/>
      <c r="K28" s="905">
        <v>30514</v>
      </c>
      <c r="L28" s="905"/>
      <c r="M28" s="905"/>
      <c r="N28" s="905"/>
      <c r="O28" s="906">
        <v>36405</v>
      </c>
      <c r="P28" s="906"/>
      <c r="Q28" s="906"/>
      <c r="R28" s="906"/>
      <c r="S28" s="906">
        <f t="shared" si="0"/>
        <v>746275</v>
      </c>
      <c r="T28" s="906"/>
      <c r="U28" s="906"/>
      <c r="V28" s="906"/>
      <c r="W28" s="898">
        <f>(G28-K28)*100/K28</f>
        <v>2445.680671167333</v>
      </c>
      <c r="X28" s="899"/>
      <c r="Y28" s="899"/>
      <c r="Z28" s="907"/>
      <c r="AA28" s="898">
        <f>(G28-O28)*100/O28</f>
        <v>2033.7426177722841</v>
      </c>
      <c r="AB28" s="899"/>
      <c r="AC28" s="899"/>
      <c r="AD28" s="900"/>
      <c r="AE28" s="812"/>
    </row>
    <row r="29" spans="1:31" s="19" customFormat="1" ht="31.5" customHeight="1" thickBot="1">
      <c r="A29" s="28"/>
      <c r="B29" s="937"/>
      <c r="C29" s="918" t="s">
        <v>210</v>
      </c>
      <c r="D29" s="918"/>
      <c r="E29" s="919"/>
      <c r="F29" s="860" t="s">
        <v>57</v>
      </c>
      <c r="G29" s="920">
        <f>'17'!$AJ$6</f>
        <v>29240</v>
      </c>
      <c r="H29" s="921"/>
      <c r="I29" s="921"/>
      <c r="J29" s="921"/>
      <c r="K29" s="911">
        <v>66</v>
      </c>
      <c r="L29" s="911"/>
      <c r="M29" s="911"/>
      <c r="N29" s="911"/>
      <c r="O29" s="911">
        <v>12314</v>
      </c>
      <c r="P29" s="911"/>
      <c r="Q29" s="911"/>
      <c r="R29" s="911"/>
      <c r="S29" s="911">
        <f t="shared" si="0"/>
        <v>29174</v>
      </c>
      <c r="T29" s="911"/>
      <c r="U29" s="911"/>
      <c r="V29" s="911"/>
      <c r="W29" s="912">
        <f>(G29-K29)*100/K29</f>
        <v>44203.030303030304</v>
      </c>
      <c r="X29" s="913"/>
      <c r="Y29" s="913"/>
      <c r="Z29" s="914"/>
      <c r="AA29" s="915">
        <f>(G29-O29)*100/O29</f>
        <v>137.45330518109469</v>
      </c>
      <c r="AB29" s="916"/>
      <c r="AC29" s="916"/>
      <c r="AD29" s="917"/>
      <c r="AE29" s="812"/>
    </row>
    <row r="30" spans="1:31" s="19" customFormat="1" ht="14.25" customHeight="1"/>
    <row r="31" spans="1:31" ht="14.25" customHeight="1"/>
    <row r="34" spans="1:1" s="22" customFormat="1" ht="14.25" customHeight="1">
      <c r="A34" s="21"/>
    </row>
    <row r="35" spans="1:1" s="22" customFormat="1" ht="14.25" customHeight="1">
      <c r="A35" s="21"/>
    </row>
  </sheetData>
  <mergeCells count="195"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</mergeCells>
  <phoneticPr fontId="3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29</vt:i4>
      </vt:variant>
    </vt:vector>
  </HeadingPairs>
  <TitlesOfParts>
    <vt:vector size="62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'26'!Print_Area</vt:lpstr>
      <vt:lpstr>'27'!Print_Area</vt:lpstr>
      <vt:lpstr>'28'!Print_Area</vt:lpstr>
      <vt:lpstr>'3'!Print_Area</vt:lpstr>
      <vt:lpstr>'31'!Print_Area</vt:lpstr>
      <vt:lpstr>'32'!Print_Area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津森　厚</cp:lastModifiedBy>
  <cp:lastPrinted>2025-03-18T06:34:49Z</cp:lastPrinted>
  <dcterms:created xsi:type="dcterms:W3CDTF">2004-05-19T04:18:12Z</dcterms:created>
  <dcterms:modified xsi:type="dcterms:W3CDTF">2025-03-19T02:08:48Z</dcterms:modified>
</cp:coreProperties>
</file>