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財務課\経理係\07_経理業務\照会回答\県_市町課\経営戦略・公営企業の経営に当たっての留意事項等\R02\R03.02.03_【経営比較分析表】（案）_〔決裁後〕\"/>
    </mc:Choice>
  </mc:AlternateContent>
  <workbookProtection workbookAlgorithmName="SHA-512" workbookHashValue="NeTPkJyLOETrtPcYAnlWU1It92a5uqcwR7/n/uW52wQSehALy/OwGBEWY8wg96Ts9TKh6vSwW3jXVxExwTqRUQ==" workbookSaltValue="nhtv14eA2OORuBt+zBs97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BY10" i="5"/>
  <c r="BO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AU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<sst xmlns="http://schemas.openxmlformats.org/spreadsheetml/2006/main" count="262" uniqueCount="107">
  <si>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</si>
  <si>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</si>
  <si>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</si>
  <si>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</si>
  <si>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</si>
  <si>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</si>
  <si>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</si>
  <si>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</si>
  <si>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</si>
  <si>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</si>
  <si>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</si>
  <si>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</si>
  <si>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</si>
  <si>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</si>
  <si>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</si>
  <si>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</si>
  <si>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</si>
  <si>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</si>
  <si>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</si>
  <si>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</si>
  <si>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</si>
  <si>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</si>
  <si>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</si>
  <si>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</si>
  <si>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</si>
  <si>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</si>
  <si>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</si>
  <si>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</si>
  <si>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</si>
  <si>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</si>
  <si>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</si>
  <si>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</si>
  <si>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</si>
  <si>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</si>
  <si>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</si>
  <si>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</si>
  <si>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</si>
  <si>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</si>
  <si>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</si>
  <si>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</si>
  <si>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</si>
  <si>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</si>
  <si>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</si>
  <si>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</si>
  <si>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</si>
  <si>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</si>
  <si>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</si>
  <si>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</si>
  <si>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</si>
  <si>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</si>
  <si>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</si>
  <si>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</si>
  <si>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</si>
  <si>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</si>
  <si>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</si>
  <si>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</si>
  <si>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</si>
  <si>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</si>
  <si>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</si>
  <si>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</si>
  <si>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</si>
  <si>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</si>
  <si>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</si>
  <si>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</si>
  <si>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</si>
  <si>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</si>
  <si>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</si>
  <si>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</si>
  <si>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</si>
  <si>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</si>
  <si>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</si>
  <si>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</si>
  <si>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</si>
  <si>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</si>
  <si>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</si>
  <si>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</si>
  <si>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</si>
  <si>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</si>
  <si>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</si>
  <si>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</si>
  <si>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</si>
  <si>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</si>
  <si>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</si>
  <si>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</si>
  <si>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</si>
  <si>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</si>
  <si>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</si>
  <si>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</si>
  <si>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352063</t>
  </si>
  <si>
    <t>46</t>
  </si>
  <si>
    <t>02</t>
  </si>
  <si>
    <t>0</t>
  </si>
  <si>
    <t>000</t>
  </si>
  <si>
    <t>山口県　防府市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</si>
  <si>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</si>
  <si>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</si>
  <si>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</si>
  <si>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</si>
  <si>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</si>
  <si>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</si>
  <si>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</si>
  <si>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</si>
  <si>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</si>
  <si>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</si>
  <si>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管路経年化率については、管内のクリーニング工事を定期的に実施することで安定給水できているものの、類似団体を大きく上回っている。また、管路更新率は、未実施の状態が続いている。
　有形固定資産減価償却率は、償却資産における減価償却済の部分の割合を示す比率で、減価償却の進み具合や資産の経過年数を示す。数値自体は年々増加しており、平成30年度からは取水地点の追加による改良工事によって改善しているものの、施設の老朽化は進んでいることが分かる。</t>
    <rPh sb="163" eb="165">
      <t>ヘイセイ</t>
    </rPh>
    <rPh sb="167" eb="169">
      <t>ネンド</t>
    </rPh>
    <rPh sb="182" eb="184">
      <t>カイリョウ</t>
    </rPh>
    <phoneticPr fontId="5"/>
  </si>
  <si>
    <t>　当市の工業用水道事業は、これまでの行財政改革等の効果により、現状においては類似団体と比較して健全な経営であると言える。昭和39年に工事着手し、取水井5井の築造及び配水管4,103ｍの埋設、運転管理室の建設により供給を開始し、その後は、電気室と電気設備等の全面改良、非常用発電設備の改良や管内のクリーニング工事を定期的に実施することで安定給水できている。近年、渇水期に水位が低下して現状の水源能力の維持が難しくなっていることから、令和2年度末には取水地点の追加工事を完了させる。老朽化対策の強化が一層求められるため、需要予測及び収支見通しに留意しつつ、今後も適正な投資水準により老朽化した施設の計画的な改築・更新を行っていくことが必要である。</t>
    <rPh sb="202" eb="203">
      <t>ムズカ</t>
    </rPh>
    <rPh sb="215" eb="217">
      <t>レイワ</t>
    </rPh>
    <rPh sb="219" eb="220">
      <t>ド</t>
    </rPh>
    <rPh sb="220" eb="221">
      <t>マツ</t>
    </rPh>
    <rPh sb="233" eb="235">
      <t>カンリョウ</t>
    </rPh>
    <phoneticPr fontId="5"/>
  </si>
  <si>
    <t>　経常収支比率は100％以上、累積欠損金がなく累積欠損金比率は0％となっており、類似団体と比較しても健全な経営と言える。
　給水原価は、一事業所との契約で投資効率がよいことから類似団体と比較しても低い水準にある。また、料金回収率においても、100％以上かつ類似団体平均値を超えており、給水に係る費用を給水収益で賄えている。
　流動比率は、短期的な債務に対する支払能力を確保できていることを示し、流動性を確保するためには200％以上が望ましいとされているが、すべての年度で1,000％以上となっており類似団体の平均値よりも大きく上回っている。また、平成17年度からは企業債借入残高がない。
　契約率は、平成17年度の契約事業所からの減量要望（責任水量15,000m3）により施設能力20,000m3に対して現在の75％で平成19年度から推移している。有収率は責任水量制により100％となっているが、施設利用率については、臨時増量の要望に応えることとしているため変動している。
　</t>
    <rPh sb="27" eb="28">
      <t>キン</t>
    </rPh>
    <rPh sb="56" eb="57">
      <t>イ</t>
    </rPh>
    <rPh sb="68" eb="69">
      <t>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</si>
</sst>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83.1</c:v>
                </c:pt>
                <c:pt idx="1">
                  <c:v>83.63</c:v>
                </c:pt>
                <c:pt idx="2">
                  <c:v>84.79</c:v>
                </c:pt>
                <c:pt idx="3">
                  <c:v>68.58</c:v>
                </c:pt>
                <c:pt idx="4">
                  <c:v>67.3</c:v>
                </c:pt>
              </c:numCache>
            </c:numRef>
          </c:val>
          <c:extLst>
            <c:ext xmlns:c16="http://schemas.microsoft.com/office/drawing/2014/chart" uri="{C3380CC4-5D6E-409C-BE32-E72D297353CC}">
              <c16:uniqueId val="{00000000-6E5E-423E-A59F-3280DA6738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c:ext xmlns:c16="http://schemas.microsoft.com/office/drawing/2014/chart" uri="{C3380CC4-5D6E-409C-BE32-E72D297353CC}">
              <c16:uniqueId val="{00000001-6E5E-423E-A59F-3280DA6738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20-457C-BA66-9539FE6E772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c:ext xmlns:c16="http://schemas.microsoft.com/office/drawing/2014/chart" uri="{C3380CC4-5D6E-409C-BE32-E72D297353CC}">
              <c16:uniqueId val="{00000001-B520-457C-BA66-9539FE6E772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127.76</c:v>
                </c:pt>
                <c:pt idx="1">
                  <c:v>126.96</c:v>
                </c:pt>
                <c:pt idx="2">
                  <c:v>126.32</c:v>
                </c:pt>
                <c:pt idx="3">
                  <c:v>124.98</c:v>
                </c:pt>
                <c:pt idx="4">
                  <c:v>114.64</c:v>
                </c:pt>
              </c:numCache>
            </c:numRef>
          </c:val>
          <c:extLst>
            <c:ext xmlns:c16="http://schemas.microsoft.com/office/drawing/2014/chart" uri="{C3380CC4-5D6E-409C-BE32-E72D297353CC}">
              <c16:uniqueId val="{00000000-BBFC-4CB9-95A8-FA92A79228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c:ext xmlns:c16="http://schemas.microsoft.com/office/drawing/2014/chart" uri="{C3380CC4-5D6E-409C-BE32-E72D297353CC}">
              <c16:uniqueId val="{00000001-BBFC-4CB9-95A8-FA92A79228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96.38</c:v>
                </c:pt>
                <c:pt idx="1">
                  <c:v>96.38</c:v>
                </c:pt>
                <c:pt idx="2">
                  <c:v>96.38</c:v>
                </c:pt>
                <c:pt idx="3">
                  <c:v>96.38</c:v>
                </c:pt>
                <c:pt idx="4">
                  <c:v>96.38</c:v>
                </c:pt>
              </c:numCache>
            </c:numRef>
          </c:val>
          <c:extLst>
            <c:ext xmlns:c16="http://schemas.microsoft.com/office/drawing/2014/chart" uri="{C3380CC4-5D6E-409C-BE32-E72D297353CC}">
              <c16:uniqueId val="{00000000-31C2-4EDB-88DD-3164641E9F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c:ext xmlns:c16="http://schemas.microsoft.com/office/drawing/2014/chart" uri="{C3380CC4-5D6E-409C-BE32-E72D297353CC}">
              <c16:uniqueId val="{00000001-31C2-4EDB-88DD-3164641E9F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3E-4970-8AE5-90F4014E672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c:ext xmlns:c16="http://schemas.microsoft.com/office/drawing/2014/chart" uri="{C3380CC4-5D6E-409C-BE32-E72D297353CC}">
              <c16:uniqueId val="{00000001-6F3E-4970-8AE5-90F4014E672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1754.93</c:v>
                </c:pt>
                <c:pt idx="1">
                  <c:v>2221.0700000000002</c:v>
                </c:pt>
                <c:pt idx="2">
                  <c:v>2702.95</c:v>
                </c:pt>
                <c:pt idx="3">
                  <c:v>2565.87</c:v>
                </c:pt>
                <c:pt idx="4">
                  <c:v>1052.3</c:v>
                </c:pt>
              </c:numCache>
            </c:numRef>
          </c:val>
          <c:extLst>
            <c:ext xmlns:c16="http://schemas.microsoft.com/office/drawing/2014/chart" uri="{C3380CC4-5D6E-409C-BE32-E72D297353CC}">
              <c16:uniqueId val="{00000000-B389-4B46-B0EB-F814CB3325E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c:ext xmlns:c16="http://schemas.microsoft.com/office/drawing/2014/chart" uri="{C3380CC4-5D6E-409C-BE32-E72D297353CC}">
              <c16:uniqueId val="{00000001-B389-4B46-B0EB-F814CB3325E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0A-476B-AC27-C32BCF84B28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c:ext xmlns:c16="http://schemas.microsoft.com/office/drawing/2014/chart" uri="{C3380CC4-5D6E-409C-BE32-E72D297353CC}">
              <c16:uniqueId val="{00000001-A40A-476B-AC27-C32BCF84B28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126.14</c:v>
                </c:pt>
                <c:pt idx="1">
                  <c:v>125.44</c:v>
                </c:pt>
                <c:pt idx="2">
                  <c:v>125.59</c:v>
                </c:pt>
                <c:pt idx="3">
                  <c:v>124.54</c:v>
                </c:pt>
                <c:pt idx="4">
                  <c:v>113.52</c:v>
                </c:pt>
              </c:numCache>
            </c:numRef>
          </c:val>
          <c:extLst>
            <c:ext xmlns:c16="http://schemas.microsoft.com/office/drawing/2014/chart" uri="{C3380CC4-5D6E-409C-BE32-E72D297353CC}">
              <c16:uniqueId val="{00000000-A621-4CF9-85F0-258AD9E4272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c:ext xmlns:c16="http://schemas.microsoft.com/office/drawing/2014/chart" uri="{C3380CC4-5D6E-409C-BE32-E72D297353CC}">
              <c16:uniqueId val="{00000001-A621-4CF9-85F0-258AD9E4272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20.29</c:v>
                </c:pt>
                <c:pt idx="1">
                  <c:v>20.41</c:v>
                </c:pt>
                <c:pt idx="2">
                  <c:v>20.38</c:v>
                </c:pt>
                <c:pt idx="3">
                  <c:v>20.56</c:v>
                </c:pt>
                <c:pt idx="4">
                  <c:v>22.55</c:v>
                </c:pt>
              </c:numCache>
            </c:numRef>
          </c:val>
          <c:extLst>
            <c:ext xmlns:c16="http://schemas.microsoft.com/office/drawing/2014/chart" uri="{C3380CC4-5D6E-409C-BE32-E72D297353CC}">
              <c16:uniqueId val="{00000000-84B5-49ED-8726-B24D16C1E49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c:ext xmlns:c16="http://schemas.microsoft.com/office/drawing/2014/chart" uri="{C3380CC4-5D6E-409C-BE32-E72D297353CC}">
              <c16:uniqueId val="{00000001-84B5-49ED-8726-B24D16C1E49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70.989999999999995</c:v>
                </c:pt>
                <c:pt idx="1">
                  <c:v>67.099999999999994</c:v>
                </c:pt>
                <c:pt idx="2">
                  <c:v>70.53</c:v>
                </c:pt>
                <c:pt idx="3">
                  <c:v>71.56</c:v>
                </c:pt>
                <c:pt idx="4">
                  <c:v>70.66</c:v>
                </c:pt>
              </c:numCache>
            </c:numRef>
          </c:val>
          <c:extLst>
            <c:ext xmlns:c16="http://schemas.microsoft.com/office/drawing/2014/chart" uri="{C3380CC4-5D6E-409C-BE32-E72D297353CC}">
              <c16:uniqueId val="{00000000-19AF-40DC-BEBC-C2472A5B94A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c:ext xmlns:c16="http://schemas.microsoft.com/office/drawing/2014/chart" uri="{C3380CC4-5D6E-409C-BE32-E72D297353CC}">
              <c16:uniqueId val="{00000001-19AF-40DC-BEBC-C2472A5B94A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75</c:v>
                </c:pt>
                <c:pt idx="1">
                  <c:v>75</c:v>
                </c:pt>
                <c:pt idx="2">
                  <c:v>75</c:v>
                </c:pt>
                <c:pt idx="3">
                  <c:v>75</c:v>
                </c:pt>
                <c:pt idx="4">
                  <c:v>75</c:v>
                </c:pt>
              </c:numCache>
            </c:numRef>
          </c:val>
          <c:extLst>
            <c:ext xmlns:c16="http://schemas.microsoft.com/office/drawing/2014/chart" uri="{C3380CC4-5D6E-409C-BE32-E72D297353CC}">
              <c16:uniqueId val="{00000000-F9DA-44B5-BF27-CBF1E78F99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c:ext xmlns:c16="http://schemas.microsoft.com/office/drawing/2014/chart" uri="{C3380CC4-5D6E-409C-BE32-E72D297353CC}">
              <c16:uniqueId val="{00000001-F9DA-44B5-BF27-CBF1E78F99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山口県　防府市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20000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14131</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78.8</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15000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127.76</v>
      </c>
      <c r="Y32" s="107"/>
      <c r="Z32" s="107"/>
      <c r="AA32" s="107"/>
      <c r="AB32" s="107"/>
      <c r="AC32" s="107"/>
      <c r="AD32" s="107"/>
      <c r="AE32" s="107"/>
      <c r="AF32" s="107"/>
      <c r="AG32" s="107"/>
      <c r="AH32" s="107"/>
      <c r="AI32" s="107"/>
      <c r="AJ32" s="107"/>
      <c r="AK32" s="107"/>
      <c r="AL32" s="107"/>
      <c r="AM32" s="107"/>
      <c r="AN32" s="107"/>
      <c r="AO32" s="107"/>
      <c r="AP32" s="107"/>
      <c r="AQ32" s="108"/>
      <c r="AR32" s="106">
        <f>データ!U6</f>
        <v>126.96</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126.32</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124.98</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114.64</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1754.93</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2221.0700000000002</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2702.95</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2565.87</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1052.3</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0</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0</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0</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108.74</v>
      </c>
      <c r="Y33" s="107"/>
      <c r="Z33" s="107"/>
      <c r="AA33" s="107"/>
      <c r="AB33" s="107"/>
      <c r="AC33" s="107"/>
      <c r="AD33" s="107"/>
      <c r="AE33" s="107"/>
      <c r="AF33" s="107"/>
      <c r="AG33" s="107"/>
      <c r="AH33" s="107"/>
      <c r="AI33" s="107"/>
      <c r="AJ33" s="107"/>
      <c r="AK33" s="107"/>
      <c r="AL33" s="107"/>
      <c r="AM33" s="107"/>
      <c r="AN33" s="107"/>
      <c r="AO33" s="107"/>
      <c r="AP33" s="107"/>
      <c r="AQ33" s="108"/>
      <c r="AR33" s="106">
        <f>データ!Z6</f>
        <v>109.99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109.1</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108.18</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114.99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86.84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83.56</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82.78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79.27</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75.56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619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688.41</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649.91999999999996</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680.22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786.06</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552.4</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505.25</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531.53</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504.73</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450.91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126.14</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125.44</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125.59</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124.54</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113.52</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20.29</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20.41</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20.38</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20.56</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22.55</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70.989999999999995</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67.099999999999994</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70.53</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71.56</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70.66</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75</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75</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75</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75</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75</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90.99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93.58</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93.31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103.39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34.1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33.79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33.81</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34.33</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30.96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42.43</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43.12</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43.85</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44.05</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45.51</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61.07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61.62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61.64</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61.85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64.14</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83.1</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83.63</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84.79</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68.58</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67.3</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96.38</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96.38</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96.38</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96.38</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96.38</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49.38</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51.15</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52.15</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52.21</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54.51</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14.92</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20.8</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29.43</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32.03</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36.58</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2.36</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0.11</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0.11</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0.11</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0.36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37</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30</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31</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70" t="str">
        <f>データ!AD6</f>
        <v>【119.03】</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【25.49】</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【420.52】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【238.81】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【115.00】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【18.60】</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x2NOt7oZM7AuAE5gFNAgOaWDnFd3/gCPYcs+2dinYzwpXrjxEKYY0ZN1Y6KX/CKuiNKc3bryapSPln2M3KPQuA==" saltValue="1gIbFSIiyH+hpg0vTlvKP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127.76</v>
      </c>
      <c r="U6" s="52">
        <f>U7</f>
        <v>126.96</v>
      </c>
      <c r="V6" s="52">
        <f>V7</f>
        <v>126.32</v>
      </c>
      <c r="W6" s="52">
        <f>W7</f>
        <v>124.98</v>
      </c>
      <c r="X6" s="52">
        <f t="shared" si="3"/>
        <v>114.64</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1754.93</v>
      </c>
      <c r="AQ6" s="52">
        <f>AQ7</f>
        <v>2221.0700000000002</v>
      </c>
      <c r="AR6" s="52">
        <f>AR7</f>
        <v>2702.95</v>
      </c>
      <c r="AS6" s="52">
        <f>AS7</f>
        <v>2565.87</v>
      </c>
      <c r="AT6" s="52">
        <f t="shared" si="3"/>
        <v>1052.3</v>
      </c>
      <c r="AU6" s="52">
        <f t="shared" si="3"/>
        <v>619</v>
      </c>
      <c r="AV6" s="52">
        <f t="shared" si="3"/>
        <v>688.41</v>
      </c>
      <c r="AW6" s="52">
        <f t="shared" si="3"/>
        <v>649.91999999999996</v>
      </c>
      <c r="AX6" s="52">
        <f t="shared" si="3"/>
        <v>680.22</v>
      </c>
      <c r="AY6" s="52">
        <f t="shared" si="3"/>
        <v>786.06</v>
      </c>
      <c r="AZ6" s="50" t="str">
        <f>IF(AZ7="-","【-】","【"&amp;SUBSTITUTE(TEXT(AZ7,"#,##0.00"),"-","△")&amp;"】")</f>
        <v>【420.52】</v>
      </c>
      <c r="BA6" s="52">
        <f t="shared" si="3"/>
        <v>0</v>
      </c>
      <c r="BB6" s="52">
        <f>BB7</f>
        <v>0</v>
      </c>
      <c r="BC6" s="52">
        <f>BC7</f>
        <v>0</v>
      </c>
      <c r="BD6" s="52">
        <f>BD7</f>
        <v>0</v>
      </c>
      <c r="BE6" s="52">
        <f t="shared" si="3"/>
        <v>0</v>
      </c>
      <c r="BF6" s="52">
        <f t="shared" si="3"/>
        <v>552.4</v>
      </c>
      <c r="BG6" s="52">
        <f t="shared" si="3"/>
        <v>505.25</v>
      </c>
      <c r="BH6" s="52">
        <f t="shared" si="3"/>
        <v>531.53</v>
      </c>
      <c r="BI6" s="52">
        <f t="shared" si="3"/>
        <v>504.73</v>
      </c>
      <c r="BJ6" s="52">
        <f t="shared" si="3"/>
        <v>450.91</v>
      </c>
      <c r="BK6" s="50" t="str">
        <f>IF(BK7="-","【-】","【"&amp;SUBSTITUTE(TEXT(BK7,"#,##0.00"),"-","△")&amp;"】")</f>
        <v>【238.81】</v>
      </c>
      <c r="BL6" s="52">
        <f t="shared" si="3"/>
        <v>126.14</v>
      </c>
      <c r="BM6" s="52">
        <f>BM7</f>
        <v>125.44</v>
      </c>
      <c r="BN6" s="52">
        <f>BN7</f>
        <v>125.59</v>
      </c>
      <c r="BO6" s="52">
        <f>BO7</f>
        <v>124.54</v>
      </c>
      <c r="BP6" s="52">
        <f t="shared" si="3"/>
        <v>113.52</v>
      </c>
      <c r="BQ6" s="52">
        <f t="shared" si="3"/>
        <v>90.99</v>
      </c>
      <c r="BR6" s="52">
        <f t="shared" si="3"/>
        <v>93.58</v>
      </c>
      <c r="BS6" s="52">
        <f t="shared" si="3"/>
        <v>93.31</v>
      </c>
      <c r="BT6" s="52">
        <f t="shared" si="3"/>
        <v>92.2</v>
      </c>
      <c r="BU6" s="52">
        <f t="shared" si="3"/>
        <v>103.39</v>
      </c>
      <c r="BV6" s="50" t="str">
        <f>IF(BV7="-","【-】","【"&amp;SUBSTITUTE(TEXT(BV7,"#,##0.00"),"-","△")&amp;"】")</f>
        <v>【115.00】</v>
      </c>
      <c r="BW6" s="52">
        <f t="shared" si="3"/>
        <v>20.29</v>
      </c>
      <c r="BX6" s="52">
        <f>BX7</f>
        <v>20.41</v>
      </c>
      <c r="BY6" s="52">
        <f>BY7</f>
        <v>20.38</v>
      </c>
      <c r="BZ6" s="52">
        <f>BZ7</f>
        <v>20.56</v>
      </c>
      <c r="CA6" s="52">
        <f t="shared" si="3"/>
        <v>22.55</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70.989999999999995</v>
      </c>
      <c r="CI6" s="52">
        <f>CI7</f>
        <v>67.099999999999994</v>
      </c>
      <c r="CJ6" s="52">
        <f>CJ7</f>
        <v>70.53</v>
      </c>
      <c r="CK6" s="52">
        <f>CK7</f>
        <v>71.56</v>
      </c>
      <c r="CL6" s="52">
        <f t="shared" si="5"/>
        <v>70.66</v>
      </c>
      <c r="CM6" s="52">
        <f t="shared" si="5"/>
        <v>42.43</v>
      </c>
      <c r="CN6" s="52">
        <f t="shared" si="5"/>
        <v>43.12</v>
      </c>
      <c r="CO6" s="52">
        <f t="shared" si="5"/>
        <v>43.85</v>
      </c>
      <c r="CP6" s="52">
        <f t="shared" si="5"/>
        <v>44.05</v>
      </c>
      <c r="CQ6" s="52">
        <f t="shared" si="5"/>
        <v>45.51</v>
      </c>
      <c r="CR6" s="50" t="str">
        <f>IF(CR7="-","【-】","【"&amp;SUBSTITUTE(TEXT(CR7,"#,##0.00"),"-","△")&amp;"】")</f>
        <v>【55.21】</v>
      </c>
      <c r="CS6" s="52">
        <f t="shared" ref="CS6:DB6" si="6">CS7</f>
        <v>75</v>
      </c>
      <c r="CT6" s="52">
        <f>CT7</f>
        <v>75</v>
      </c>
      <c r="CU6" s="52">
        <f>CU7</f>
        <v>75</v>
      </c>
      <c r="CV6" s="52">
        <f>CV7</f>
        <v>75</v>
      </c>
      <c r="CW6" s="52">
        <f t="shared" si="6"/>
        <v>75</v>
      </c>
      <c r="CX6" s="52">
        <f t="shared" si="6"/>
        <v>61.07</v>
      </c>
      <c r="CY6" s="52">
        <f t="shared" si="6"/>
        <v>61.62</v>
      </c>
      <c r="CZ6" s="52">
        <f t="shared" si="6"/>
        <v>61.64</v>
      </c>
      <c r="DA6" s="52">
        <f t="shared" si="6"/>
        <v>61.85</v>
      </c>
      <c r="DB6" s="52">
        <f t="shared" si="6"/>
        <v>64.14</v>
      </c>
      <c r="DC6" s="50" t="str">
        <f>IF(DC7="-","【-】","【"&amp;SUBSTITUTE(TEXT(DC7,"#,##0.00"),"-","△")&amp;"】")</f>
        <v>【77.39】</v>
      </c>
      <c r="DD6" s="52">
        <f t="shared" ref="DD6:DM6" si="7">DD7</f>
        <v>83.1</v>
      </c>
      <c r="DE6" s="52">
        <f>DE7</f>
        <v>83.63</v>
      </c>
      <c r="DF6" s="52">
        <f>DF7</f>
        <v>84.79</v>
      </c>
      <c r="DG6" s="52">
        <f>DG7</f>
        <v>68.58</v>
      </c>
      <c r="DH6" s="52">
        <f t="shared" si="7"/>
        <v>67.3</v>
      </c>
      <c r="DI6" s="52">
        <f t="shared" si="7"/>
        <v>49.38</v>
      </c>
      <c r="DJ6" s="52">
        <f t="shared" si="7"/>
        <v>51.15</v>
      </c>
      <c r="DK6" s="52">
        <f t="shared" si="7"/>
        <v>52.15</v>
      </c>
      <c r="DL6" s="52">
        <f t="shared" si="7"/>
        <v>52.21</v>
      </c>
      <c r="DM6" s="52">
        <f t="shared" si="7"/>
        <v>54.51</v>
      </c>
      <c r="DN6" s="50" t="str">
        <f>IF(DN7="-","【-】","【"&amp;SUBSTITUTE(TEXT(DN7,"#,##0.00"),"-","△")&amp;"】")</f>
        <v>【59.23】</v>
      </c>
      <c r="DO6" s="52">
        <f t="shared" ref="DO6:DX6" si="8">DO7</f>
        <v>96.38</v>
      </c>
      <c r="DP6" s="52">
        <f>DP7</f>
        <v>96.38</v>
      </c>
      <c r="DQ6" s="52">
        <f>DQ7</f>
        <v>96.38</v>
      </c>
      <c r="DR6" s="52">
        <f>DR7</f>
        <v>96.38</v>
      </c>
      <c r="DS6" s="52">
        <f t="shared" si="8"/>
        <v>96.38</v>
      </c>
      <c r="DT6" s="52">
        <f t="shared" si="8"/>
        <v>14.92</v>
      </c>
      <c r="DU6" s="52">
        <f t="shared" si="8"/>
        <v>20.8</v>
      </c>
      <c r="DV6" s="52">
        <f t="shared" si="8"/>
        <v>29.43</v>
      </c>
      <c r="DW6" s="52">
        <f t="shared" si="8"/>
        <v>32.03</v>
      </c>
      <c r="DX6" s="52">
        <f t="shared" si="8"/>
        <v>36.58</v>
      </c>
      <c r="DY6" s="50" t="str">
        <f>IF(DY7="-","【-】","【"&amp;SUBSTITUTE(TEXT(DY7,"#,##0.00"),"-","△")&amp;"】")</f>
        <v>【47.77】</v>
      </c>
      <c r="DZ6" s="52">
        <f t="shared" ref="DZ6:EI6" si="9">DZ7</f>
        <v>0</v>
      </c>
      <c r="EA6" s="52">
        <f>EA7</f>
        <v>0</v>
      </c>
      <c r="EB6" s="52">
        <f>EB7</f>
        <v>0</v>
      </c>
      <c r="EC6" s="52">
        <f>EC7</f>
        <v>0</v>
      </c>
      <c r="ED6" s="52">
        <f t="shared" si="9"/>
        <v>0</v>
      </c>
      <c r="EE6" s="52">
        <f t="shared" si="9"/>
        <v>2.36</v>
      </c>
      <c r="EF6" s="52">
        <f t="shared" si="9"/>
        <v>0.11</v>
      </c>
      <c r="EG6" s="52">
        <f t="shared" si="9"/>
        <v>0.11</v>
      </c>
      <c r="EH6" s="52">
        <f t="shared" si="9"/>
        <v>0.11</v>
      </c>
      <c r="EI6" s="52">
        <f t="shared" si="9"/>
        <v>0.36</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20000</v>
      </c>
      <c r="L7" s="54" t="s">
        <v>96</v>
      </c>
      <c r="M7" s="55">
        <v>1</v>
      </c>
      <c r="N7" s="55">
        <v>14131</v>
      </c>
      <c r="O7" s="56" t="s">
        <v>97</v>
      </c>
      <c r="P7" s="56">
        <v>78.8</v>
      </c>
      <c r="Q7" s="55">
        <v>1</v>
      </c>
      <c r="R7" s="55">
        <v>15000</v>
      </c>
      <c r="S7" s="54" t="s">
        <v>98</v>
      </c>
      <c r="T7" s="57">
        <v>127.76</v>
      </c>
      <c r="U7" s="57">
        <v>126.96</v>
      </c>
      <c r="V7" s="57">
        <v>126.32</v>
      </c>
      <c r="W7" s="57">
        <v>124.98</v>
      </c>
      <c r="X7" s="57">
        <v>114.64</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1754.93</v>
      </c>
      <c r="AQ7" s="57">
        <v>2221.0700000000002</v>
      </c>
      <c r="AR7" s="57">
        <v>2702.95</v>
      </c>
      <c r="AS7" s="57">
        <v>2565.87</v>
      </c>
      <c r="AT7" s="57">
        <v>1052.3</v>
      </c>
      <c r="AU7" s="57">
        <v>619</v>
      </c>
      <c r="AV7" s="57">
        <v>688.41</v>
      </c>
      <c r="AW7" s="57">
        <v>649.91999999999996</v>
      </c>
      <c r="AX7" s="57">
        <v>680.22</v>
      </c>
      <c r="AY7" s="57">
        <v>786.06</v>
      </c>
      <c r="AZ7" s="57">
        <v>420.52</v>
      </c>
      <c r="BA7" s="57">
        <v>0</v>
      </c>
      <c r="BB7" s="57">
        <v>0</v>
      </c>
      <c r="BC7" s="57">
        <v>0</v>
      </c>
      <c r="BD7" s="57">
        <v>0</v>
      </c>
      <c r="BE7" s="57">
        <v>0</v>
      </c>
      <c r="BF7" s="57">
        <v>552.4</v>
      </c>
      <c r="BG7" s="57">
        <v>505.25</v>
      </c>
      <c r="BH7" s="57">
        <v>531.53</v>
      </c>
      <c r="BI7" s="57">
        <v>504.73</v>
      </c>
      <c r="BJ7" s="57">
        <v>450.91</v>
      </c>
      <c r="BK7" s="57">
        <v>238.81</v>
      </c>
      <c r="BL7" s="57">
        <v>126.14</v>
      </c>
      <c r="BM7" s="57">
        <v>125.44</v>
      </c>
      <c r="BN7" s="57">
        <v>125.59</v>
      </c>
      <c r="BO7" s="57">
        <v>124.54</v>
      </c>
      <c r="BP7" s="57">
        <v>113.52</v>
      </c>
      <c r="BQ7" s="57">
        <v>90.99</v>
      </c>
      <c r="BR7" s="57">
        <v>93.58</v>
      </c>
      <c r="BS7" s="57">
        <v>93.31</v>
      </c>
      <c r="BT7" s="57">
        <v>92.2</v>
      </c>
      <c r="BU7" s="57">
        <v>103.39</v>
      </c>
      <c r="BV7" s="57">
        <v>115</v>
      </c>
      <c r="BW7" s="57">
        <v>20.29</v>
      </c>
      <c r="BX7" s="57">
        <v>20.41</v>
      </c>
      <c r="BY7" s="57">
        <v>20.38</v>
      </c>
      <c r="BZ7" s="57">
        <v>20.56</v>
      </c>
      <c r="CA7" s="57">
        <v>22.55</v>
      </c>
      <c r="CB7" s="57">
        <v>34.1</v>
      </c>
      <c r="CC7" s="57">
        <v>33.79</v>
      </c>
      <c r="CD7" s="57">
        <v>33.81</v>
      </c>
      <c r="CE7" s="57">
        <v>34.33</v>
      </c>
      <c r="CF7" s="57">
        <v>30.96</v>
      </c>
      <c r="CG7" s="57">
        <v>18.600000000000001</v>
      </c>
      <c r="CH7" s="57">
        <v>70.989999999999995</v>
      </c>
      <c r="CI7" s="57">
        <v>67.099999999999994</v>
      </c>
      <c r="CJ7" s="57">
        <v>70.53</v>
      </c>
      <c r="CK7" s="57">
        <v>71.56</v>
      </c>
      <c r="CL7" s="57">
        <v>70.66</v>
      </c>
      <c r="CM7" s="57">
        <v>42.43</v>
      </c>
      <c r="CN7" s="57">
        <v>43.12</v>
      </c>
      <c r="CO7" s="57">
        <v>43.85</v>
      </c>
      <c r="CP7" s="57">
        <v>44.05</v>
      </c>
      <c r="CQ7" s="57">
        <v>45.51</v>
      </c>
      <c r="CR7" s="57">
        <v>55.21</v>
      </c>
      <c r="CS7" s="57">
        <v>75</v>
      </c>
      <c r="CT7" s="57">
        <v>75</v>
      </c>
      <c r="CU7" s="57">
        <v>75</v>
      </c>
      <c r="CV7" s="57">
        <v>75</v>
      </c>
      <c r="CW7" s="57">
        <v>75</v>
      </c>
      <c r="CX7" s="57">
        <v>61.07</v>
      </c>
      <c r="CY7" s="57">
        <v>61.62</v>
      </c>
      <c r="CZ7" s="57">
        <v>61.64</v>
      </c>
      <c r="DA7" s="57">
        <v>61.85</v>
      </c>
      <c r="DB7" s="57">
        <v>64.14</v>
      </c>
      <c r="DC7" s="57">
        <v>77.39</v>
      </c>
      <c r="DD7" s="57">
        <v>83.1</v>
      </c>
      <c r="DE7" s="57">
        <v>83.63</v>
      </c>
      <c r="DF7" s="57">
        <v>84.79</v>
      </c>
      <c r="DG7" s="57">
        <v>68.58</v>
      </c>
      <c r="DH7" s="57">
        <v>67.3</v>
      </c>
      <c r="DI7" s="57">
        <v>49.38</v>
      </c>
      <c r="DJ7" s="57">
        <v>51.15</v>
      </c>
      <c r="DK7" s="57">
        <v>52.15</v>
      </c>
      <c r="DL7" s="57">
        <v>52.21</v>
      </c>
      <c r="DM7" s="57">
        <v>54.51</v>
      </c>
      <c r="DN7" s="57">
        <v>59.23</v>
      </c>
      <c r="DO7" s="57">
        <v>96.38</v>
      </c>
      <c r="DP7" s="57">
        <v>96.38</v>
      </c>
      <c r="DQ7" s="57">
        <v>96.38</v>
      </c>
      <c r="DR7" s="57">
        <v>96.38</v>
      </c>
      <c r="DS7" s="57">
        <v>96.38</v>
      </c>
      <c r="DT7" s="57">
        <v>14.92</v>
      </c>
      <c r="DU7" s="57">
        <v>20.8</v>
      </c>
      <c r="DV7" s="57">
        <v>29.43</v>
      </c>
      <c r="DW7" s="57">
        <v>32.03</v>
      </c>
      <c r="DX7" s="57">
        <v>36.58</v>
      </c>
      <c r="DY7" s="57">
        <v>47.77</v>
      </c>
      <c r="DZ7" s="57">
        <v>0</v>
      </c>
      <c r="EA7" s="57">
        <v>0</v>
      </c>
      <c r="EB7" s="57">
        <v>0</v>
      </c>
      <c r="EC7" s="57">
        <v>0</v>
      </c>
      <c r="ED7" s="57">
        <v>0</v>
      </c>
      <c r="EE7" s="57">
        <v>2.36</v>
      </c>
      <c r="EF7" s="57">
        <v>0.11</v>
      </c>
      <c r="EG7" s="57">
        <v>0.11</v>
      </c>
      <c r="EH7" s="57">
        <v>0.11</v>
      </c>
      <c r="EI7" s="57">
        <v>0.36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127.76</v>
      </c>
      <c r="V11" s="65">
        <f>IF(U6="-",NA(),U6)</f>
        <v>126.96</v>
      </c>
      <c r="W11" s="65">
        <f>IF(V6="-",NA(),V6)</f>
        <v>126.32</v>
      </c>
      <c r="X11" s="65">
        <f>IF(W6="-",NA(),W6)</f>
        <v>124.98</v>
      </c>
      <c r="Y11" s="65">
        <f>IF(X6="-",NA(),X6)</f>
        <v>114.64</v>
      </c>
      <c r="AE11" s="64" t="s">
        <v>23</v>
      </c>
      <c r="AF11" s="65">
        <f>IF(AE6="-",NA(),AE6)</f>
        <v>0</v>
      </c>
      <c r="AG11" s="65">
        <f>IF(AF6="-",NA(),AF6)</f>
        <v>0</v>
      </c>
      <c r="AH11" s="65">
        <f>IF(AG6="-",NA(),AG6)</f>
        <v>0</v>
      </c>
      <c r="AI11" s="65">
        <f>IF(AH6="-",NA(),AH6)</f>
        <v>0</v>
      </c>
      <c r="AJ11" s="65">
        <f>IF(AI6="-",NA(),AI6)</f>
        <v>0</v>
      </c>
      <c r="AP11" s="64" t="s">
        <v>23</v>
      </c>
      <c r="AQ11" s="65">
        <f>IF(AP6="-",NA(),AP6)</f>
        <v>1754.93</v>
      </c>
      <c r="AR11" s="65">
        <f>IF(AQ6="-",NA(),AQ6)</f>
        <v>2221.0700000000002</v>
      </c>
      <c r="AS11" s="65">
        <f>IF(AR6="-",NA(),AR6)</f>
        <v>2702.95</v>
      </c>
      <c r="AT11" s="65">
        <f>IF(AS6="-",NA(),AS6)</f>
        <v>2565.87</v>
      </c>
      <c r="AU11" s="65">
        <f>IF(AT6="-",NA(),AT6)</f>
        <v>1052.3</v>
      </c>
      <c r="BA11" s="64" t="s">
        <v>23</v>
      </c>
      <c r="BB11" s="65">
        <f>IF(BA6="-",NA(),BA6)</f>
        <v>0</v>
      </c>
      <c r="BC11" s="65">
        <f>IF(BB6="-",NA(),BB6)</f>
        <v>0</v>
      </c>
      <c r="BD11" s="65">
        <f>IF(BC6="-",NA(),BC6)</f>
        <v>0</v>
      </c>
      <c r="BE11" s="65">
        <f>IF(BD6="-",NA(),BD6)</f>
        <v>0</v>
      </c>
      <c r="BF11" s="65">
        <f>IF(BE6="-",NA(),BE6)</f>
        <v>0</v>
      </c>
      <c r="BL11" s="64" t="s">
        <v>23</v>
      </c>
      <c r="BM11" s="65">
        <f>IF(BL6="-",NA(),BL6)</f>
        <v>126.14</v>
      </c>
      <c r="BN11" s="65">
        <f>IF(BM6="-",NA(),BM6)</f>
        <v>125.44</v>
      </c>
      <c r="BO11" s="65">
        <f>IF(BN6="-",NA(),BN6)</f>
        <v>125.59</v>
      </c>
      <c r="BP11" s="65">
        <f>IF(BO6="-",NA(),BO6)</f>
        <v>124.54</v>
      </c>
      <c r="BQ11" s="65">
        <f>IF(BP6="-",NA(),BP6)</f>
        <v>113.52</v>
      </c>
      <c r="BW11" s="64" t="s">
        <v>23</v>
      </c>
      <c r="BX11" s="65">
        <f>IF(BW6="-",NA(),BW6)</f>
        <v>20.29</v>
      </c>
      <c r="BY11" s="65">
        <f>IF(BX6="-",NA(),BX6)</f>
        <v>20.41</v>
      </c>
      <c r="BZ11" s="65">
        <f>IF(BY6="-",NA(),BY6)</f>
        <v>20.38</v>
      </c>
      <c r="CA11" s="65">
        <f>IF(BZ6="-",NA(),BZ6)</f>
        <v>20.56</v>
      </c>
      <c r="CB11" s="65">
        <f>IF(CA6="-",NA(),CA6)</f>
        <v>22.55</v>
      </c>
      <c r="CH11" s="64" t="s">
        <v>23</v>
      </c>
      <c r="CI11" s="65">
        <f>IF(CH6="-",NA(),CH6)</f>
        <v>70.989999999999995</v>
      </c>
      <c r="CJ11" s="65">
        <f>IF(CI6="-",NA(),CI6)</f>
        <v>67.099999999999994</v>
      </c>
      <c r="CK11" s="65">
        <f>IF(CJ6="-",NA(),CJ6)</f>
        <v>70.53</v>
      </c>
      <c r="CL11" s="65">
        <f>IF(CK6="-",NA(),CK6)</f>
        <v>71.56</v>
      </c>
      <c r="CM11" s="65">
        <f>IF(CL6="-",NA(),CL6)</f>
        <v>70.66</v>
      </c>
      <c r="CS11" s="64" t="s">
        <v>23</v>
      </c>
      <c r="CT11" s="65">
        <f>IF(CS6="-",NA(),CS6)</f>
        <v>75</v>
      </c>
      <c r="CU11" s="65">
        <f>IF(CT6="-",NA(),CT6)</f>
        <v>75</v>
      </c>
      <c r="CV11" s="65">
        <f>IF(CU6="-",NA(),CU6)</f>
        <v>75</v>
      </c>
      <c r="CW11" s="65">
        <f>IF(CV6="-",NA(),CV6)</f>
        <v>75</v>
      </c>
      <c r="CX11" s="65">
        <f>IF(CW6="-",NA(),CW6)</f>
        <v>75</v>
      </c>
      <c r="DD11" s="64" t="s">
        <v>23</v>
      </c>
      <c r="DE11" s="65">
        <f>IF(DD6="-",NA(),DD6)</f>
        <v>83.1</v>
      </c>
      <c r="DF11" s="65">
        <f>IF(DE6="-",NA(),DE6)</f>
        <v>83.63</v>
      </c>
      <c r="DG11" s="65">
        <f>IF(DF6="-",NA(),DF6)</f>
        <v>84.79</v>
      </c>
      <c r="DH11" s="65">
        <f>IF(DG6="-",NA(),DG6)</f>
        <v>68.58</v>
      </c>
      <c r="DI11" s="65">
        <f>IF(DH6="-",NA(),DH6)</f>
        <v>67.3</v>
      </c>
      <c r="DO11" s="64" t="s">
        <v>23</v>
      </c>
      <c r="DP11" s="65">
        <f>IF(DO6="-",NA(),DO6)</f>
        <v>96.38</v>
      </c>
      <c r="DQ11" s="65">
        <f>IF(DP6="-",NA(),DP6)</f>
        <v>96.38</v>
      </c>
      <c r="DR11" s="65">
        <f>IF(DQ6="-",NA(),DQ6)</f>
        <v>96.38</v>
      </c>
      <c r="DS11" s="65">
        <f>IF(DR6="-",NA(),DR6)</f>
        <v>96.38</v>
      </c>
      <c r="DT11" s="65">
        <f>IF(DS6="-",NA(),DS6)</f>
        <v>96.38</v>
      </c>
      <c r="DZ11" s="64" t="s">
        <v>23</v>
      </c>
      <c r="EA11" s="65">
        <f>IF(DZ6="-",NA(),DZ6)</f>
        <v>0</v>
      </c>
      <c r="EB11" s="65">
        <f>IF(EA6="-",NA(),EA6)</f>
        <v>0</v>
      </c>
      <c r="EC11" s="65">
        <f>IF(EB6="-",NA(),EB6)</f>
        <v>0</v>
      </c>
      <c r="ED11" s="65">
        <f>IF(EC6="-",NA(),EC6)</f>
        <v>0</v>
      </c>
      <c r="EE11" s="65">
        <f>IF(ED6="-",NA(),ED6)</f>
        <v>0</v>
      </c>
    </row>
    <row r="12" spans="1:140" x14ac:dyDescent="0.15">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wb5061</cp:lastModifiedBy>
  <cp:lastPrinted>2021-02-03T01:49:04Z</cp:lastPrinted>
  <dcterms:created xsi:type="dcterms:W3CDTF">2020-12-04T03:43:25Z</dcterms:created>
  <dcterms:modified xsi:type="dcterms:W3CDTF">2021-02-03T01:49:08Z</dcterms:modified>
  <cp:category/>
</cp:coreProperties>
</file>