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9\data01\09 財政課\財政係\▽経営比較分析表\R2\"/>
    </mc:Choice>
  </mc:AlternateContent>
  <xr:revisionPtr revIDLastSave="0" documentId="13_ncr:1_{C35F910B-E555-4554-AD49-07EC0F7FF8B0}" xr6:coauthVersionLast="45" xr6:coauthVersionMax="45" xr10:uidLastSave="{00000000-0000-0000-0000-000000000000}"/>
  <workbookProtection workbookAlgorithmName="SHA-512" workbookHashValue="DJpTQOd8xFMdzaU2ncPpAzT+aXQy3DVMtNqkAQ/BhUch0dj19epx0B1hR36NqOAHheVsE6ry5U1dUhPudOsz1A==" workbookSaltValue="CH3L45FQ0GKzIphtK16ex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<sst xmlns="http://schemas.openxmlformats.org/spreadsheetml/2006/main" count="228" uniqueCount="114">
  <si>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</si>
  <si>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</si>
  <si>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</si>
  <si>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</si>
  <si>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</si>
  <si>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</si>
  <si>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</si>
  <si>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</si>
  <si>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</si>
  <si>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</si>
  <si>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</si>
  <si>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</si>
  <si>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</si>
  <si>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</si>
  <si>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</si>
  <si>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</si>
  <si>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</si>
  <si>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</si>
  <si>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</si>
  <si>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</si>
  <si>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</si>
  <si>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</si>
  <si>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</si>
  <si>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</si>
  <si>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</si>
  <si>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</si>
  <si>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</si>
  <si>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</si>
  <si>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</si>
  <si>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</si>
  <si>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</si>
  <si>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</si>
  <si>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</si>
  <si>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</si>
  <si>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</si>
  <si>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</si>
  <si>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</si>
  <si>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</si>
  <si>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</si>
  <si>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</si>
  <si>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</si>
  <si>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</si>
  <si>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</si>
  <si>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</si>
  <si>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</si>
  <si>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</si>
  <si>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</si>
  <si>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</si>
  <si>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</si>
  <si>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</si>
  <si>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</si>
  <si>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</si>
  <si>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</si>
  <si>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</si>
  <si>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</si>
  <si>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</si>
  <si>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</si>
  <si>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</si>
  <si>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</si>
  <si>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</si>
  <si>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</si>
  <si>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</si>
  <si>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</si>
  <si>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</si>
  <si>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</si>
  <si>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</si>
  <si>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</si>
  <si>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</si>
  <si>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</si>
  <si>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</si>
  <si>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</si>
  <si>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</si>
  <si>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</si>
  <si>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</si>
  <si>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</si>
  <si>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</si>
  <si>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</si>
  <si>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</si>
  <si>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</si>
  <si>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</si>
  <si>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</si>
  <si>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</si>
  <si>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</si>
  <si>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</si>
  <si>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</si>
  <si>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</si>
  <si>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</si>
  <si>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</si>
  <si>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</si>
  <si>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</si>
  <si>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</si>
  <si>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</si>
  <si>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</si>
  <si>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</si>
  <si>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</si>
  <si>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</si>
  <si>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</si>
  <si>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</si>
  <si>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</si>
  <si>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</si>
  <si>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</si>
  <si>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</si>
  <si>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</si>
  <si>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</si>
  <si>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</si>
  <si>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</si>
  <si>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</si>
  <si>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</si>
  <si>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</si>
  <si>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</si>
  <si>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</si>
  <si>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限られた財源の中で老朽管更新工事を毎年鋭意進めてきたことにより類似団体平均値と比較すると若干上回っているが、管路経年化率も高く、管路の経年化に追いついていない状況である。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45" eb="146">
      <t>カギ</t>
    </rPh>
    <rPh sb="149" eb="151">
      <t>ザイゲン</t>
    </rPh>
    <rPh sb="152" eb="153">
      <t>ナカ</t>
    </rPh>
    <rPh sb="189" eb="191">
      <t>ジャッカン</t>
    </rPh>
    <rPh sb="191" eb="192">
      <t>ウエ</t>
    </rPh>
    <rPh sb="209" eb="211">
      <t>カンロ</t>
    </rPh>
    <rPh sb="212" eb="215">
      <t>ケイネンカ</t>
    </rPh>
    <rPh sb="216" eb="217">
      <t>オ</t>
    </rPh>
    <rPh sb="224" eb="226">
      <t>ジョウキョウ</t>
    </rPh>
    <phoneticPr fontId="7"/>
  </si>
  <si>
    <t>現状における経営状況は、比較的良好である。
ただし、類似団体平均値と比較すると次の3点において課題があるため、対策を進めていく。
①企業債残高の削減
　平成22年度末残高133億円から平成27年度末残高106億円と着実に企業債の削減を進めてきたが、熊毛地区水道事業等の統合に伴い、平成29年度末残高151億円と大幅に増加した。令和元年度末残高は138億円で着実に減っているが、今後も内部留保資金及び借入額を考慮しながら借入額を調整し、引き続き残高の削減に努める。
②施設維持管理費の抑制
　合併及び熊毛地区水道事業等の統合により維持管理費等の経費が増大しており、仕様、発注方法等更なる見直しを図り、費用抑制に努めていく。
③老朽化対策
　これまで耐震化事業を大幅に進めてきたが、管路経年化率の上昇に追いついていない状況である。今後も、財政状況を踏まえながら、優先度の高い重要箇所を中心に管路の更新を進めていく。</t>
    <rPh sb="132" eb="133">
      <t>トウ</t>
    </rPh>
    <rPh sb="155" eb="157">
      <t>オオハバ</t>
    </rPh>
    <rPh sb="158" eb="160">
      <t>ゾウカ</t>
    </rPh>
    <rPh sb="181" eb="182">
      <t>ヘ</t>
    </rPh>
    <rPh sb="188" eb="190">
      <t>コンゴ</t>
    </rPh>
    <rPh sb="191" eb="193">
      <t>ナイブ</t>
    </rPh>
    <rPh sb="193" eb="195">
      <t>リュウホ</t>
    </rPh>
    <rPh sb="195" eb="197">
      <t>シキン</t>
    </rPh>
    <rPh sb="197" eb="198">
      <t>オヨ</t>
    </rPh>
    <rPh sb="209" eb="211">
      <t>カリイレ</t>
    </rPh>
    <rPh sb="211" eb="212">
      <t>ガク</t>
    </rPh>
    <rPh sb="213" eb="215">
      <t>チョウセイ</t>
    </rPh>
    <rPh sb="257" eb="258">
      <t>トウ</t>
    </rPh>
    <phoneticPr fontId="4"/>
  </si>
  <si>
    <r>
      <t xml:space="preserve">①経常収支比率
　類似団体平均値を下回っているが、100％を上回っており経営状況は健全な水準にある。
③流動比率
　100％を上回っており健全な経営状態である。類似団体平均値と比較すると下回っているが、200％近い数値であるため、支払能力に問題はない。
④企業債残高対給水収益比率
　類似団体平均値と比較すると大幅に高い。合併等により複数の浄水場及び水源を有し、平成28年度末に熊毛地区水道事業、鹿野簡易水道事業を水道事業に統合したため、企業債残高が大幅に増加した。内部留保資金を活用して借入額を調整し、残高の減少に鋭意取り組んでいる。
</t>
    </r>
    <r>
      <rPr>
        <sz val="9.5"/>
        <rFont val="ＭＳ ゴシック"/>
        <family val="3"/>
        <charset val="128"/>
      </rPr>
      <t>⑤料金回収率
　給水人口も少なく経営基盤の脆弱な簡易水道事業等の統合に伴い、維持管理費用等の増加により給水原価が高くなる一方で、料金収入の減少により供給単価がそれ以上に上がらないため、類似団体平均値かつ100％を大幅に下回っている。</t>
    </r>
    <r>
      <rPr>
        <sz val="9.5"/>
        <color rgb="FF0000CC"/>
        <rFont val="ＭＳ ゴシック"/>
        <family val="3"/>
        <charset val="128"/>
      </rPr>
      <t xml:space="preserve">
</t>
    </r>
    <r>
      <rPr>
        <sz val="9.5"/>
        <rFont val="ＭＳ ゴシック"/>
        <family val="3"/>
        <charset val="128"/>
      </rPr>
      <t>⑥給水原価
　類似団体平均値と比較すると大幅に高い。熊毛地区水道事業統合等により複数の浄水場と水源を有していることに伴う維持管理費用等の増加及び節水意識の浸透等による有収水量の減少により給水原価が高くなっている。</t>
    </r>
    <r>
      <rPr>
        <sz val="9.5"/>
        <color theme="1"/>
        <rFont val="ＭＳ ゴシック"/>
        <family val="3"/>
        <charset val="128"/>
      </rPr>
      <t xml:space="preserve">
⑦施設利用率
　類似団体平均値と比較すると低い。配水量が平成4年度をピークに大幅に減少し続けて施設利用率が低かったが、一ノ井手浄水場の浄水処理を中止し、菊川浄水場の給水ブロックに統合することで施設の有効利用が図られた。
⑧有収率
　漏水による無効水量が大幅に増加したことにより、前年に比べ減少するとともに類似団体平均値を下回った。</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</si>
</sst>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color rgb="FF0000CC"/>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1.27</c:v>
                </c:pt>
                <c:pt idx="1">
                  <c:v>0.82</c:v>
                </c:pt>
                <c:pt idx="2">
                  <c:v>0.75</c:v>
                </c:pt>
                <c:pt idx="3">
                  <c:v>0.61</c:v>
                </c:pt>
                <c:pt idx="4">
                  <c:v>0.75</c:v>
                </c:pt>
              </c:numCache>
            </c:numRef>
          </c:val>
          <c:extLst>
            <c:ext xmlns:c16="http://schemas.microsoft.com/office/drawing/2014/chart" uri="{C3380CC4-5D6E-409C-BE32-E72D297353CC}">
              <c16:uniqueId val="{00000000-20B7-4159-B9D8-C995CB343E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20B7-4159-B9D8-C995CB343E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115.23</c:v>
                </c:pt>
                <c:pt idx="1">
                  <c:v>112.7</c:v>
                </c:pt>
                <c:pt idx="2">
                  <c:v>111.48</c:v>
                </c:pt>
                <c:pt idx="3">
                  <c:v>107.65</c:v>
                </c:pt>
                <c:pt idx="4">
                  <c:v>108.11</c:v>
                </c:pt>
              </c:numCache>
            </c:numRef>
          </c:val>
          <c:extLst>
            <c:ext xmlns:c16="http://schemas.microsoft.com/office/drawing/2014/chart" uri="{C3380CC4-5D6E-409C-BE32-E72D297353CC}">
              <c16:uniqueId val="{00000000-AD7F-46A8-9B76-2BC5F87748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AD7F-46A8-9B76-2BC5F87748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53.1</c:v>
                </c:pt>
                <c:pt idx="1">
                  <c:v>48.88</c:v>
                </c:pt>
                <c:pt idx="2">
                  <c:v>49.02</c:v>
                </c:pt>
                <c:pt idx="3">
                  <c:v>50.27</c:v>
                </c:pt>
                <c:pt idx="4">
                  <c:v>51.62</c:v>
                </c:pt>
              </c:numCache>
            </c:numRef>
          </c:val>
          <c:extLst>
            <c:ext xmlns:c16="http://schemas.microsoft.com/office/drawing/2014/chart" uri="{C3380CC4-5D6E-409C-BE32-E72D297353CC}">
              <c16:uniqueId val="{00000000-E87E-4EDD-B3A6-D579DADB3D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E87E-4EDD-B3A6-D579DADB3D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23.94</c:v>
                </c:pt>
                <c:pt idx="1">
                  <c:v>21.9</c:v>
                </c:pt>
                <c:pt idx="2">
                  <c:v>22.28</c:v>
                </c:pt>
                <c:pt idx="3">
                  <c:v>24.67</c:v>
                </c:pt>
                <c:pt idx="4">
                  <c:v>26.38</c:v>
                </c:pt>
              </c:numCache>
            </c:numRef>
          </c:val>
          <c:extLst>
            <c:ext xmlns:c16="http://schemas.microsoft.com/office/drawing/2014/chart" uri="{C3380CC4-5D6E-409C-BE32-E72D297353CC}">
              <c16:uniqueId val="{00000000-E0C4-4A38-81C7-06DB1566E3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E0C4-4A38-81C7-06DB1566E3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5-4625-8832-B4D615806E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F145-4625-8832-B4D615806E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242.37</c:v>
                </c:pt>
                <c:pt idx="1">
                  <c:v>208.99</c:v>
                </c:pt>
                <c:pt idx="2">
                  <c:v>192.53</c:v>
                </c:pt>
                <c:pt idx="3">
                  <c:v>183.04</c:v>
                </c:pt>
                <c:pt idx="4">
                  <c:v>188.91</c:v>
                </c:pt>
              </c:numCache>
            </c:numRef>
          </c:val>
          <c:extLst>
            <c:ext xmlns:c16="http://schemas.microsoft.com/office/drawing/2014/chart" uri="{C3380CC4-5D6E-409C-BE32-E72D297353CC}">
              <c16:uniqueId val="{00000000-6E6C-4C78-93D1-8B63789AC1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6E6C-4C78-93D1-8B63789AC1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430.31</c:v>
                </c:pt>
                <c:pt idx="1">
                  <c:v>590.24</c:v>
                </c:pt>
                <c:pt idx="2">
                  <c:v>573.36</c:v>
                </c:pt>
                <c:pt idx="3">
                  <c:v>552.13</c:v>
                </c:pt>
                <c:pt idx="4">
                  <c:v>529.92999999999995</c:v>
                </c:pt>
              </c:numCache>
            </c:numRef>
          </c:val>
          <c:extLst>
            <c:ext xmlns:c16="http://schemas.microsoft.com/office/drawing/2014/chart" uri="{C3380CC4-5D6E-409C-BE32-E72D297353CC}">
              <c16:uniqueId val="{00000000-B2D6-4F7E-8AB5-A17E7DD31B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B2D6-4F7E-8AB5-A17E7DD31B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107.63</c:v>
                </c:pt>
                <c:pt idx="1">
                  <c:v>104.93</c:v>
                </c:pt>
                <c:pt idx="2">
                  <c:v>98.69</c:v>
                </c:pt>
                <c:pt idx="3">
                  <c:v>95.74</c:v>
                </c:pt>
                <c:pt idx="4">
                  <c:v>95.96</c:v>
                </c:pt>
              </c:numCache>
            </c:numRef>
          </c:val>
          <c:extLst>
            <c:ext xmlns:c16="http://schemas.microsoft.com/office/drawing/2014/chart" uri="{C3380CC4-5D6E-409C-BE32-E72D297353CC}">
              <c16:uniqueId val="{00000000-625D-4F88-804F-9C750E5860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625D-4F88-804F-9C750E5860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159.05000000000001</c:v>
                </c:pt>
                <c:pt idx="1">
                  <c:v>163.74</c:v>
                </c:pt>
                <c:pt idx="2">
                  <c:v>169.97</c:v>
                </c:pt>
                <c:pt idx="3">
                  <c:v>175.74</c:v>
                </c:pt>
                <c:pt idx="4">
                  <c:v>177.24</c:v>
                </c:pt>
              </c:numCache>
            </c:numRef>
          </c:val>
          <c:extLst>
            <c:ext xmlns:c16="http://schemas.microsoft.com/office/drawing/2014/chart" uri="{C3380CC4-5D6E-409C-BE32-E72D297353CC}">
              <c16:uniqueId val="{00000000-9D24-48A2-A599-526748DB4A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9D24-48A2-A599-526748DB4A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47.9</c:v>
                </c:pt>
                <c:pt idx="1">
                  <c:v>44.65</c:v>
                </c:pt>
                <c:pt idx="2">
                  <c:v>47.49</c:v>
                </c:pt>
                <c:pt idx="3">
                  <c:v>53.12</c:v>
                </c:pt>
                <c:pt idx="4">
                  <c:v>52.94</c:v>
                </c:pt>
              </c:numCache>
            </c:numRef>
          </c:val>
          <c:extLst>
            <c:ext xmlns:c16="http://schemas.microsoft.com/office/drawing/2014/chart" uri="{C3380CC4-5D6E-409C-BE32-E72D297353CC}">
              <c16:uniqueId val="{00000000-F8C9-49AE-B92B-DD8CEA321D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F8C9-49AE-B92B-DD8CEA321D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89.93</c:v>
                </c:pt>
                <c:pt idx="1">
                  <c:v>91.19</c:v>
                </c:pt>
                <c:pt idx="2">
                  <c:v>90.76</c:v>
                </c:pt>
                <c:pt idx="3">
                  <c:v>89.16</c:v>
                </c:pt>
                <c:pt idx="4">
                  <c:v>87.84</c:v>
                </c:pt>
              </c:numCache>
            </c:numRef>
          </c:val>
          <c:extLst>
            <c:ext xmlns:c16="http://schemas.microsoft.com/office/drawing/2014/chart" uri="{C3380CC4-5D6E-409C-BE32-E72D297353CC}">
              <c16:uniqueId val="{00000000-68CB-4517-87B2-3B8A5A5761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68CB-4517-87B2-3B8A5A5761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AW35" sqref="AW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山口県　周南市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自治体職員 その他</v>
      </c>
      <c r="AE8" s="86"/>
      <c r="AF8" s="86"/>
      <c r="AG8" s="86"/>
      <c r="AH8" s="86"/>
      <c r="AI8" s="86"/>
      <c r="AJ8" s="86"/>
      <c r="AK8" s="4"/>
      <c r="AL8" s="74">
        <f>データ!$R$6</f>
        <v>142482</v>
      </c>
      <c r="AM8" s="74"/>
      <c r="AN8" s="74"/>
      <c r="AO8" s="74"/>
      <c r="AP8" s="74"/>
      <c r="AQ8" s="74"/>
      <c r="AR8" s="74"/>
      <c r="AS8" s="74"/>
      <c r="AT8" s="70">
        <f>データ!$S$6</f>
        <v>656.29</v>
      </c>
      <c r="AU8" s="71"/>
      <c r="AV8" s="71"/>
      <c r="AW8" s="71"/>
      <c r="AX8" s="71"/>
      <c r="AY8" s="71"/>
      <c r="AZ8" s="71"/>
      <c r="BA8" s="71"/>
      <c r="BB8" s="73">
        <f>データ!$T$6</f>
        <v>217.1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57.78</v>
      </c>
      <c r="J10" s="71"/>
      <c r="K10" s="71"/>
      <c r="L10" s="71"/>
      <c r="M10" s="71"/>
      <c r="N10" s="71"/>
      <c r="O10" s="72"/>
      <c r="P10" s="73">
        <f>データ!$P$6</f>
        <v>91.11</v>
      </c>
      <c r="Q10" s="73"/>
      <c r="R10" s="73"/>
      <c r="S10" s="73"/>
      <c r="T10" s="73"/>
      <c r="U10" s="73"/>
      <c r="V10" s="73"/>
      <c r="W10" s="74">
        <f>データ!$Q$6</f>
        <v>2893</v>
      </c>
      <c r="X10" s="74"/>
      <c r="Y10" s="74"/>
      <c r="Z10" s="74"/>
      <c r="AA10" s="74"/>
      <c r="AB10" s="74"/>
      <c r="AC10" s="74"/>
      <c r="AD10" s="2"/>
      <c r="AE10" s="2"/>
      <c r="AF10" s="2"/>
      <c r="AG10" s="2"/>
      <c r="AH10" s="4"/>
      <c r="AI10" s="4"/>
      <c r="AJ10" s="4"/>
      <c r="AK10" s="4"/>
      <c r="AL10" s="74">
        <f>データ!$U$6</f>
        <v>129206</v>
      </c>
      <c r="AM10" s="74"/>
      <c r="AN10" s="74"/>
      <c r="AO10" s="74"/>
      <c r="AP10" s="74"/>
      <c r="AQ10" s="74"/>
      <c r="AR10" s="74"/>
      <c r="AS10" s="74"/>
      <c r="AT10" s="70">
        <f>データ!$V$6</f>
        <v>98.7</v>
      </c>
      <c r="AU10" s="71"/>
      <c r="AV10" s="71"/>
      <c r="AW10" s="71"/>
      <c r="AX10" s="71"/>
      <c r="AY10" s="71"/>
      <c r="AZ10" s="71"/>
      <c r="BA10" s="71"/>
      <c r="BB10" s="73">
        <f>データ!$W$6</f>
        <v>1309.08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Fan07c4EaqwA2+ahIXQayjTU9s5TBEVtKWt2a/I7o3+iLzcZjsPBeRKWqeIDEzKKsivuPy3mb70Q8hJvUszOQ==" saltValue="HhU7mwFWfYBESz74lR0g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352152</v>
      </c>
      <c r="D6" s="34">
        <f t="shared" si="3"/>
        <v>46</v>
      </c>
      <c r="E6" s="34">
        <f t="shared" si="3"/>
        <v>1</v>
      </c>
      <c r="F6" s="34">
        <f t="shared" si="3"/>
        <v>0</v>
      </c>
      <c r="G6" s="34">
        <f t="shared" si="3"/>
        <v>1</v>
      </c>
      <c r="H6" s="34" t="str">
        <f t="shared" si="3"/>
        <v>山口県　周南市</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57.78</v>
      </c>
      <c r="P6" s="35">
        <f t="shared" si="3"/>
        <v>91.11</v>
      </c>
      <c r="Q6" s="35">
        <f t="shared" si="3"/>
        <v>2893</v>
      </c>
      <c r="R6" s="35">
        <f t="shared" si="3"/>
        <v>142482</v>
      </c>
      <c r="S6" s="35">
        <f t="shared" si="3"/>
        <v>656.29</v>
      </c>
      <c r="T6" s="35">
        <f t="shared" si="3"/>
        <v>217.1</v>
      </c>
      <c r="U6" s="35">
        <f t="shared" si="3"/>
        <v>129206</v>
      </c>
      <c r="V6" s="35">
        <f t="shared" si="3"/>
        <v>98.7</v>
      </c>
      <c r="W6" s="35">
        <f t="shared" si="3"/>
        <v>1309.08</v>
      </c>
      <c r="X6" s="36">
        <f>IF(X7="",NA(),X7)</f>
        <v>115.23</v>
      </c>
      <c r="Y6" s="36">
        <f t="shared" ref="Y6:AG6" si="4">IF(Y7="",NA(),Y7)</f>
        <v>112.7</v>
      </c>
      <c r="Z6" s="36">
        <f t="shared" si="4"/>
        <v>111.48</v>
      </c>
      <c r="AA6" s="36">
        <f t="shared" si="4"/>
        <v>107.65</v>
      </c>
      <c r="AB6" s="36">
        <f t="shared" si="4"/>
        <v>108.11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242.37</v>
      </c>
      <c r="AU6" s="36">
        <f t="shared" ref="AU6:BC6" si="6">IF(AU7="",NA(),AU7)</f>
        <v>208.99</v>
      </c>
      <c r="AV6" s="36">
        <f t="shared" si="6"/>
        <v>192.53</v>
      </c>
      <c r="AW6" s="36">
        <f t="shared" si="6"/>
        <v>183.04</v>
      </c>
      <c r="AX6" s="36">
        <f t="shared" si="6"/>
        <v>188.91</v>
      </c>
      <c r="AY6" s="36">
        <f t="shared" si="6"/>
        <v>352.05</v>
      </c>
      <c r="AZ6" s="36">
        <f t="shared" si="6"/>
        <v>349.04</v>
      </c>
      <c r="BA6" s="36">
        <f t="shared" si="6"/>
        <v>337.49</v>
      </c>
      <c r="BB6" s="36">
        <f t="shared" si="6"/>
        <v>335.6</v>
      </c>
      <c r="BC6" s="36">
        <f t="shared" si="6"/>
        <v>358.91</v>
      </c>
      <c r="BD6" s="35" t="str">
        <f>IF(BD7="","",IF(BD7="-","【-】","【"&amp;SUBSTITUTE(TEXT(BD7,"#,##0.00"),"-","△")&amp;"】"))</f>
        <v>【264.97】</v>
      </c>
      <c r="BE6" s="36">
        <f>IF(BE7="",NA(),BE7)</f>
        <v>430.31</v>
      </c>
      <c r="BF6" s="36">
        <f t="shared" ref="BF6:BN6" si="7">IF(BF7="",NA(),BF7)</f>
        <v>590.24</v>
      </c>
      <c r="BG6" s="36">
        <f t="shared" si="7"/>
        <v>573.36</v>
      </c>
      <c r="BH6" s="36">
        <f t="shared" si="7"/>
        <v>552.13</v>
      </c>
      <c r="BI6" s="36">
        <f t="shared" si="7"/>
        <v>529.92999999999995</v>
      </c>
      <c r="BJ6" s="36">
        <f t="shared" si="7"/>
        <v>250.76</v>
      </c>
      <c r="BK6" s="36">
        <f t="shared" si="7"/>
        <v>254.54</v>
      </c>
      <c r="BL6" s="36">
        <f t="shared" si="7"/>
        <v>265.92</v>
      </c>
      <c r="BM6" s="36">
        <f t="shared" si="7"/>
        <v>258.26</v>
      </c>
      <c r="BN6" s="36">
        <f t="shared" si="7"/>
        <v>247.27</v>
      </c>
      <c r="BO6" s="35" t="str">
        <f>IF(BO7="","",IF(BO7="-","【-】","【"&amp;SUBSTITUTE(TEXT(BO7,"#,##0.00"),"-","△")&amp;"】"))</f>
        <v>【266.61】</v>
      </c>
      <c r="BP6" s="36">
        <f>IF(BP7="",NA(),BP7)</f>
        <v>107.63</v>
      </c>
      <c r="BQ6" s="36">
        <f t="shared" ref="BQ6:BY6" si="8">IF(BQ7="",NA(),BQ7)</f>
        <v>104.93</v>
      </c>
      <c r="BR6" s="36">
        <f t="shared" si="8"/>
        <v>98.69</v>
      </c>
      <c r="BS6" s="36">
        <f t="shared" si="8"/>
        <v>95.74</v>
      </c>
      <c r="BT6" s="36">
        <f t="shared" si="8"/>
        <v>95.96</v>
      </c>
      <c r="BU6" s="36">
        <f t="shared" si="8"/>
        <v>106.69</v>
      </c>
      <c r="BV6" s="36">
        <f t="shared" si="8"/>
        <v>106.52</v>
      </c>
      <c r="BW6" s="36">
        <f t="shared" si="8"/>
        <v>105.86</v>
      </c>
      <c r="BX6" s="36">
        <f t="shared" si="8"/>
        <v>106.07</v>
      </c>
      <c r="BY6" s="36">
        <f t="shared" si="8"/>
        <v>105.34</v>
      </c>
      <c r="BZ6" s="35" t="str">
        <f>IF(BZ7="","",IF(BZ7="-","【-】","【"&amp;SUBSTITUTE(TEXT(BZ7,"#,##0.00"),"-","△")&amp;"】"))</f>
        <v>【103.24】</v>
      </c>
      <c r="CA6" s="36">
        <f>IF(CA7="",NA(),CA7)</f>
        <v>159.05000000000001</v>
      </c>
      <c r="CB6" s="36">
        <f t="shared" ref="CB6:CJ6" si="9">IF(CB7="",NA(),CB7)</f>
        <v>163.74</v>
      </c>
      <c r="CC6" s="36">
        <f t="shared" si="9"/>
        <v>169.97</v>
      </c>
      <c r="CD6" s="36">
        <f t="shared" si="9"/>
        <v>175.74</v>
      </c>
      <c r="CE6" s="36">
        <f t="shared" si="9"/>
        <v>177.24</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47.9</v>
      </c>
      <c r="CM6" s="36">
        <f t="shared" ref="CM6:CU6" si="10">IF(CM7="",NA(),CM7)</f>
        <v>44.65</v>
      </c>
      <c r="CN6" s="36">
        <f t="shared" si="10"/>
        <v>47.49</v>
      </c>
      <c r="CO6" s="36">
        <f t="shared" si="10"/>
        <v>53.12</v>
      </c>
      <c r="CP6" s="36">
        <f t="shared" si="10"/>
        <v>52.94</v>
      </c>
      <c r="CQ6" s="36">
        <f t="shared" si="10"/>
        <v>62.26</v>
      </c>
      <c r="CR6" s="36">
        <f t="shared" si="10"/>
        <v>62.1</v>
      </c>
      <c r="CS6" s="36">
        <f t="shared" si="10"/>
        <v>62.38</v>
      </c>
      <c r="CT6" s="36">
        <f t="shared" si="10"/>
        <v>62.83</v>
      </c>
      <c r="CU6" s="36">
        <f t="shared" si="10"/>
        <v>62.05</v>
      </c>
      <c r="CV6" s="35" t="str">
        <f>IF(CV7="","",IF(CV7="-","【-】","【"&amp;SUBSTITUTE(TEXT(CV7,"#,##0.00"),"-","△")&amp;"】"))</f>
        <v>【60.00】</v>
      </c>
      <c r="CW6" s="36">
        <f>IF(CW7="",NA(),CW7)</f>
        <v>89.93</v>
      </c>
      <c r="CX6" s="36">
        <f t="shared" ref="CX6:DF6" si="11">IF(CX7="",NA(),CX7)</f>
        <v>91.19</v>
      </c>
      <c r="CY6" s="36">
        <f t="shared" si="11"/>
        <v>90.76</v>
      </c>
      <c r="CZ6" s="36">
        <f t="shared" si="11"/>
        <v>89.16</v>
      </c>
      <c r="DA6" s="36">
        <f t="shared" si="11"/>
        <v>87.84</v>
      </c>
      <c r="DB6" s="36">
        <f t="shared" si="11"/>
        <v>89.5</v>
      </c>
      <c r="DC6" s="36">
        <f t="shared" si="11"/>
        <v>89.52</v>
      </c>
      <c r="DD6" s="36">
        <f t="shared" si="11"/>
        <v>89.17</v>
      </c>
      <c r="DE6" s="36">
        <f t="shared" si="11"/>
        <v>88.86</v>
      </c>
      <c r="DF6" s="36">
        <f t="shared" si="11"/>
        <v>89.11</v>
      </c>
      <c r="DG6" s="35" t="str">
        <f>IF(DG7="","",IF(DG7="-","【-】","【"&amp;SUBSTITUTE(TEXT(DG7,"#,##0.00"),"-","△")&amp;"】"))</f>
        <v>【89.80】</v>
      </c>
      <c r="DH6" s="36">
        <f>IF(DH7="",NA(),DH7)</f>
        <v>53.1</v>
      </c>
      <c r="DI6" s="36">
        <f t="shared" ref="DI6:DQ6" si="12">IF(DI7="",NA(),DI7)</f>
        <v>48.88</v>
      </c>
      <c r="DJ6" s="36">
        <f t="shared" si="12"/>
        <v>49.02</v>
      </c>
      <c r="DK6" s="36">
        <f t="shared" si="12"/>
        <v>50.27</v>
      </c>
      <c r="DL6" s="36">
        <f t="shared" si="12"/>
        <v>51.62</v>
      </c>
      <c r="DM6" s="36">
        <f t="shared" si="12"/>
        <v>45.89</v>
      </c>
      <c r="DN6" s="36">
        <f t="shared" si="12"/>
        <v>46.58</v>
      </c>
      <c r="DO6" s="36">
        <f t="shared" si="12"/>
        <v>46.99</v>
      </c>
      <c r="DP6" s="36">
        <f t="shared" si="12"/>
        <v>47.89</v>
      </c>
      <c r="DQ6" s="36">
        <f t="shared" si="12"/>
        <v>48.69</v>
      </c>
      <c r="DR6" s="35" t="str">
        <f>IF(DR7="","",IF(DR7="-","【-】","【"&amp;SUBSTITUTE(TEXT(DR7,"#,##0.00"),"-","△")&amp;"】"))</f>
        <v>【49.59】</v>
      </c>
      <c r="DS6" s="36">
        <f>IF(DS7="",NA(),DS7)</f>
        <v>23.94</v>
      </c>
      <c r="DT6" s="36">
        <f t="shared" ref="DT6:EB6" si="13">IF(DT7="",NA(),DT7)</f>
        <v>21.9</v>
      </c>
      <c r="DU6" s="36">
        <f t="shared" si="13"/>
        <v>22.28</v>
      </c>
      <c r="DV6" s="36">
        <f t="shared" si="13"/>
        <v>24.67</v>
      </c>
      <c r="DW6" s="36">
        <f t="shared" si="13"/>
        <v>26.38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1.27</v>
      </c>
      <c r="EE6" s="36">
        <f t="shared" ref="EE6:EM6" si="14">IF(EE7="",NA(),EE7)</f>
        <v>0.82</v>
      </c>
      <c r="EF6" s="36">
        <f t="shared" si="14"/>
        <v>0.75</v>
      </c>
      <c r="EG6" s="36">
        <f t="shared" si="14"/>
        <v>0.61</v>
      </c>
      <c r="EH6" s="36">
        <f t="shared" si="14"/>
        <v>0.75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352152</v>
      </c>
      <c r="D7" s="38">
        <v>46</v>
      </c>
      <c r="E7" s="38">
        <v>1</v>
      </c>
      <c r="F7" s="38">
        <v>0</v>
      </c>
      <c r="G7" s="38">
        <v>1</v>
      </c>
      <c r="H7" s="38" t="s">
        <v>93</v>
      </c>
      <c r="I7" s="38" t="s">
        <v>94</v>
      </c>
      <c r="J7" s="38" t="s">
        <v>95</v>
      </c>
      <c r="K7" s="38" t="s">
        <v>96</v>
      </c>
      <c r="L7" s="38" t="s">
        <v>97</v>
      </c>
      <c r="M7" s="38" t="s">
        <v>98</v>
      </c>
      <c r="N7" s="39" t="s">
        <v>99</v>
      </c>
      <c r="O7" s="39">
        <v>57.78</v>
      </c>
      <c r="P7" s="39">
        <v>91.11</v>
      </c>
      <c r="Q7" s="39">
        <v>2893</v>
      </c>
      <c r="R7" s="39">
        <v>142482</v>
      </c>
      <c r="S7" s="39">
        <v>656.29</v>
      </c>
      <c r="T7" s="39">
        <v>217.1</v>
      </c>
      <c r="U7" s="39">
        <v>129206</v>
      </c>
      <c r="V7" s="39">
        <v>98.7</v>
      </c>
      <c r="W7" s="39">
        <v>1309.08</v>
      </c>
      <c r="X7" s="39">
        <v>115.23</v>
      </c>
      <c r="Y7" s="39">
        <v>112.7</v>
      </c>
      <c r="Z7" s="39">
        <v>111.48</v>
      </c>
      <c r="AA7" s="39">
        <v>107.65</v>
      </c>
      <c r="AB7" s="39">
        <v>108.11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242.37</v>
      </c>
      <c r="AU7" s="39">
        <v>208.99</v>
      </c>
      <c r="AV7" s="39">
        <v>192.53</v>
      </c>
      <c r="AW7" s="39">
        <v>183.04</v>
      </c>
      <c r="AX7" s="39">
        <v>188.91</v>
      </c>
      <c r="AY7" s="39">
        <v>352.05</v>
      </c>
      <c r="AZ7" s="39">
        <v>349.04</v>
      </c>
      <c r="BA7" s="39">
        <v>337.49</v>
      </c>
      <c r="BB7" s="39">
        <v>335.6</v>
      </c>
      <c r="BC7" s="39">
        <v>358.91</v>
      </c>
      <c r="BD7" s="39">
        <v>264.97000000000003</v>
      </c>
      <c r="BE7" s="39">
        <v>430.31</v>
      </c>
      <c r="BF7" s="39">
        <v>590.24</v>
      </c>
      <c r="BG7" s="39">
        <v>573.36</v>
      </c>
      <c r="BH7" s="39">
        <v>552.13</v>
      </c>
      <c r="BI7" s="39">
        <v>529.92999999999995</v>
      </c>
      <c r="BJ7" s="39">
        <v>250.76</v>
      </c>
      <c r="BK7" s="39">
        <v>254.54</v>
      </c>
      <c r="BL7" s="39">
        <v>265.92</v>
      </c>
      <c r="BM7" s="39">
        <v>258.26</v>
      </c>
      <c r="BN7" s="39">
        <v>247.27</v>
      </c>
      <c r="BO7" s="39">
        <v>266.61</v>
      </c>
      <c r="BP7" s="39">
        <v>107.63</v>
      </c>
      <c r="BQ7" s="39">
        <v>104.93</v>
      </c>
      <c r="BR7" s="39">
        <v>98.69</v>
      </c>
      <c r="BS7" s="39">
        <v>95.74</v>
      </c>
      <c r="BT7" s="39">
        <v>95.96</v>
      </c>
      <c r="BU7" s="39">
        <v>106.69</v>
      </c>
      <c r="BV7" s="39">
        <v>106.52</v>
      </c>
      <c r="BW7" s="39">
        <v>105.86</v>
      </c>
      <c r="BX7" s="39">
        <v>106.07</v>
      </c>
      <c r="BY7" s="39">
        <v>105.34</v>
      </c>
      <c r="BZ7" s="39">
        <v>103.24</v>
      </c>
      <c r="CA7" s="39">
        <v>159.05000000000001</v>
      </c>
      <c r="CB7" s="39">
        <v>163.74</v>
      </c>
      <c r="CC7" s="39">
        <v>169.97</v>
      </c>
      <c r="CD7" s="39">
        <v>175.74</v>
      </c>
      <c r="CE7" s="39">
        <v>177.24</v>
      </c>
      <c r="CF7" s="39">
        <v>154.91999999999999</v>
      </c>
      <c r="CG7" s="39">
        <v>155.80000000000001</v>
      </c>
      <c r="CH7" s="39">
        <v>158.58000000000001</v>
      </c>
      <c r="CI7" s="39">
        <v>159.22</v>
      </c>
      <c r="CJ7" s="39">
        <v>159.6</v>
      </c>
      <c r="CK7" s="39">
        <v>168.38</v>
      </c>
      <c r="CL7" s="39">
        <v>47.9</v>
      </c>
      <c r="CM7" s="39">
        <v>44.65</v>
      </c>
      <c r="CN7" s="39">
        <v>47.49</v>
      </c>
      <c r="CO7" s="39">
        <v>53.12</v>
      </c>
      <c r="CP7" s="39">
        <v>52.94</v>
      </c>
      <c r="CQ7" s="39">
        <v>62.26</v>
      </c>
      <c r="CR7" s="39">
        <v>62.1</v>
      </c>
      <c r="CS7" s="39">
        <v>62.38</v>
      </c>
      <c r="CT7" s="39">
        <v>62.83</v>
      </c>
      <c r="CU7" s="39">
        <v>62.05</v>
      </c>
      <c r="CV7" s="39">
        <v>60</v>
      </c>
      <c r="CW7" s="39">
        <v>89.93</v>
      </c>
      <c r="CX7" s="39">
        <v>91.19</v>
      </c>
      <c r="CY7" s="39">
        <v>90.76</v>
      </c>
      <c r="CZ7" s="39">
        <v>89.16</v>
      </c>
      <c r="DA7" s="39">
        <v>87.84</v>
      </c>
      <c r="DB7" s="39">
        <v>89.5</v>
      </c>
      <c r="DC7" s="39">
        <v>89.52</v>
      </c>
      <c r="DD7" s="39">
        <v>89.17</v>
      </c>
      <c r="DE7" s="39">
        <v>88.86</v>
      </c>
      <c r="DF7" s="39">
        <v>89.11</v>
      </c>
      <c r="DG7" s="39">
        <v>89.8</v>
      </c>
      <c r="DH7" s="39">
        <v>53.1</v>
      </c>
      <c r="DI7" s="39">
        <v>48.88</v>
      </c>
      <c r="DJ7" s="39">
        <v>49.02</v>
      </c>
      <c r="DK7" s="39">
        <v>50.27</v>
      </c>
      <c r="DL7" s="39">
        <v>51.62</v>
      </c>
      <c r="DM7" s="39">
        <v>45.89</v>
      </c>
      <c r="DN7" s="39">
        <v>46.58</v>
      </c>
      <c r="DO7" s="39">
        <v>46.99</v>
      </c>
      <c r="DP7" s="39">
        <v>47.89</v>
      </c>
      <c r="DQ7" s="39">
        <v>48.69</v>
      </c>
      <c r="DR7" s="39">
        <v>49.59</v>
      </c>
      <c r="DS7" s="39">
        <v>23.94</v>
      </c>
      <c r="DT7" s="39">
        <v>21.9</v>
      </c>
      <c r="DU7" s="39">
        <v>22.28</v>
      </c>
      <c r="DV7" s="39">
        <v>24.67</v>
      </c>
      <c r="DW7" s="39">
        <v>26.38</v>
      </c>
      <c r="DX7" s="39">
        <v>13.14</v>
      </c>
      <c r="DY7" s="39">
        <v>14.45</v>
      </c>
      <c r="DZ7" s="39">
        <v>15.83</v>
      </c>
      <c r="EA7" s="39">
        <v>16.899999999999999</v>
      </c>
      <c r="EB7" s="39">
        <v>18.260000000000002</v>
      </c>
      <c r="EC7" s="39">
        <v>19.440000000000001</v>
      </c>
      <c r="ED7" s="39">
        <v>1.27</v>
      </c>
      <c r="EE7" s="39">
        <v>0.82</v>
      </c>
      <c r="EF7" s="39">
        <v>0.75</v>
      </c>
      <c r="EG7" s="39">
        <v>0.61</v>
      </c>
      <c r="EH7" s="39">
        <v>0.75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6171</cp:lastModifiedBy>
  <cp:lastPrinted>2021-02-02T05:51:04Z</cp:lastPrinted>
  <dcterms:created xsi:type="dcterms:W3CDTF">2020-12-04T02:13:56Z</dcterms:created>
  <dcterms:modified xsi:type="dcterms:W3CDTF">2021-02-04T01:36:25Z</dcterms:modified>
  <cp:category/>
</cp:coreProperties>
</file>