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Kaikei-sv2\共有用\みんなの仕事\山田⇒渡邊\【渡邊】\渡邊\★起案\起案（R02）\Q1002-27(2021.01.14) 公営企業に係る「経営比較分析表」（令和元年度決算）の分析等について\提出用\"/>
    </mc:Choice>
  </mc:AlternateContent>
  <xr:revisionPtr revIDLastSave="0" documentId="13_ncr:1_{CC84D5FE-EE35-453F-994D-18A6DAD8E63D}" xr6:coauthVersionLast="40" xr6:coauthVersionMax="40" xr10:uidLastSave="{00000000-0000-0000-0000-000000000000}"/>
  <workbookProtection workbookAlgorithmName="SHA-512" workbookHashValue="428bqN+ztz7IRQEMu9bOyuDHuTe4EfgKKWpowYqZ741/4o0ek26Cr4REwsfdGayINAtgCOLq0IpdepK9mude4Q==" workbookSaltValue="3hZum4GjzRcmk2XTPTofC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<sst xmlns="http://schemas.openxmlformats.org/spreadsheetml/2006/main" count="228" uniqueCount="114">
  <si>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</si>
  <si>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</si>
  <si>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</si>
  <si>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</si>
  <si>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</si>
  <si>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</si>
  <si>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</si>
  <si>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</si>
  <si>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</si>
  <si>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</si>
  <si>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</si>
  <si>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</si>
  <si>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</si>
  <si>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</si>
  <si>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</si>
  <si>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</si>
  <si>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</si>
  <si>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</si>
  <si>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</si>
  <si>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</si>
  <si>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</si>
  <si>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</si>
  <si>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</si>
  <si>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</si>
  <si>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</si>
  <si>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</si>
  <si>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</si>
  <si>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</si>
  <si>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</si>
  <si>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</si>
  <si>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</si>
  <si>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</si>
  <si>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</si>
  <si>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</si>
  <si>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</si>
  <si>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</si>
  <si>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</si>
  <si>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</si>
  <si>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</si>
  <si>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</si>
  <si>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</si>
  <si>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</si>
  <si>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</si>
  <si>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</si>
  <si>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</si>
  <si>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</si>
  <si>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</si>
  <si>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</si>
  <si>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</si>
  <si>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</si>
  <si>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</si>
  <si>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</si>
  <si>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</si>
  <si>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</si>
  <si>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</si>
  <si>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</si>
  <si>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</si>
  <si>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</si>
  <si>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</si>
  <si>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</si>
  <si>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</si>
  <si>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</si>
  <si>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</si>
  <si>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</si>
  <si>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</si>
  <si>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</si>
  <si>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</si>
  <si>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</si>
  <si>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</si>
  <si>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</si>
  <si>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</si>
  <si>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</si>
  <si>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</si>
  <si>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</si>
  <si>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</si>
  <si>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</si>
  <si>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</si>
  <si>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</si>
  <si>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</si>
  <si>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</si>
  <si>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</si>
  <si>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</si>
  <si>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</si>
  <si>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</si>
  <si>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</si>
  <si>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</si>
  <si>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</si>
  <si>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</si>
  <si>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</si>
  <si>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</si>
  <si>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</si>
  <si>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</si>
  <si>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</si>
  <si>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</si>
  <si>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</si>
  <si>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</si>
  <si>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</si>
  <si>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</si>
  <si>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</si>
  <si>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</si>
  <si>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</si>
  <si>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</si>
  <si>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</si>
  <si>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</si>
  <si>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</si>
  <si>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</si>
  <si>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</si>
  <si>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</si>
  <si>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</si>
  <si>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</si>
  <si>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</si>
  <si>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①類似団体と比較しても高率であり、また近年上昇傾向にあることから、確実に老朽化が進行しているといえる。漏水防止、災害対策の観点からも早急な対応(更新)が必要であるといえる。
②③管路の更新率は類似団体平均を上回っているものの、経年化率においては依然として高水準となっている。これは更新延長以上に老朽管に編入される延長が大きいことを示しており、短期間での解消は困難であることから、長期的な計画に基づき管網の整理・統合を図りながら更新事業を推進する必要性がある。</t>
    <phoneticPr fontId="4"/>
  </si>
  <si>
    <t>前年度から経常収支比率等が改善し、一部指標においても類似団体平均を上回っており、現在のところ経営状態は健全であるといえる。しかしながら、今後、給水収益の更なる減少が予想され楽観視できない状況であり、より一層効率的な事業運営を行う必要がある。
管路等の老朽化については平均値を大きく上回り、施設更新が喫緊の課題であることは明らかであり、近隣事業体との広域化も視野に入れつつ、早期に総合的な施設更新計画を立て実行する時期にある。
それに伴う財源は、現在の単年度利益では賄えないことが予測されるため、必要な経営改善施策を事前に講じ、大型投資に耐えうる経営体力を確保する必要がある。</t>
    <phoneticPr fontId="4"/>
  </si>
  <si>
    <t>①費用面において前年度増大した資産減耗費が大幅に減少したことで収支は改善した。類似団体平均を上回る結果となったが、有収水量が過去最低となったことで給水収益が減少しており前々年度以前の水準への回復には至っていない。
②欠損金は生じていない。
③前年度と比べ建設改良費の減少、退職給付金の支払いが皆減になったことで、未払金が減少し、比率の上昇につながった。
④給水収益は減少したものの、償還額を大きく下回る借入を行ったことにより未償還残高が減少し、継続して改善傾向にある。
⑤前年から上昇した要因としては、供給単価が近年微増する中、資産減耗費の大幅な減少などによる経常費用の減少によるところである。
⑥経常費用は前年度から10%近く減少し、類似団体平均を下回ることとなったが、有収水量も減少傾向にあるため、今後上昇することも想定される。
⑦依然50%を下回り、他の平均値と比較しても低水準である。今後、人口減少等により、一層の利用率の低下が懸念されるため、水需要に即した適正な施設規模の検討が必要であると考える。
⑧以前から類似団体平均を下回っており、横ばいであった有収率も近年減少傾向を示してきた。老朽管の更新等による漏水の防止を行い、改善に努める。</t>
    <rPh sb="262" eb="263">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</si>
</sst>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0.92</c:v>
                </c:pt>
                <c:pt idx="1">
                  <c:v>0.65</c:v>
                </c:pt>
                <c:pt idx="2">
                  <c:v>0.41</c:v>
                </c:pt>
                <c:pt idx="3">
                  <c:v>1.05</c:v>
                </c:pt>
                <c:pt idx="4">
                  <c:v>0.71</c:v>
                </c:pt>
              </c:numCache>
            </c:numRef>
          </c:val>
          <c:extLst>
            <c:ext xmlns:c16="http://schemas.microsoft.com/office/drawing/2014/chart" uri="{C3380CC4-5D6E-409C-BE32-E72D297353CC}">
              <c16:uniqueId val="{00000000-82EA-4342-846B-2CED487677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82EA-4342-846B-2CED487677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48.34</c:v>
                </c:pt>
                <c:pt idx="1">
                  <c:v>48.88</c:v>
                </c:pt>
                <c:pt idx="2">
                  <c:v>48.87</c:v>
                </c:pt>
                <c:pt idx="3">
                  <c:v>49.05</c:v>
                </c:pt>
                <c:pt idx="4">
                  <c:v>48.34</c:v>
                </c:pt>
              </c:numCache>
            </c:numRef>
          </c:val>
          <c:extLst>
            <c:ext xmlns:c16="http://schemas.microsoft.com/office/drawing/2014/chart" uri="{C3380CC4-5D6E-409C-BE32-E72D297353CC}">
              <c16:uniqueId val="{00000000-7907-49C6-8411-39A3B37F28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7907-49C6-8411-39A3B37F28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86.56</c:v>
                </c:pt>
                <c:pt idx="1">
                  <c:v>86.53</c:v>
                </c:pt>
                <c:pt idx="2">
                  <c:v>86.58</c:v>
                </c:pt>
                <c:pt idx="3">
                  <c:v>85.89</c:v>
                </c:pt>
                <c:pt idx="4">
                  <c:v>85.47</c:v>
                </c:pt>
              </c:numCache>
            </c:numRef>
          </c:val>
          <c:extLst>
            <c:ext xmlns:c16="http://schemas.microsoft.com/office/drawing/2014/chart" uri="{C3380CC4-5D6E-409C-BE32-E72D297353CC}">
              <c16:uniqueId val="{00000000-BA4E-4F99-8D6C-2B0FF415DF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BA4E-4F99-8D6C-2B0FF415DF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119.32</c:v>
                </c:pt>
                <c:pt idx="1">
                  <c:v>121.26</c:v>
                </c:pt>
                <c:pt idx="2">
                  <c:v>117.13</c:v>
                </c:pt>
                <c:pt idx="3">
                  <c:v>105.09</c:v>
                </c:pt>
                <c:pt idx="4">
                  <c:v>113.21</c:v>
                </c:pt>
              </c:numCache>
            </c:numRef>
          </c:val>
          <c:extLst>
            <c:ext xmlns:c16="http://schemas.microsoft.com/office/drawing/2014/chart" uri="{C3380CC4-5D6E-409C-BE32-E72D297353CC}">
              <c16:uniqueId val="{00000000-37F2-4AD5-9CCD-E1CCCC63AE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37F2-4AD5-9CCD-E1CCCC63AE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55.04</c:v>
                </c:pt>
                <c:pt idx="1">
                  <c:v>50.68</c:v>
                </c:pt>
                <c:pt idx="2">
                  <c:v>51.26</c:v>
                </c:pt>
                <c:pt idx="3">
                  <c:v>51.55</c:v>
                </c:pt>
                <c:pt idx="4">
                  <c:v>52.65</c:v>
                </c:pt>
              </c:numCache>
            </c:numRef>
          </c:val>
          <c:extLst>
            <c:ext xmlns:c16="http://schemas.microsoft.com/office/drawing/2014/chart" uri="{C3380CC4-5D6E-409C-BE32-E72D297353CC}">
              <c16:uniqueId val="{00000000-1CF9-4818-A8D4-3E7BF4E2F1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1CF9-4818-A8D4-3E7BF4E2F1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27.6</c:v>
                </c:pt>
                <c:pt idx="1">
                  <c:v>29.71</c:v>
                </c:pt>
                <c:pt idx="2">
                  <c:v>32.130000000000003</c:v>
                </c:pt>
                <c:pt idx="3">
                  <c:v>34.270000000000003</c:v>
                </c:pt>
                <c:pt idx="4">
                  <c:v>37.64</c:v>
                </c:pt>
              </c:numCache>
            </c:numRef>
          </c:val>
          <c:extLst>
            <c:ext xmlns:c16="http://schemas.microsoft.com/office/drawing/2014/chart" uri="{C3380CC4-5D6E-409C-BE32-E72D297353CC}">
              <c16:uniqueId val="{00000000-FA7F-4916-B1EE-F9FB771BC6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FA7F-4916-B1EE-F9FB771BC6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53-489F-BFA3-2C52E8FBD1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6D53-489F-BFA3-2C52E8FBD1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295.02</c:v>
                </c:pt>
                <c:pt idx="1">
                  <c:v>229.97</c:v>
                </c:pt>
                <c:pt idx="2">
                  <c:v>301.88</c:v>
                </c:pt>
                <c:pt idx="3">
                  <c:v>280.11</c:v>
                </c:pt>
                <c:pt idx="4">
                  <c:v>301.68</c:v>
                </c:pt>
              </c:numCache>
            </c:numRef>
          </c:val>
          <c:extLst>
            <c:ext xmlns:c16="http://schemas.microsoft.com/office/drawing/2014/chart" uri="{C3380CC4-5D6E-409C-BE32-E72D297353CC}">
              <c16:uniqueId val="{00000000-F6CF-4F61-8D2E-EFEC6CC2D9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F6CF-4F61-8D2E-EFEC6CC2D9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336.03</c:v>
                </c:pt>
                <c:pt idx="1">
                  <c:v>398.98</c:v>
                </c:pt>
                <c:pt idx="2">
                  <c:v>392.75</c:v>
                </c:pt>
                <c:pt idx="3">
                  <c:v>383</c:v>
                </c:pt>
                <c:pt idx="4">
                  <c:v>372.13</c:v>
                </c:pt>
              </c:numCache>
            </c:numRef>
          </c:val>
          <c:extLst>
            <c:ext xmlns:c16="http://schemas.microsoft.com/office/drawing/2014/chart" uri="{C3380CC4-5D6E-409C-BE32-E72D297353CC}">
              <c16:uniqueId val="{00000000-8DC7-4E5B-B081-15C00F50B5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8DC7-4E5B-B081-15C00F50B5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116.12</c:v>
                </c:pt>
                <c:pt idx="1">
                  <c:v>117.67</c:v>
                </c:pt>
                <c:pt idx="2">
                  <c:v>113.39</c:v>
                </c:pt>
                <c:pt idx="3">
                  <c:v>100.95</c:v>
                </c:pt>
                <c:pt idx="4">
                  <c:v>109.37</c:v>
                </c:pt>
              </c:numCache>
            </c:numRef>
          </c:val>
          <c:extLst>
            <c:ext xmlns:c16="http://schemas.microsoft.com/office/drawing/2014/chart" uri="{C3380CC4-5D6E-409C-BE32-E72D297353CC}">
              <c16:uniqueId val="{00000000-2986-45C4-81A9-13EDEEF4E4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2986-45C4-81A9-13EDEEF4E4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151.22999999999999</c:v>
                </c:pt>
                <c:pt idx="1">
                  <c:v>149.62</c:v>
                </c:pt>
                <c:pt idx="2">
                  <c:v>155.87</c:v>
                </c:pt>
                <c:pt idx="3">
                  <c:v>175.79</c:v>
                </c:pt>
                <c:pt idx="4">
                  <c:v>163.04</c:v>
                </c:pt>
              </c:numCache>
            </c:numRef>
          </c:val>
          <c:extLst>
            <c:ext xmlns:c16="http://schemas.microsoft.com/office/drawing/2014/chart" uri="{C3380CC4-5D6E-409C-BE32-E72D297353CC}">
              <c16:uniqueId val="{00000000-761A-402A-8FE8-016C06A58C8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761A-402A-8FE8-016C06A58C8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山口県　山陽小野田市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自治体職員</v>
      </c>
      <c r="AE8" s="86"/>
      <c r="AF8" s="86"/>
      <c r="AG8" s="86"/>
      <c r="AH8" s="86"/>
      <c r="AI8" s="86"/>
      <c r="AJ8" s="86"/>
      <c r="AK8" s="4"/>
      <c r="AL8" s="74">
        <f>データ!$R$6</f>
        <v>62388</v>
      </c>
      <c r="AM8" s="74"/>
      <c r="AN8" s="74"/>
      <c r="AO8" s="74"/>
      <c r="AP8" s="74"/>
      <c r="AQ8" s="74"/>
      <c r="AR8" s="74"/>
      <c r="AS8" s="74"/>
      <c r="AT8" s="70">
        <f>データ!$S$6</f>
        <v>133.09</v>
      </c>
      <c r="AU8" s="71"/>
      <c r="AV8" s="71"/>
      <c r="AW8" s="71"/>
      <c r="AX8" s="71"/>
      <c r="AY8" s="71"/>
      <c r="AZ8" s="71"/>
      <c r="BA8" s="71"/>
      <c r="BB8" s="73">
        <f>データ!$T$6</f>
        <v>468.77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54.32</v>
      </c>
      <c r="J10" s="71"/>
      <c r="K10" s="71"/>
      <c r="L10" s="71"/>
      <c r="M10" s="71"/>
      <c r="N10" s="71"/>
      <c r="O10" s="72"/>
      <c r="P10" s="73">
        <f>データ!$P$6</f>
        <v>99.31</v>
      </c>
      <c r="Q10" s="73"/>
      <c r="R10" s="73"/>
      <c r="S10" s="73"/>
      <c r="T10" s="73"/>
      <c r="U10" s="73"/>
      <c r="V10" s="73"/>
      <c r="W10" s="74">
        <f>データ!$Q$6</f>
        <v>2904</v>
      </c>
      <c r="X10" s="74"/>
      <c r="Y10" s="74"/>
      <c r="Z10" s="74"/>
      <c r="AA10" s="74"/>
      <c r="AB10" s="74"/>
      <c r="AC10" s="74"/>
      <c r="AD10" s="2"/>
      <c r="AE10" s="2"/>
      <c r="AF10" s="2"/>
      <c r="AG10" s="2"/>
      <c r="AH10" s="4"/>
      <c r="AI10" s="4"/>
      <c r="AJ10" s="4"/>
      <c r="AK10" s="4"/>
      <c r="AL10" s="74">
        <f>データ!$U$6</f>
        <v>61633</v>
      </c>
      <c r="AM10" s="74"/>
      <c r="AN10" s="74"/>
      <c r="AO10" s="74"/>
      <c r="AP10" s="74"/>
      <c r="AQ10" s="74"/>
      <c r="AR10" s="74"/>
      <c r="AS10" s="74"/>
      <c r="AT10" s="70">
        <f>データ!$V$6</f>
        <v>65.040000000000006</v>
      </c>
      <c r="AU10" s="71"/>
      <c r="AV10" s="71"/>
      <c r="AW10" s="71"/>
      <c r="AX10" s="71"/>
      <c r="AY10" s="71"/>
      <c r="AZ10" s="71"/>
      <c r="BA10" s="71"/>
      <c r="BB10" s="73">
        <f>データ!$W$6</f>
        <v>947.62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j5JXclRrdRFvF2tkSDwhVDEUtsN4NfQIKNQlEOKmVmSJbNpBROPMXKDTW5WBQpEHdSEkyrGDCC60DGsi5fCNw==" saltValue="PGY303Un/MMyEkxjZXUSH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352161</v>
      </c>
      <c r="D6" s="34">
        <f t="shared" si="3"/>
        <v>46</v>
      </c>
      <c r="E6" s="34">
        <f t="shared" si="3"/>
        <v>1</v>
      </c>
      <c r="F6" s="34">
        <f t="shared" si="3"/>
        <v>0</v>
      </c>
      <c r="G6" s="34">
        <f t="shared" si="3"/>
        <v>1</v>
      </c>
      <c r="H6" s="34" t="str">
        <f t="shared" si="3"/>
        <v>山口県　山陽小野田市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54.32</v>
      </c>
      <c r="P6" s="35">
        <f t="shared" si="3"/>
        <v>99.31</v>
      </c>
      <c r="Q6" s="35">
        <f t="shared" si="3"/>
        <v>2904</v>
      </c>
      <c r="R6" s="35">
        <f t="shared" si="3"/>
        <v>62388</v>
      </c>
      <c r="S6" s="35">
        <f t="shared" si="3"/>
        <v>133.09</v>
      </c>
      <c r="T6" s="35">
        <f t="shared" si="3"/>
        <v>468.77</v>
      </c>
      <c r="U6" s="35">
        <f t="shared" si="3"/>
        <v>61633</v>
      </c>
      <c r="V6" s="35">
        <f t="shared" si="3"/>
        <v>65.040000000000006</v>
      </c>
      <c r="W6" s="35">
        <f t="shared" si="3"/>
        <v>947.62</v>
      </c>
      <c r="X6" s="36">
        <f>IF(X7="",NA(),X7)</f>
        <v>119.32</v>
      </c>
      <c r="Y6" s="36">
        <f t="shared" ref="Y6:AG6" si="4">IF(Y7="",NA(),Y7)</f>
        <v>121.26</v>
      </c>
      <c r="Z6" s="36">
        <f t="shared" si="4"/>
        <v>117.13</v>
      </c>
      <c r="AA6" s="36">
        <f t="shared" si="4"/>
        <v>105.09</v>
      </c>
      <c r="AB6" s="36">
        <f t="shared" si="4"/>
        <v>113.21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295.02</v>
      </c>
      <c r="AU6" s="36">
        <f t="shared" ref="AU6:BC6" si="6">IF(AU7="",NA(),AU7)</f>
        <v>229.97</v>
      </c>
      <c r="AV6" s="36">
        <f t="shared" si="6"/>
        <v>301.88</v>
      </c>
      <c r="AW6" s="36">
        <f t="shared" si="6"/>
        <v>280.11</v>
      </c>
      <c r="AX6" s="36">
        <f t="shared" si="6"/>
        <v>301.68</v>
      </c>
      <c r="AY6" s="36">
        <f t="shared" si="6"/>
        <v>346.59</v>
      </c>
      <c r="AZ6" s="36">
        <f t="shared" si="6"/>
        <v>357.82</v>
      </c>
      <c r="BA6" s="36">
        <f t="shared" si="6"/>
        <v>355.5</v>
      </c>
      <c r="BB6" s="36">
        <f t="shared" si="6"/>
        <v>349.83</v>
      </c>
      <c r="BC6" s="36">
        <f t="shared" si="6"/>
        <v>360.86</v>
      </c>
      <c r="BD6" s="35" t="str">
        <f>IF(BD7="","",IF(BD7="-","【-】","【"&amp;SUBSTITUTE(TEXT(BD7,"#,##0.00"),"-","△")&amp;"】"))</f>
        <v>【264.97】</v>
      </c>
      <c r="BE6" s="36">
        <f>IF(BE7="",NA(),BE7)</f>
        <v>336.03</v>
      </c>
      <c r="BF6" s="36">
        <f t="shared" ref="BF6:BN6" si="7">IF(BF7="",NA(),BF7)</f>
        <v>398.98</v>
      </c>
      <c r="BG6" s="36">
        <f t="shared" si="7"/>
        <v>392.75</v>
      </c>
      <c r="BH6" s="36">
        <f t="shared" si="7"/>
        <v>383</v>
      </c>
      <c r="BI6" s="36">
        <f t="shared" si="7"/>
        <v>372.13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116.12</v>
      </c>
      <c r="BQ6" s="36">
        <f t="shared" ref="BQ6:BY6" si="8">IF(BQ7="",NA(),BQ7)</f>
        <v>117.67</v>
      </c>
      <c r="BR6" s="36">
        <f t="shared" si="8"/>
        <v>113.39</v>
      </c>
      <c r="BS6" s="36">
        <f t="shared" si="8"/>
        <v>100.95</v>
      </c>
      <c r="BT6" s="36">
        <f t="shared" si="8"/>
        <v>109.37</v>
      </c>
      <c r="BU6" s="36">
        <f t="shared" si="8"/>
        <v>105.71</v>
      </c>
      <c r="BV6" s="36">
        <f t="shared" si="8"/>
        <v>106.01</v>
      </c>
      <c r="BW6" s="36">
        <f t="shared" si="8"/>
        <v>104.57</v>
      </c>
      <c r="BX6" s="36">
        <f t="shared" si="8"/>
        <v>103.54</v>
      </c>
      <c r="BY6" s="36">
        <f t="shared" si="8"/>
        <v>103.32</v>
      </c>
      <c r="BZ6" s="35" t="str">
        <f>IF(BZ7="","",IF(BZ7="-","【-】","【"&amp;SUBSTITUTE(TEXT(BZ7,"#,##0.00"),"-","△")&amp;"】"))</f>
        <v>【103.24】</v>
      </c>
      <c r="CA6" s="36">
        <f>IF(CA7="",NA(),CA7)</f>
        <v>151.22999999999999</v>
      </c>
      <c r="CB6" s="36">
        <f t="shared" ref="CB6:CJ6" si="9">IF(CB7="",NA(),CB7)</f>
        <v>149.62</v>
      </c>
      <c r="CC6" s="36">
        <f t="shared" si="9"/>
        <v>155.87</v>
      </c>
      <c r="CD6" s="36">
        <f t="shared" si="9"/>
        <v>175.79</v>
      </c>
      <c r="CE6" s="36">
        <f t="shared" si="9"/>
        <v>163.04</v>
      </c>
      <c r="CF6" s="36">
        <f t="shared" si="9"/>
        <v>162.15</v>
      </c>
      <c r="CG6" s="36">
        <f t="shared" si="9"/>
        <v>162.24</v>
      </c>
      <c r="CH6" s="36">
        <f t="shared" si="9"/>
        <v>165.47</v>
      </c>
      <c r="CI6" s="36">
        <f t="shared" si="9"/>
        <v>167.46</v>
      </c>
      <c r="CJ6" s="36">
        <f t="shared" si="9"/>
        <v>168.56</v>
      </c>
      <c r="CK6" s="35" t="str">
        <f>IF(CK7="","",IF(CK7="-","【-】","【"&amp;SUBSTITUTE(TEXT(CK7,"#,##0.00"),"-","△")&amp;"】"))</f>
        <v>【168.38】</v>
      </c>
      <c r="CL6" s="36">
        <f>IF(CL7="",NA(),CL7)</f>
        <v>48.34</v>
      </c>
      <c r="CM6" s="36">
        <f t="shared" ref="CM6:CU6" si="10">IF(CM7="",NA(),CM7)</f>
        <v>48.88</v>
      </c>
      <c r="CN6" s="36">
        <f t="shared" si="10"/>
        <v>48.87</v>
      </c>
      <c r="CO6" s="36">
        <f t="shared" si="10"/>
        <v>49.05</v>
      </c>
      <c r="CP6" s="36">
        <f t="shared" si="10"/>
        <v>48.34</v>
      </c>
      <c r="CQ6" s="36">
        <f t="shared" si="10"/>
        <v>59.34</v>
      </c>
      <c r="CR6" s="36">
        <f t="shared" si="10"/>
        <v>59.11</v>
      </c>
      <c r="CS6" s="36">
        <f t="shared" si="10"/>
        <v>59.74</v>
      </c>
      <c r="CT6" s="36">
        <f t="shared" si="10"/>
        <v>59.46</v>
      </c>
      <c r="CU6" s="36">
        <f t="shared" si="10"/>
        <v>59.51</v>
      </c>
      <c r="CV6" s="35" t="str">
        <f>IF(CV7="","",IF(CV7="-","【-】","【"&amp;SUBSTITUTE(TEXT(CV7,"#,##0.00"),"-","△")&amp;"】"))</f>
        <v>【60.00】</v>
      </c>
      <c r="CW6" s="36">
        <f>IF(CW7="",NA(),CW7)</f>
        <v>86.56</v>
      </c>
      <c r="CX6" s="36">
        <f t="shared" ref="CX6:DF6" si="11">IF(CX7="",NA(),CX7)</f>
        <v>86.53</v>
      </c>
      <c r="CY6" s="36">
        <f t="shared" si="11"/>
        <v>86.58</v>
      </c>
      <c r="CZ6" s="36">
        <f t="shared" si="11"/>
        <v>85.89</v>
      </c>
      <c r="DA6" s="36">
        <f t="shared" si="11"/>
        <v>85.47</v>
      </c>
      <c r="DB6" s="36">
        <f t="shared" si="11"/>
        <v>87.74</v>
      </c>
      <c r="DC6" s="36">
        <f t="shared" si="11"/>
        <v>87.91</v>
      </c>
      <c r="DD6" s="36">
        <f t="shared" si="11"/>
        <v>87.28</v>
      </c>
      <c r="DE6" s="36">
        <f t="shared" si="11"/>
        <v>87.41</v>
      </c>
      <c r="DF6" s="36">
        <f t="shared" si="11"/>
        <v>87.08</v>
      </c>
      <c r="DG6" s="35" t="str">
        <f>IF(DG7="","",IF(DG7="-","【-】","【"&amp;SUBSTITUTE(TEXT(DG7,"#,##0.00"),"-","△")&amp;"】"))</f>
        <v>【89.80】</v>
      </c>
      <c r="DH6" s="36">
        <f>IF(DH7="",NA(),DH7)</f>
        <v>55.04</v>
      </c>
      <c r="DI6" s="36">
        <f t="shared" ref="DI6:DQ6" si="12">IF(DI7="",NA(),DI7)</f>
        <v>50.68</v>
      </c>
      <c r="DJ6" s="36">
        <f t="shared" si="12"/>
        <v>51.26</v>
      </c>
      <c r="DK6" s="36">
        <f t="shared" si="12"/>
        <v>51.55</v>
      </c>
      <c r="DL6" s="36">
        <f t="shared" si="12"/>
        <v>52.65</v>
      </c>
      <c r="DM6" s="36">
        <f t="shared" si="12"/>
        <v>46.27</v>
      </c>
      <c r="DN6" s="36">
        <f t="shared" si="12"/>
        <v>46.88</v>
      </c>
      <c r="DO6" s="36">
        <f t="shared" si="12"/>
        <v>46.94</v>
      </c>
      <c r="DP6" s="36">
        <f t="shared" si="12"/>
        <v>47.62</v>
      </c>
      <c r="DQ6" s="36">
        <f t="shared" si="12"/>
        <v>48.55</v>
      </c>
      <c r="DR6" s="35" t="str">
        <f>IF(DR7="","",IF(DR7="-","【-】","【"&amp;SUBSTITUTE(TEXT(DR7,"#,##0.00"),"-","△")&amp;"】"))</f>
        <v>【49.59】</v>
      </c>
      <c r="DS6" s="36">
        <f>IF(DS7="",NA(),DS7)</f>
        <v>27.6</v>
      </c>
      <c r="DT6" s="36">
        <f t="shared" ref="DT6:EB6" si="13">IF(DT7="",NA(),DT7)</f>
        <v>29.71</v>
      </c>
      <c r="DU6" s="36">
        <f t="shared" si="13"/>
        <v>32.130000000000003</v>
      </c>
      <c r="DV6" s="36">
        <f t="shared" si="13"/>
        <v>34.270000000000003</v>
      </c>
      <c r="DW6" s="36">
        <f t="shared" si="13"/>
        <v>37.64</v>
      </c>
      <c r="DX6" s="36">
        <f t="shared" si="13"/>
        <v>10.93</v>
      </c>
      <c r="DY6" s="36">
        <f t="shared" si="13"/>
        <v>13.39</v>
      </c>
      <c r="DZ6" s="36">
        <f t="shared" si="13"/>
        <v>14.48</v>
      </c>
      <c r="EA6" s="36">
        <f t="shared" si="13"/>
        <v>16.27</v>
      </c>
      <c r="EB6" s="36">
        <f t="shared" si="13"/>
        <v>17.11</v>
      </c>
      <c r="EC6" s="35" t="str">
        <f>IF(EC7="","",IF(EC7="-","【-】","【"&amp;SUBSTITUTE(TEXT(EC7,"#,##0.00"),"-","△")&amp;"】"))</f>
        <v>【19.44】</v>
      </c>
      <c r="ED6" s="36">
        <f>IF(ED7="",NA(),ED7)</f>
        <v>0.92</v>
      </c>
      <c r="EE6" s="36">
        <f t="shared" ref="EE6:EM6" si="14">IF(EE7="",NA(),EE7)</f>
        <v>0.65</v>
      </c>
      <c r="EF6" s="36">
        <f t="shared" si="14"/>
        <v>0.41</v>
      </c>
      <c r="EG6" s="36">
        <f t="shared" si="14"/>
        <v>1.05</v>
      </c>
      <c r="EH6" s="36">
        <f t="shared" si="14"/>
        <v>0.71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352161</v>
      </c>
      <c r="D7" s="38">
        <v>46</v>
      </c>
      <c r="E7" s="38">
        <v>1</v>
      </c>
      <c r="F7" s="38">
        <v>0</v>
      </c>
      <c r="G7" s="38">
        <v>1</v>
      </c>
      <c r="H7" s="38" t="s">
        <v>93</v>
      </c>
      <c r="I7" s="38" t="s">
        <v>94</v>
      </c>
      <c r="J7" s="38" t="s">
        <v>95</v>
      </c>
      <c r="K7" s="38" t="s">
        <v>96</v>
      </c>
      <c r="L7" s="38" t="s">
        <v>97</v>
      </c>
      <c r="M7" s="38" t="s">
        <v>98</v>
      </c>
      <c r="N7" s="39" t="s">
        <v>99</v>
      </c>
      <c r="O7" s="39">
        <v>54.32</v>
      </c>
      <c r="P7" s="39">
        <v>99.31</v>
      </c>
      <c r="Q7" s="39">
        <v>2904</v>
      </c>
      <c r="R7" s="39">
        <v>62388</v>
      </c>
      <c r="S7" s="39">
        <v>133.09</v>
      </c>
      <c r="T7" s="39">
        <v>468.77</v>
      </c>
      <c r="U7" s="39">
        <v>61633</v>
      </c>
      <c r="V7" s="39">
        <v>65.040000000000006</v>
      </c>
      <c r="W7" s="39">
        <v>947.62</v>
      </c>
      <c r="X7" s="39">
        <v>119.32</v>
      </c>
      <c r="Y7" s="39">
        <v>121.26</v>
      </c>
      <c r="Z7" s="39">
        <v>117.13</v>
      </c>
      <c r="AA7" s="39">
        <v>105.09</v>
      </c>
      <c r="AB7" s="39">
        <v>113.21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295.02</v>
      </c>
      <c r="AU7" s="39">
        <v>229.97</v>
      </c>
      <c r="AV7" s="39">
        <v>301.88</v>
      </c>
      <c r="AW7" s="39">
        <v>280.11</v>
      </c>
      <c r="AX7" s="39">
        <v>301.68</v>
      </c>
      <c r="AY7" s="39">
        <v>346.59</v>
      </c>
      <c r="AZ7" s="39">
        <v>357.82</v>
      </c>
      <c r="BA7" s="39">
        <v>355.5</v>
      </c>
      <c r="BB7" s="39">
        <v>349.83</v>
      </c>
      <c r="BC7" s="39">
        <v>360.86</v>
      </c>
      <c r="BD7" s="39">
        <v>264.97000000000003</v>
      </c>
      <c r="BE7" s="39">
        <v>336.03</v>
      </c>
      <c r="BF7" s="39">
        <v>398.98</v>
      </c>
      <c r="BG7" s="39">
        <v>392.75</v>
      </c>
      <c r="BH7" s="39">
        <v>383</v>
      </c>
      <c r="BI7" s="39">
        <v>372.13</v>
      </c>
      <c r="BJ7" s="39">
        <v>312.02999999999997</v>
      </c>
      <c r="BK7" s="39">
        <v>307.45999999999998</v>
      </c>
      <c r="BL7" s="39">
        <v>312.58</v>
      </c>
      <c r="BM7" s="39">
        <v>314.87</v>
      </c>
      <c r="BN7" s="39">
        <v>309.27999999999997</v>
      </c>
      <c r="BO7" s="39">
        <v>266.61</v>
      </c>
      <c r="BP7" s="39">
        <v>116.12</v>
      </c>
      <c r="BQ7" s="39">
        <v>117.67</v>
      </c>
      <c r="BR7" s="39">
        <v>113.39</v>
      </c>
      <c r="BS7" s="39">
        <v>100.95</v>
      </c>
      <c r="BT7" s="39">
        <v>109.37</v>
      </c>
      <c r="BU7" s="39">
        <v>105.71</v>
      </c>
      <c r="BV7" s="39">
        <v>106.01</v>
      </c>
      <c r="BW7" s="39">
        <v>104.57</v>
      </c>
      <c r="BX7" s="39">
        <v>103.54</v>
      </c>
      <c r="BY7" s="39">
        <v>103.32</v>
      </c>
      <c r="BZ7" s="39">
        <v>103.24</v>
      </c>
      <c r="CA7" s="39">
        <v>151.22999999999999</v>
      </c>
      <c r="CB7" s="39">
        <v>149.62</v>
      </c>
      <c r="CC7" s="39">
        <v>155.87</v>
      </c>
      <c r="CD7" s="39">
        <v>175.79</v>
      </c>
      <c r="CE7" s="39">
        <v>163.04</v>
      </c>
      <c r="CF7" s="39">
        <v>162.15</v>
      </c>
      <c r="CG7" s="39">
        <v>162.24</v>
      </c>
      <c r="CH7" s="39">
        <v>165.47</v>
      </c>
      <c r="CI7" s="39">
        <v>167.46</v>
      </c>
      <c r="CJ7" s="39">
        <v>168.56</v>
      </c>
      <c r="CK7" s="39">
        <v>168.38</v>
      </c>
      <c r="CL7" s="39">
        <v>48.34</v>
      </c>
      <c r="CM7" s="39">
        <v>48.88</v>
      </c>
      <c r="CN7" s="39">
        <v>48.87</v>
      </c>
      <c r="CO7" s="39">
        <v>49.05</v>
      </c>
      <c r="CP7" s="39">
        <v>48.34</v>
      </c>
      <c r="CQ7" s="39">
        <v>59.34</v>
      </c>
      <c r="CR7" s="39">
        <v>59.11</v>
      </c>
      <c r="CS7" s="39">
        <v>59.74</v>
      </c>
      <c r="CT7" s="39">
        <v>59.46</v>
      </c>
      <c r="CU7" s="39">
        <v>59.51</v>
      </c>
      <c r="CV7" s="39">
        <v>60</v>
      </c>
      <c r="CW7" s="39">
        <v>86.56</v>
      </c>
      <c r="CX7" s="39">
        <v>86.53</v>
      </c>
      <c r="CY7" s="39">
        <v>86.58</v>
      </c>
      <c r="CZ7" s="39">
        <v>85.89</v>
      </c>
      <c r="DA7" s="39">
        <v>85.47</v>
      </c>
      <c r="DB7" s="39">
        <v>87.74</v>
      </c>
      <c r="DC7" s="39">
        <v>87.91</v>
      </c>
      <c r="DD7" s="39">
        <v>87.28</v>
      </c>
      <c r="DE7" s="39">
        <v>87.41</v>
      </c>
      <c r="DF7" s="39">
        <v>87.08</v>
      </c>
      <c r="DG7" s="39">
        <v>89.8</v>
      </c>
      <c r="DH7" s="39">
        <v>55.04</v>
      </c>
      <c r="DI7" s="39">
        <v>50.68</v>
      </c>
      <c r="DJ7" s="39">
        <v>51.26</v>
      </c>
      <c r="DK7" s="39">
        <v>51.55</v>
      </c>
      <c r="DL7" s="39">
        <v>52.65</v>
      </c>
      <c r="DM7" s="39">
        <v>46.27</v>
      </c>
      <c r="DN7" s="39">
        <v>46.88</v>
      </c>
      <c r="DO7" s="39">
        <v>46.94</v>
      </c>
      <c r="DP7" s="39">
        <v>47.62</v>
      </c>
      <c r="DQ7" s="39">
        <v>48.55</v>
      </c>
      <c r="DR7" s="39">
        <v>49.59</v>
      </c>
      <c r="DS7" s="39">
        <v>27.6</v>
      </c>
      <c r="DT7" s="39">
        <v>29.71</v>
      </c>
      <c r="DU7" s="39">
        <v>32.130000000000003</v>
      </c>
      <c r="DV7" s="39">
        <v>34.270000000000003</v>
      </c>
      <c r="DW7" s="39">
        <v>37.64</v>
      </c>
      <c r="DX7" s="39">
        <v>10.93</v>
      </c>
      <c r="DY7" s="39">
        <v>13.39</v>
      </c>
      <c r="DZ7" s="39">
        <v>14.48</v>
      </c>
      <c r="EA7" s="39">
        <v>16.27</v>
      </c>
      <c r="EB7" s="39">
        <v>17.11</v>
      </c>
      <c r="EC7" s="39">
        <v>19.440000000000001</v>
      </c>
      <c r="ED7" s="39">
        <v>0.92</v>
      </c>
      <c r="EE7" s="39">
        <v>0.65</v>
      </c>
      <c r="EF7" s="39">
        <v>0.41</v>
      </c>
      <c r="EG7" s="39">
        <v>1.05</v>
      </c>
      <c r="EH7" s="39">
        <v>0.71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kaikei-cl13</cp:lastModifiedBy>
  <cp:lastPrinted>2021-02-22T07:31:02Z</cp:lastPrinted>
  <dcterms:created xsi:type="dcterms:W3CDTF">2020-12-04T02:13:57Z</dcterms:created>
  <dcterms:modified xsi:type="dcterms:W3CDTF">2021-02-22T07:31:31Z</dcterms:modified>
  <cp:category/>
</cp:coreProperties>
</file>