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<sst xmlns="http://schemas.openxmlformats.org/spreadsheetml/2006/main" count="221" uniqueCount="110">
  <si>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</si>
  <si>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</si>
  <si>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</si>
  <si>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</si>
  <si>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</si>
  <si>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</si>
  <si>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</si>
  <si>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</si>
  <si>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</si>
  <si>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</si>
  <si>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</si>
  <si>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</si>
  <si>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</si>
  <si>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</si>
  <si>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</si>
  <si>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</si>
  <si>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</si>
  <si>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</si>
  <si>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</si>
  <si>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</si>
  <si>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</si>
  <si>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</si>
  <si>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</si>
  <si>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</si>
  <si>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</si>
  <si>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</si>
  <si>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</si>
  <si>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</si>
  <si>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</si>
  <si>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</si>
  <si>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</si>
  <si>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</si>
  <si>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</si>
  <si>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</si>
  <si>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</si>
  <si>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</si>
  <si>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</si>
  <si>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</si>
  <si>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</si>
  <si>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</si>
  <si>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</si>
  <si>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</si>
  <si>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</si>
  <si>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</si>
  <si>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</si>
  <si>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</si>
  <si>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</si>
  <si>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</si>
  <si>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</si>
  <si>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</si>
  <si>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</si>
  <si>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</si>
  <si>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</si>
  <si>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</si>
  <si>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</si>
  <si>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</si>
  <si>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</si>
  <si>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</si>
  <si>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</si>
  <si>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</si>
  <si>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</si>
  <si>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</si>
  <si>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</si>
  <si>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</si>
  <si>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</si>
  <si>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</si>
  <si>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</si>
  <si>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</si>
  <si>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</si>
  <si>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</si>
  <si>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</si>
  <si>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</si>
  <si>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</si>
  <si>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</si>
  <si>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</si>
  <si>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</si>
  <si>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</si>
  <si>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</si>
  <si>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</si>
  <si>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</si>
  <si>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</si>
  <si>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</si>
  <si>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</si>
  <si>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</si>
  <si>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</si>
  <si>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</si>
  <si>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</si>
  <si>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</si>
  <si>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</si>
  <si>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</si>
  <si>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</si>
  <si>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</si>
  <si>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</si>
  <si>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</si>
  <si>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</si>
  <si>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周防大島町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</si>
  <si>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</si>
  <si>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</si>
  <si>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</si>
  <si>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</si>
  <si>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</si>
  <si>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</si>
  <si>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</si>
  <si>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</si>
  <si>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</si>
  <si>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</si>
  <si>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</si>
  <si>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２０年以上経過し、機器の部品供給の中止や経年劣化、老朽化もあり現在策定中である機能診断・長寿命化計画の各計画等を参考に施設機器や管渠の点検、更新を計画的に行い延命化を図るために今後投資していく必要がある。</t>
    <rPh sb="38" eb="43">
      <t>ゲンザイサクテイチュウ</t>
    </rPh>
    <rPh sb="58" eb="61">
      <t>カクケイカク</t>
    </rPh>
    <rPh sb="61" eb="62">
      <t>トウ</t>
    </rPh>
    <rPh sb="63" eb="65">
      <t>サンコウ</t>
    </rPh>
    <rPh sb="66" eb="68">
      <t>シセツ</t>
    </rPh>
    <phoneticPr fontId="4"/>
  </si>
  <si>
    <t xml:space="preserve"> 経費回収率、水洗化率、施設利用率が低く、現状では適切な水準の料金収入に結びついていないため、水洗化率、施設効率を改善するとともに、運営体制のあり方や今後の投資等のあり方を見直す必要がある。
</t>
  </si>
  <si>
    <t>①水洗化率、経費回収率、施設利用率は、類似団体平均、全国平均を下回る結果となっており、下水道未接続の方に対して接続を行ってもらうように取り組んでいく必要がある。
②汚水処理原価は、類似団体平均、全国平均を上回る結果となっており、これは有収水量に対して維持管理費が年々増加していることによると考えられ、維持管理費に対して安定した有収水量を確保するためにも水洗化率の向上改善が必要と判断できる。
③収益的収支比率は、１００％を下回っており、総収益が一般会計からの繰入金で賄っている部分もあり、工事や業務は、補助金や起債を積極的に利用し、適正な下水道使用料の検討を行い一般会計からの繰入額を減らすように取り組んでいく必要がある。</t>
    <rPh sb="12" eb="14">
      <t>シセツ</t>
    </rPh>
    <rPh sb="14" eb="17">
      <t>リヨウリツ</t>
    </rPh>
    <rPh sb="268" eb="270">
      <t>テキセイ</t>
    </rPh>
    <rPh sb="271" eb="274">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</si>
</sst>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422592"/>
        <c:axId val="8265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81422592"/>
        <c:axId val="82653568"/>
      </c:lineChart>
      <c:dateAx>
        <c:axId val="81422592"/>
        <c:scaling>
          <c:orientation val="minMax"/>
        </c:scaling>
        <c:delete val="1"/>
        <c:axPos val="b"/>
        <c:numFmt formatCode="ge" sourceLinked="1"/>
        <c:majorTickMark val="none"/>
        <c:minorTickMark val="none"/>
        <c:tickLblPos val="none"/>
        <c:crossAx val="82653568"/>
        <c:crosses val="autoZero"/>
        <c:auto val="1"/>
        <c:lblOffset val="100"/>
        <c:baseTimeUnit val="years"/>
      </c:dateAx>
      <c:valAx>
        <c:axId val="8265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32.32</c:v>
                </c:pt>
                <c:pt idx="1">
                  <c:v>32.36</c:v>
                </c:pt>
                <c:pt idx="2">
                  <c:v>32.15</c:v>
                </c:pt>
                <c:pt idx="3">
                  <c:v>30.61</c:v>
                </c:pt>
                <c:pt idx="4">
                  <c:v>30.4</c:v>
                </c:pt>
              </c:numCache>
            </c:numRef>
          </c:val>
        </c:ser>
        <c:dLbls>
          <c:showLegendKey val="0"/>
          <c:showVal val="0"/>
          <c:showCatName val="0"/>
          <c:showSerName val="0"/>
          <c:showPercent val="0"/>
          <c:showBubbleSize val="0"/>
        </c:dLbls>
        <c:gapWidth val="150"/>
        <c:axId val="84769408"/>
        <c:axId val="8478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84769408"/>
        <c:axId val="84787968"/>
      </c:lineChart>
      <c:dateAx>
        <c:axId val="84769408"/>
        <c:scaling>
          <c:orientation val="minMax"/>
        </c:scaling>
        <c:delete val="1"/>
        <c:axPos val="b"/>
        <c:numFmt formatCode="ge" sourceLinked="1"/>
        <c:majorTickMark val="none"/>
        <c:minorTickMark val="none"/>
        <c:tickLblPos val="none"/>
        <c:crossAx val="84787968"/>
        <c:crosses val="autoZero"/>
        <c:auto val="1"/>
        <c:lblOffset val="100"/>
        <c:baseTimeUnit val="years"/>
      </c:dateAx>
      <c:valAx>
        <c:axId val="847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6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70.27</c:v>
                </c:pt>
                <c:pt idx="1">
                  <c:v>71.3</c:v>
                </c:pt>
                <c:pt idx="2">
                  <c:v>74.42</c:v>
                </c:pt>
                <c:pt idx="3">
                  <c:v>75.77</c:v>
                </c:pt>
                <c:pt idx="4">
                  <c:v>76.319999999999993</c:v>
                </c:pt>
              </c:numCache>
            </c:numRef>
          </c:val>
        </c:ser>
        <c:dLbls>
          <c:showLegendKey val="0"/>
          <c:showVal val="0"/>
          <c:showCatName val="0"/>
          <c:showSerName val="0"/>
          <c:showPercent val="0"/>
          <c:showBubbleSize val="0"/>
        </c:dLbls>
        <c:gapWidth val="150"/>
        <c:axId val="84801792"/>
        <c:axId val="8489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84801792"/>
        <c:axId val="84894080"/>
      </c:lineChart>
      <c:dateAx>
        <c:axId val="84801792"/>
        <c:scaling>
          <c:orientation val="minMax"/>
        </c:scaling>
        <c:delete val="1"/>
        <c:axPos val="b"/>
        <c:numFmt formatCode="ge" sourceLinked="1"/>
        <c:majorTickMark val="none"/>
        <c:minorTickMark val="none"/>
        <c:tickLblPos val="none"/>
        <c:crossAx val="84894080"/>
        <c:crosses val="autoZero"/>
        <c:auto val="1"/>
        <c:lblOffset val="100"/>
        <c:baseTimeUnit val="years"/>
      </c:dateAx>
      <c:valAx>
        <c:axId val="8489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54.13</c:v>
                </c:pt>
                <c:pt idx="1">
                  <c:v>57.51</c:v>
                </c:pt>
                <c:pt idx="2">
                  <c:v>59.42</c:v>
                </c:pt>
                <c:pt idx="3">
                  <c:v>60.43</c:v>
                </c:pt>
                <c:pt idx="4">
                  <c:v>59.17</c:v>
                </c:pt>
              </c:numCache>
            </c:numRef>
          </c:val>
        </c:ser>
        <c:dLbls>
          <c:showLegendKey val="0"/>
          <c:showVal val="0"/>
          <c:showCatName val="0"/>
          <c:showSerName val="0"/>
          <c:showPercent val="0"/>
          <c:showBubbleSize val="0"/>
        </c:dLbls>
        <c:gapWidth val="150"/>
        <c:axId val="82696064"/>
        <c:axId val="8434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696064"/>
        <c:axId val="84344832"/>
      </c:lineChart>
      <c:dateAx>
        <c:axId val="82696064"/>
        <c:scaling>
          <c:orientation val="minMax"/>
        </c:scaling>
        <c:delete val="1"/>
        <c:axPos val="b"/>
        <c:numFmt formatCode="ge" sourceLinked="1"/>
        <c:majorTickMark val="none"/>
        <c:minorTickMark val="none"/>
        <c:tickLblPos val="none"/>
        <c:crossAx val="84344832"/>
        <c:crosses val="autoZero"/>
        <c:auto val="1"/>
        <c:lblOffset val="100"/>
        <c:baseTimeUnit val="years"/>
      </c:dateAx>
      <c:valAx>
        <c:axId val="8434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375040"/>
        <c:axId val="8437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375040"/>
        <c:axId val="84376960"/>
      </c:lineChart>
      <c:dateAx>
        <c:axId val="84375040"/>
        <c:scaling>
          <c:orientation val="minMax"/>
        </c:scaling>
        <c:delete val="1"/>
        <c:axPos val="b"/>
        <c:numFmt formatCode="ge" sourceLinked="1"/>
        <c:majorTickMark val="none"/>
        <c:minorTickMark val="none"/>
        <c:tickLblPos val="none"/>
        <c:crossAx val="84376960"/>
        <c:crosses val="autoZero"/>
        <c:auto val="1"/>
        <c:lblOffset val="100"/>
        <c:baseTimeUnit val="years"/>
      </c:dateAx>
      <c:valAx>
        <c:axId val="8437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7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817024"/>
        <c:axId val="848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817024"/>
        <c:axId val="84818944"/>
      </c:lineChart>
      <c:dateAx>
        <c:axId val="84817024"/>
        <c:scaling>
          <c:orientation val="minMax"/>
        </c:scaling>
        <c:delete val="1"/>
        <c:axPos val="b"/>
        <c:numFmt formatCode="ge" sourceLinked="1"/>
        <c:majorTickMark val="none"/>
        <c:minorTickMark val="none"/>
        <c:tickLblPos val="none"/>
        <c:crossAx val="84818944"/>
        <c:crosses val="autoZero"/>
        <c:auto val="1"/>
        <c:lblOffset val="100"/>
        <c:baseTimeUnit val="years"/>
      </c:dateAx>
      <c:valAx>
        <c:axId val="848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853888"/>
        <c:axId val="8485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853888"/>
        <c:axId val="84855808"/>
      </c:lineChart>
      <c:dateAx>
        <c:axId val="84853888"/>
        <c:scaling>
          <c:orientation val="minMax"/>
        </c:scaling>
        <c:delete val="1"/>
        <c:axPos val="b"/>
        <c:numFmt formatCode="ge" sourceLinked="1"/>
        <c:majorTickMark val="none"/>
        <c:minorTickMark val="none"/>
        <c:tickLblPos val="none"/>
        <c:crossAx val="84855808"/>
        <c:crosses val="autoZero"/>
        <c:auto val="1"/>
        <c:lblOffset val="100"/>
        <c:baseTimeUnit val="years"/>
      </c:dateAx>
      <c:valAx>
        <c:axId val="8485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5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556416"/>
        <c:axId val="8457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556416"/>
        <c:axId val="84570880"/>
      </c:lineChart>
      <c:dateAx>
        <c:axId val="84556416"/>
        <c:scaling>
          <c:orientation val="minMax"/>
        </c:scaling>
        <c:delete val="1"/>
        <c:axPos val="b"/>
        <c:numFmt formatCode="ge" sourceLinked="1"/>
        <c:majorTickMark val="none"/>
        <c:minorTickMark val="none"/>
        <c:tickLblPos val="none"/>
        <c:crossAx val="84570880"/>
        <c:crosses val="autoZero"/>
        <c:auto val="1"/>
        <c:lblOffset val="100"/>
        <c:baseTimeUnit val="years"/>
      </c:dateAx>
      <c:valAx>
        <c:axId val="8457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5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53.59</c:v>
                </c:pt>
              </c:numCache>
            </c:numRef>
          </c:val>
        </c:ser>
        <c:dLbls>
          <c:showLegendKey val="0"/>
          <c:showVal val="0"/>
          <c:showCatName val="0"/>
          <c:showSerName val="0"/>
          <c:showPercent val="0"/>
          <c:showBubbleSize val="0"/>
        </c:dLbls>
        <c:gapWidth val="150"/>
        <c:axId val="84605184"/>
        <c:axId val="8461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84605184"/>
        <c:axId val="84611456"/>
      </c:lineChart>
      <c:dateAx>
        <c:axId val="84605184"/>
        <c:scaling>
          <c:orientation val="minMax"/>
        </c:scaling>
        <c:delete val="1"/>
        <c:axPos val="b"/>
        <c:numFmt formatCode="ge" sourceLinked="1"/>
        <c:majorTickMark val="none"/>
        <c:minorTickMark val="none"/>
        <c:tickLblPos val="none"/>
        <c:crossAx val="84611456"/>
        <c:crosses val="autoZero"/>
        <c:auto val="1"/>
        <c:lblOffset val="100"/>
        <c:baseTimeUnit val="years"/>
      </c:dateAx>
      <c:valAx>
        <c:axId val="8461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45.97</c:v>
                </c:pt>
                <c:pt idx="1">
                  <c:v>45.45</c:v>
                </c:pt>
                <c:pt idx="2">
                  <c:v>39.31</c:v>
                </c:pt>
                <c:pt idx="3">
                  <c:v>39</c:v>
                </c:pt>
                <c:pt idx="4">
                  <c:v>40.64</c:v>
                </c:pt>
              </c:numCache>
            </c:numRef>
          </c:val>
        </c:ser>
        <c:dLbls>
          <c:showLegendKey val="0"/>
          <c:showVal val="0"/>
          <c:showCatName val="0"/>
          <c:showSerName val="0"/>
          <c:showPercent val="0"/>
          <c:showBubbleSize val="0"/>
        </c:dLbls>
        <c:gapWidth val="150"/>
        <c:axId val="84645760"/>
        <c:axId val="8465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84645760"/>
        <c:axId val="84656128"/>
      </c:lineChart>
      <c:dateAx>
        <c:axId val="84645760"/>
        <c:scaling>
          <c:orientation val="minMax"/>
        </c:scaling>
        <c:delete val="1"/>
        <c:axPos val="b"/>
        <c:numFmt formatCode="ge" sourceLinked="1"/>
        <c:majorTickMark val="none"/>
        <c:minorTickMark val="none"/>
        <c:tickLblPos val="none"/>
        <c:crossAx val="84656128"/>
        <c:crosses val="autoZero"/>
        <c:auto val="1"/>
        <c:lblOffset val="100"/>
        <c:baseTimeUnit val="years"/>
      </c:dateAx>
      <c:valAx>
        <c:axId val="8465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4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410.98</c:v>
                </c:pt>
                <c:pt idx="1">
                  <c:v>420</c:v>
                </c:pt>
                <c:pt idx="2">
                  <c:v>490</c:v>
                </c:pt>
                <c:pt idx="3">
                  <c:v>502.97</c:v>
                </c:pt>
                <c:pt idx="4">
                  <c:v>493.49</c:v>
                </c:pt>
              </c:numCache>
            </c:numRef>
          </c:val>
        </c:ser>
        <c:dLbls>
          <c:showLegendKey val="0"/>
          <c:showVal val="0"/>
          <c:showCatName val="0"/>
          <c:showSerName val="0"/>
          <c:showPercent val="0"/>
          <c:showBubbleSize val="0"/>
        </c:dLbls>
        <c:gapWidth val="150"/>
        <c:axId val="84663296"/>
        <c:axId val="8474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84663296"/>
        <c:axId val="84747392"/>
      </c:lineChart>
      <c:dateAx>
        <c:axId val="84663296"/>
        <c:scaling>
          <c:orientation val="minMax"/>
        </c:scaling>
        <c:delete val="1"/>
        <c:axPos val="b"/>
        <c:numFmt formatCode="ge" sourceLinked="1"/>
        <c:majorTickMark val="none"/>
        <c:minorTickMark val="none"/>
        <c:tickLblPos val="none"/>
        <c:crossAx val="84747392"/>
        <c:crosses val="autoZero"/>
        <c:auto val="1"/>
        <c:lblOffset val="100"/>
        <c:baseTimeUnit val="years"/>
      </c:dateAx>
      <c:valAx>
        <c:axId val="8474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6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周防大島町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17649</v>
      </c>
      <c r="AM8" s="47"/>
      <c r="AN8" s="47"/>
      <c r="AO8" s="47"/>
      <c r="AP8" s="47"/>
      <c r="AQ8" s="47"/>
      <c r="AR8" s="47"/>
      <c r="AS8" s="47"/>
      <c r="AT8" s="43">
        <f>データ!S6</f>
        <v>138.09</v>
      </c>
      <c r="AU8" s="43"/>
      <c r="AV8" s="43"/>
      <c r="AW8" s="43"/>
      <c r="AX8" s="43"/>
      <c r="AY8" s="43"/>
      <c r="AZ8" s="43"/>
      <c r="BA8" s="43"/>
      <c r="BB8" s="43">
        <f>データ!T6</f>
        <v>127.81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17.89</v>
      </c>
      <c r="Q10" s="43"/>
      <c r="R10" s="43"/>
      <c r="S10" s="43"/>
      <c r="T10" s="43"/>
      <c r="U10" s="43"/>
      <c r="V10" s="43"/>
      <c r="W10" s="43">
        <f>データ!P6</f>
        <v>98.32</v>
      </c>
      <c r="X10" s="43"/>
      <c r="Y10" s="43"/>
      <c r="Z10" s="43"/>
      <c r="AA10" s="43"/>
      <c r="AB10" s="43"/>
      <c r="AC10" s="43"/>
      <c r="AD10" s="47">
        <f>データ!Q6</f>
        <v>4352</v>
      </c>
      <c r="AE10" s="47"/>
      <c r="AF10" s="47"/>
      <c r="AG10" s="47"/>
      <c r="AH10" s="47"/>
      <c r="AI10" s="47"/>
      <c r="AJ10" s="47"/>
      <c r="AK10" s="2"/>
      <c r="AL10" s="47">
        <f>データ!U6</f>
        <v>3125</v>
      </c>
      <c r="AM10" s="47"/>
      <c r="AN10" s="47"/>
      <c r="AO10" s="47"/>
      <c r="AP10" s="47"/>
      <c r="AQ10" s="47"/>
      <c r="AR10" s="47"/>
      <c r="AS10" s="47"/>
      <c r="AT10" s="43">
        <f>データ!V6</f>
        <v>2.04</v>
      </c>
      <c r="AU10" s="43"/>
      <c r="AV10" s="43"/>
      <c r="AW10" s="43"/>
      <c r="AX10" s="43"/>
      <c r="AY10" s="43"/>
      <c r="AZ10" s="43"/>
      <c r="BA10" s="43"/>
      <c r="BB10" s="43">
        <f>データ!W6</f>
        <v>1531.86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2015</v>
      </c>
      <c r="C6" s="31">
        <f t="shared" ref="C6:W6" si="3">C7</f>
        <v>353051</v>
      </c>
      <c r="D6" s="31">
        <f t="shared" si="3"/>
        <v>47</v>
      </c>
      <c r="E6" s="31">
        <f t="shared" si="3"/>
        <v>17</v>
      </c>
      <c r="F6" s="31">
        <f t="shared" si="3"/>
        <v>4</v>
      </c>
      <c r="G6" s="31">
        <f t="shared" si="3"/>
        <v>0</v>
      </c>
      <c r="H6" s="31" t="str">
        <f t="shared" si="3"/>
        <v>山口県　周防大島町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17.89</v>
      </c>
      <c r="P6" s="32">
        <f t="shared" si="3"/>
        <v>98.32</v>
      </c>
      <c r="Q6" s="32">
        <f t="shared" si="3"/>
        <v>4352</v>
      </c>
      <c r="R6" s="32">
        <f t="shared" si="3"/>
        <v>17649</v>
      </c>
      <c r="S6" s="32">
        <f t="shared" si="3"/>
        <v>138.09</v>
      </c>
      <c r="T6" s="32">
        <f t="shared" si="3"/>
        <v>127.81</v>
      </c>
      <c r="U6" s="32">
        <f t="shared" si="3"/>
        <v>3125</v>
      </c>
      <c r="V6" s="32">
        <f t="shared" si="3"/>
        <v>2.04</v>
      </c>
      <c r="W6" s="32">
        <f t="shared" si="3"/>
        <v>1531.86</v>
      </c>
      <c r="X6" s="33">
        <f>IF(X7="",NA(),X7)</f>
        <v>54.13</v>
      </c>
      <c r="Y6" s="33">
        <f t="shared" ref="Y6:AG6" si="4">IF(Y7="",NA(),Y7)</f>
        <v>57.51</v>
      </c>
      <c r="Z6" s="33">
        <f t="shared" si="4"/>
        <v>59.42</v>
      </c>
      <c r="AA6" s="33">
        <f t="shared" si="4"/>
        <v>60.43</v>
      </c>
      <c r="AB6" s="33">
        <f t="shared" si="4"/>
        <v>59.17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53.59</v>
      </c>
      <c r="BJ6" s="33">
        <f t="shared" si="7"/>
        <v>1764.87</v>
      </c>
      <c r="BK6" s="33">
        <f t="shared" si="7"/>
        <v>1622.51</v>
      </c>
      <c r="BL6" s="33">
        <f t="shared" si="7"/>
        <v>1569.13</v>
      </c>
      <c r="BM6" s="33">
        <f t="shared" si="7"/>
        <v>1436</v>
      </c>
      <c r="BN6" s="33">
        <f t="shared" si="7"/>
        <v>1434.89</v>
      </c>
      <c r="BO6" s="32" t="str">
        <f>IF(BO7="","",IF(BO7="-","【-】","【"&amp;SUBSTITUTE(TEXT(BO7,"#,##0.00"),"-","△")&amp;"】"))</f>
        <v>【1,457.06】</v>
      </c>
      <c r="BP6" s="33">
        <f>IF(BP7="",NA(),BP7)</f>
        <v>45.97</v>
      </c>
      <c r="BQ6" s="33">
        <f t="shared" ref="BQ6:BY6" si="8">IF(BQ7="",NA(),BQ7)</f>
        <v>45.45</v>
      </c>
      <c r="BR6" s="33">
        <f t="shared" si="8"/>
        <v>39.31</v>
      </c>
      <c r="BS6" s="33">
        <f t="shared" si="8"/>
        <v>39</v>
      </c>
      <c r="BT6" s="33">
        <f t="shared" si="8"/>
        <v>40.64</v>
      </c>
      <c r="BU6" s="33">
        <f t="shared" si="8"/>
        <v>60.75</v>
      </c>
      <c r="BV6" s="33">
        <f t="shared" si="8"/>
        <v>62.83</v>
      </c>
      <c r="BW6" s="33">
        <f t="shared" si="8"/>
        <v>64.63</v>
      </c>
      <c r="BX6" s="33">
        <f t="shared" si="8"/>
        <v>66.56</v>
      </c>
      <c r="BY6" s="33">
        <f t="shared" si="8"/>
        <v>66.22</v>
      </c>
      <c r="BZ6" s="32" t="str">
        <f>IF(BZ7="","",IF(BZ7="-","【-】","【"&amp;SUBSTITUTE(TEXT(BZ7,"#,##0.00"),"-","△")&amp;"】"))</f>
        <v>【64.73】</v>
      </c>
      <c r="CA6" s="33">
        <f>IF(CA7="",NA(),CA7)</f>
        <v>410.98</v>
      </c>
      <c r="CB6" s="33">
        <f t="shared" ref="CB6:CJ6" si="9">IF(CB7="",NA(),CB7)</f>
        <v>420</v>
      </c>
      <c r="CC6" s="33">
        <f t="shared" si="9"/>
        <v>490</v>
      </c>
      <c r="CD6" s="33">
        <f t="shared" si="9"/>
        <v>502.97</v>
      </c>
      <c r="CE6" s="33">
        <f t="shared" si="9"/>
        <v>493.49</v>
      </c>
      <c r="CF6" s="33">
        <f t="shared" si="9"/>
        <v>256</v>
      </c>
      <c r="CG6" s="33">
        <f t="shared" si="9"/>
        <v>250.43</v>
      </c>
      <c r="CH6" s="33">
        <f t="shared" si="9"/>
        <v>245.75</v>
      </c>
      <c r="CI6" s="33">
        <f t="shared" si="9"/>
        <v>244.29</v>
      </c>
      <c r="CJ6" s="33">
        <f t="shared" si="9"/>
        <v>246.72</v>
      </c>
      <c r="CK6" s="32" t="str">
        <f>IF(CK7="","",IF(CK7="-","【-】","【"&amp;SUBSTITUTE(TEXT(CK7,"#,##0.00"),"-","△")&amp;"】"))</f>
        <v>【250.25】</v>
      </c>
      <c r="CL6" s="33">
        <f>IF(CL7="",NA(),CL7)</f>
        <v>32.32</v>
      </c>
      <c r="CM6" s="33">
        <f t="shared" ref="CM6:CU6" si="10">IF(CM7="",NA(),CM7)</f>
        <v>32.36</v>
      </c>
      <c r="CN6" s="33">
        <f t="shared" si="10"/>
        <v>32.15</v>
      </c>
      <c r="CO6" s="33">
        <f t="shared" si="10"/>
        <v>30.61</v>
      </c>
      <c r="CP6" s="33">
        <f t="shared" si="10"/>
        <v>30.4</v>
      </c>
      <c r="CQ6" s="33">
        <f t="shared" si="10"/>
        <v>41.59</v>
      </c>
      <c r="CR6" s="33">
        <f t="shared" si="10"/>
        <v>42.31</v>
      </c>
      <c r="CS6" s="33">
        <f t="shared" si="10"/>
        <v>43.65</v>
      </c>
      <c r="CT6" s="33">
        <f t="shared" si="10"/>
        <v>43.58</v>
      </c>
      <c r="CU6" s="33">
        <f t="shared" si="10"/>
        <v>41.35</v>
      </c>
      <c r="CV6" s="32" t="str">
        <f>IF(CV7="","",IF(CV7="-","【-】","【"&amp;SUBSTITUTE(TEXT(CV7,"#,##0.00"),"-","△")&amp;"】"))</f>
        <v>【40.31】</v>
      </c>
      <c r="CW6" s="33">
        <f>IF(CW7="",NA(),CW7)</f>
        <v>70.27</v>
      </c>
      <c r="CX6" s="33">
        <f t="shared" ref="CX6:DF6" si="11">IF(CX7="",NA(),CX7)</f>
        <v>71.3</v>
      </c>
      <c r="CY6" s="33">
        <f t="shared" si="11"/>
        <v>74.42</v>
      </c>
      <c r="CZ6" s="33">
        <f t="shared" si="11"/>
        <v>75.77</v>
      </c>
      <c r="DA6" s="33">
        <f t="shared" si="11"/>
        <v>76.319999999999993</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353051</v>
      </c>
      <c r="D7" s="35">
        <v>47</v>
      </c>
      <c r="E7" s="35">
        <v>17</v>
      </c>
      <c r="F7" s="35">
        <v>4</v>
      </c>
      <c r="G7" s="35">
        <v>0</v>
      </c>
      <c r="H7" s="35" t="s">
        <v>95</v>
      </c>
      <c r="I7" s="35" t="s">
        <v>96</v>
      </c>
      <c r="J7" s="35" t="s">
        <v>97</v>
      </c>
      <c r="K7" s="35" t="s">
        <v>98</v>
      </c>
      <c r="L7" s="35" t="s">
        <v>99</v>
      </c>
      <c r="M7" s="36" t="s">
        <v>100</v>
      </c>
      <c r="N7" s="36" t="s">
        <v>101</v>
      </c>
      <c r="O7" s="36">
        <v>17.89</v>
      </c>
      <c r="P7" s="36">
        <v>98.32</v>
      </c>
      <c r="Q7" s="36">
        <v>4352</v>
      </c>
      <c r="R7" s="36">
        <v>17649</v>
      </c>
      <c r="S7" s="36">
        <v>138.09</v>
      </c>
      <c r="T7" s="36">
        <v>127.81</v>
      </c>
      <c r="U7" s="36">
        <v>3125</v>
      </c>
      <c r="V7" s="36">
        <v>2.04</v>
      </c>
      <c r="W7" s="36">
        <v>1531.86</v>
      </c>
      <c r="X7" s="36">
        <v>54.13</v>
      </c>
      <c r="Y7" s="36">
        <v>57.51</v>
      </c>
      <c r="Z7" s="36">
        <v>59.42</v>
      </c>
      <c r="AA7" s="36">
        <v>60.43</v>
      </c>
      <c r="AB7" s="36">
        <v>59.17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53.59</v>
      </c>
      <c r="BJ7" s="36">
        <v>1764.87</v>
      </c>
      <c r="BK7" s="36">
        <v>1622.51</v>
      </c>
      <c r="BL7" s="36">
        <v>1569.13</v>
      </c>
      <c r="BM7" s="36">
        <v>1436</v>
      </c>
      <c r="BN7" s="36">
        <v>1434.89</v>
      </c>
      <c r="BO7" s="36">
        <v>1457.06</v>
      </c>
      <c r="BP7" s="36">
        <v>45.97</v>
      </c>
      <c r="BQ7" s="36">
        <v>45.45</v>
      </c>
      <c r="BR7" s="36">
        <v>39.31</v>
      </c>
      <c r="BS7" s="36">
        <v>39</v>
      </c>
      <c r="BT7" s="36">
        <v>40.64</v>
      </c>
      <c r="BU7" s="36">
        <v>60.75</v>
      </c>
      <c r="BV7" s="36">
        <v>62.83</v>
      </c>
      <c r="BW7" s="36">
        <v>64.63</v>
      </c>
      <c r="BX7" s="36">
        <v>66.56</v>
      </c>
      <c r="BY7" s="36">
        <v>66.22</v>
      </c>
      <c r="BZ7" s="36">
        <v>64.73</v>
      </c>
      <c r="CA7" s="36">
        <v>410.98</v>
      </c>
      <c r="CB7" s="36">
        <v>420</v>
      </c>
      <c r="CC7" s="36">
        <v>490</v>
      </c>
      <c r="CD7" s="36">
        <v>502.97</v>
      </c>
      <c r="CE7" s="36">
        <v>493.49</v>
      </c>
      <c r="CF7" s="36">
        <v>256</v>
      </c>
      <c r="CG7" s="36">
        <v>250.43</v>
      </c>
      <c r="CH7" s="36">
        <v>245.75</v>
      </c>
      <c r="CI7" s="36">
        <v>244.29</v>
      </c>
      <c r="CJ7" s="36">
        <v>246.72</v>
      </c>
      <c r="CK7" s="36">
        <v>250.25</v>
      </c>
      <c r="CL7" s="36">
        <v>32.32</v>
      </c>
      <c r="CM7" s="36">
        <v>32.36</v>
      </c>
      <c r="CN7" s="36">
        <v>32.15</v>
      </c>
      <c r="CO7" s="36">
        <v>30.61</v>
      </c>
      <c r="CP7" s="36">
        <v>30.4</v>
      </c>
      <c r="CQ7" s="36">
        <v>41.59</v>
      </c>
      <c r="CR7" s="36">
        <v>42.31</v>
      </c>
      <c r="CS7" s="36">
        <v>43.65</v>
      </c>
      <c r="CT7" s="36">
        <v>43.58</v>
      </c>
      <c r="CU7" s="36">
        <v>41.35</v>
      </c>
      <c r="CV7" s="36">
        <v>40.31</v>
      </c>
      <c r="CW7" s="36">
        <v>70.27</v>
      </c>
      <c r="CX7" s="36">
        <v>71.3</v>
      </c>
      <c r="CY7" s="36">
        <v>74.42</v>
      </c>
      <c r="CZ7" s="36">
        <v>75.77</v>
      </c>
      <c r="DA7" s="36">
        <v>76.319999999999993</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2017-02-21T02:27:22Z</cp:lastPrinted>
  <dcterms:created xsi:type="dcterms:W3CDTF">2017-02-08T03:04:07Z</dcterms:created>
  <dcterms:modified xsi:type="dcterms:W3CDTF">2017-02-21T02:27:26Z</dcterms:modified>
  <cp:category/>
</cp:coreProperties>
</file>