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S6" i="5"/>
  <c r="AY8" i="4" s="1"/>
  <c r="R6" i="5"/>
  <c r="AQ8" i="4" s="1"/>
  <c r="Q6" i="5"/>
  <c r="P6" i="5"/>
  <c r="Z10" i="4" s="1"/>
  <c r="O6" i="5"/>
  <c r="N6" i="5"/>
  <c r="J10" i="4" s="1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AI10" i="4"/>
  <c r="R10" i="4"/>
  <c r="B10" i="4"/>
  <c r="AI8" i="4"/>
  <c r="Z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<sst xmlns="http://schemas.openxmlformats.org/spreadsheetml/2006/main" count="218" uniqueCount="108">
  <si>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</si>
  <si>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</si>
  <si>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</si>
  <si>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</si>
  <si>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</si>
  <si>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</si>
  <si>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</si>
  <si>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</si>
  <si>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</si>
  <si>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</si>
  <si>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</si>
  <si>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</si>
  <si>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</si>
  <si>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</si>
  <si>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</si>
  <si>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</si>
  <si>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</si>
  <si>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</si>
  <si>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</si>
  <si>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</si>
  <si>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</si>
  <si>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</si>
  <si>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</si>
  <si>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</si>
  <si>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</si>
  <si>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</si>
  <si>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</si>
  <si>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</si>
  <si>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</si>
  <si>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</si>
  <si>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</si>
  <si>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</si>
  <si>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</si>
  <si>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</si>
  <si>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</si>
  <si>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</si>
  <si>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</si>
  <si>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</si>
  <si>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</si>
  <si>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</si>
  <si>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</si>
  <si>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</si>
  <si>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</si>
  <si>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</si>
  <si>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</si>
  <si>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</si>
  <si>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</si>
  <si>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</si>
  <si>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</si>
  <si>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</si>
  <si>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</si>
  <si>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</si>
  <si>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</si>
  <si>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</si>
  <si>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</si>
  <si>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</si>
  <si>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</si>
  <si>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</si>
  <si>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</si>
  <si>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</si>
  <si>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</si>
  <si>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</si>
  <si>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</si>
  <si>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</si>
  <si>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</si>
  <si>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</si>
  <si>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</si>
  <si>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</si>
  <si>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</si>
  <si>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</si>
  <si>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</si>
  <si>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</si>
  <si>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</si>
  <si>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</si>
  <si>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</si>
  <si>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</si>
  <si>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</si>
  <si>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</si>
  <si>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</si>
  <si>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</si>
  <si>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</si>
  <si>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</si>
  <si>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</si>
  <si>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</si>
  <si>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</si>
  <si>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</si>
  <si>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</si>
  <si>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</si>
  <si>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</si>
  <si>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</si>
  <si>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</si>
  <si>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</si>
  <si>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</si>
  <si>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上関町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</si>
  <si>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</si>
  <si>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</si>
  <si>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</si>
  <si>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</si>
  <si>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</si>
  <si>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</si>
  <si>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</si>
  <si>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</si>
  <si>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</si>
  <si>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</si>
  <si>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</si>
  <si>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平成8～18年度に実施した統合簡水事業により主な管路を更新したため、近年は管路の更新を行っておらず、軽微な修繕等で対応している。</t>
    <phoneticPr fontId="4"/>
  </si>
  <si>
    <t>　水道料金は県内でも高い水準にあり、高齢の利用者が多いことから値上げは難しいが、料金未納者への徴収を強化し、収入の確保を図る。
　また、日々の施設点検で早期に改善・修繕を行い、施設管理費の削減に努め、経常経費を抑えて、収益的収支比率、料金回収率の向上に取り組む。</t>
    <phoneticPr fontId="4"/>
  </si>
  <si>
    <t xml:space="preserve">　収益的収支比率は類似団体に比べ高い数値ではあるが、平成24年度以降は減少傾向である。人口減少に伴い、料金収入の減による総収益の減少が続く見込みであることから、今後も収益的収支比率は減少すると予想される。　　
　新たな企業債の借入を行っておらず償還が進んでいるため、企業債残高対給水収益比率は例年減少している。
　料金回収率は例年50％前後を推移しており平成24年以降は類似団体平均値を上回っているが、経常経費等の削減により営業費用を抑え、給水原価を減少させ、今後も料金回収率の向上に取り組んでいく。
　施設利用率は類似団体平均値より低く推移している。人口減少等の影響もあり近年の配水量が、施設整備時の想定配水量より下回っており、配水能力に比べると少ない配水量となっている。
　有収率は昨年に比べ1.36ポイント上がり、全国平均を上回った。今後も漏水検査等を細やかに行い有収率の向上を目指す。
</t>
    <rPh sb="343" eb="345">
      <t>サクネン</t>
    </rPh>
    <rPh sb="346" eb="347">
      <t>クラ</t>
    </rPh>
    <rPh sb="356" eb="357">
      <t>ア</t>
    </rPh>
    <rPh sb="360" eb="362">
      <t>ゼンコク</t>
    </rPh>
    <rPh sb="362" eb="364">
      <t>ヘイキン</t>
    </rPh>
    <rPh sb="365" eb="367">
      <t>ウワマワ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</si>
</sst>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21088"/>
        <c:axId val="8412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21088"/>
        <c:axId val="84123008"/>
      </c:lineChart>
      <c:dateAx>
        <c:axId val="8412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23008"/>
        <c:crosses val="autoZero"/>
        <c:auto val="1"/>
        <c:lblOffset val="100"/>
        <c:baseTimeUnit val="years"/>
      </c:dateAx>
      <c:valAx>
        <c:axId val="8412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2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47.81</c:v>
                </c:pt>
                <c:pt idx="1">
                  <c:v>46.97</c:v>
                </c:pt>
                <c:pt idx="2">
                  <c:v>43.66</c:v>
                </c:pt>
                <c:pt idx="3">
                  <c:v>45.45</c:v>
                </c:pt>
                <c:pt idx="4">
                  <c:v>42.79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86304"/>
        <c:axId val="9686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86304"/>
        <c:axId val="96862208"/>
      </c:lineChart>
      <c:dateAx>
        <c:axId val="9678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862208"/>
        <c:crosses val="autoZero"/>
        <c:auto val="1"/>
        <c:lblOffset val="100"/>
        <c:baseTimeUnit val="years"/>
      </c:dateAx>
      <c:valAx>
        <c:axId val="9686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8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72.77</c:v>
                </c:pt>
                <c:pt idx="1">
                  <c:v>74.319999999999993</c:v>
                </c:pt>
                <c:pt idx="2">
                  <c:v>80.37</c:v>
                </c:pt>
                <c:pt idx="3">
                  <c:v>74.17</c:v>
                </c:pt>
                <c:pt idx="4">
                  <c:v>75.53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96512"/>
        <c:axId val="9689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96512"/>
        <c:axId val="96898432"/>
      </c:lineChart>
      <c:dateAx>
        <c:axId val="9689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898432"/>
        <c:crosses val="autoZero"/>
        <c:auto val="1"/>
        <c:lblOffset val="100"/>
        <c:baseTimeUnit val="years"/>
      </c:dateAx>
      <c:valAx>
        <c:axId val="9689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896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82.84</c:v>
                </c:pt>
                <c:pt idx="1">
                  <c:v>84.83</c:v>
                </c:pt>
                <c:pt idx="2">
                  <c:v>84.01</c:v>
                </c:pt>
                <c:pt idx="3">
                  <c:v>79.05</c:v>
                </c:pt>
                <c:pt idx="4">
                  <c:v>78.569999999999993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65760"/>
        <c:axId val="8416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65760"/>
        <c:axId val="84167680"/>
      </c:lineChart>
      <c:dateAx>
        <c:axId val="84165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67680"/>
        <c:crosses val="autoZero"/>
        <c:auto val="1"/>
        <c:lblOffset val="100"/>
        <c:baseTimeUnit val="years"/>
      </c:dateAx>
      <c:valAx>
        <c:axId val="8416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65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02240"/>
        <c:axId val="8420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02240"/>
        <c:axId val="84204160"/>
      </c:lineChart>
      <c:dateAx>
        <c:axId val="8420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204160"/>
        <c:crosses val="autoZero"/>
        <c:auto val="1"/>
        <c:lblOffset val="100"/>
        <c:baseTimeUnit val="years"/>
      </c:dateAx>
      <c:valAx>
        <c:axId val="8420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20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10336"/>
        <c:axId val="9651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10336"/>
        <c:axId val="96512256"/>
      </c:lineChart>
      <c:dateAx>
        <c:axId val="9651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12256"/>
        <c:crosses val="autoZero"/>
        <c:auto val="1"/>
        <c:lblOffset val="100"/>
        <c:baseTimeUnit val="years"/>
      </c:dateAx>
      <c:valAx>
        <c:axId val="9651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51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36448"/>
        <c:axId val="9655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36448"/>
        <c:axId val="96550912"/>
      </c:lineChart>
      <c:dateAx>
        <c:axId val="9653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50912"/>
        <c:crosses val="autoZero"/>
        <c:auto val="1"/>
        <c:lblOffset val="100"/>
        <c:baseTimeUnit val="years"/>
      </c:dateAx>
      <c:valAx>
        <c:axId val="9655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53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77408"/>
        <c:axId val="9658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77408"/>
        <c:axId val="96583680"/>
      </c:lineChart>
      <c:dateAx>
        <c:axId val="9657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83680"/>
        <c:crosses val="autoZero"/>
        <c:auto val="1"/>
        <c:lblOffset val="100"/>
        <c:baseTimeUnit val="years"/>
      </c:dateAx>
      <c:valAx>
        <c:axId val="9658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57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728.71</c:v>
                </c:pt>
                <c:pt idx="1">
                  <c:v>663.05</c:v>
                </c:pt>
                <c:pt idx="2">
                  <c:v>609.98</c:v>
                </c:pt>
                <c:pt idx="3">
                  <c:v>578.61</c:v>
                </c:pt>
                <c:pt idx="4">
                  <c:v>548.70000000000005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17984"/>
        <c:axId val="9661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17984"/>
        <c:axId val="96619904"/>
      </c:lineChart>
      <c:dateAx>
        <c:axId val="9661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19904"/>
        <c:crosses val="autoZero"/>
        <c:auto val="1"/>
        <c:lblOffset val="100"/>
        <c:baseTimeUnit val="years"/>
      </c:dateAx>
      <c:valAx>
        <c:axId val="9661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1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43.4</c:v>
                </c:pt>
                <c:pt idx="1">
                  <c:v>50.22</c:v>
                </c:pt>
                <c:pt idx="2">
                  <c:v>52.52</c:v>
                </c:pt>
                <c:pt idx="3">
                  <c:v>49.36</c:v>
                </c:pt>
                <c:pt idx="4">
                  <c:v>50.35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58560"/>
        <c:axId val="9666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58560"/>
        <c:axId val="96660480"/>
      </c:lineChart>
      <c:dateAx>
        <c:axId val="9665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60480"/>
        <c:crosses val="autoZero"/>
        <c:auto val="1"/>
        <c:lblOffset val="100"/>
        <c:baseTimeUnit val="years"/>
      </c:dateAx>
      <c:valAx>
        <c:axId val="9666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5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571.75</c:v>
                </c:pt>
                <c:pt idx="1">
                  <c:v>508.56</c:v>
                </c:pt>
                <c:pt idx="2">
                  <c:v>491.85</c:v>
                </c:pt>
                <c:pt idx="3">
                  <c:v>534.83000000000004</c:v>
                </c:pt>
                <c:pt idx="4">
                  <c:v>533.79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17504"/>
        <c:axId val="9676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17504"/>
        <c:axId val="96768384"/>
      </c:lineChart>
      <c:dateAx>
        <c:axId val="9651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68384"/>
        <c:crosses val="autoZero"/>
        <c:auto val="1"/>
        <c:lblOffset val="100"/>
        <c:baseTimeUnit val="years"/>
      </c:dateAx>
      <c:valAx>
        <c:axId val="9676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51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Y16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山口県　上関町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D3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3053</v>
      </c>
      <c r="AJ8" s="74"/>
      <c r="AK8" s="74"/>
      <c r="AL8" s="74"/>
      <c r="AM8" s="74"/>
      <c r="AN8" s="74"/>
      <c r="AO8" s="74"/>
      <c r="AP8" s="75"/>
      <c r="AQ8" s="56">
        <f>データ!R6</f>
        <v>34.69</v>
      </c>
      <c r="AR8" s="56"/>
      <c r="AS8" s="56"/>
      <c r="AT8" s="56"/>
      <c r="AU8" s="56"/>
      <c r="AV8" s="56"/>
      <c r="AW8" s="56"/>
      <c r="AX8" s="56"/>
      <c r="AY8" s="56">
        <f>データ!S6</f>
        <v>88.01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99.4</v>
      </c>
      <c r="S10" s="56"/>
      <c r="T10" s="56"/>
      <c r="U10" s="56"/>
      <c r="V10" s="56"/>
      <c r="W10" s="56"/>
      <c r="X10" s="56"/>
      <c r="Y10" s="56"/>
      <c r="Z10" s="64">
        <f>データ!P6</f>
        <v>4530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2984</v>
      </c>
      <c r="AJ10" s="64"/>
      <c r="AK10" s="64"/>
      <c r="AL10" s="64"/>
      <c r="AM10" s="64"/>
      <c r="AN10" s="64"/>
      <c r="AO10" s="64"/>
      <c r="AP10" s="64"/>
      <c r="AQ10" s="56">
        <f>データ!U6</f>
        <v>0.98</v>
      </c>
      <c r="AR10" s="56"/>
      <c r="AS10" s="56"/>
      <c r="AT10" s="56"/>
      <c r="AU10" s="56"/>
      <c r="AV10" s="56"/>
      <c r="AW10" s="56"/>
      <c r="AX10" s="56"/>
      <c r="AY10" s="56">
        <f>データ!V6</f>
        <v>3044.9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105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106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353418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山口県　上関町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99.4</v>
      </c>
      <c r="P6" s="32">
        <f t="shared" si="3"/>
        <v>4530</v>
      </c>
      <c r="Q6" s="32">
        <f t="shared" si="3"/>
        <v>3053</v>
      </c>
      <c r="R6" s="32">
        <f t="shared" si="3"/>
        <v>34.69</v>
      </c>
      <c r="S6" s="32">
        <f t="shared" si="3"/>
        <v>88.01</v>
      </c>
      <c r="T6" s="32">
        <f t="shared" si="3"/>
        <v>2984</v>
      </c>
      <c r="U6" s="32">
        <f t="shared" si="3"/>
        <v>0.98</v>
      </c>
      <c r="V6" s="32">
        <f t="shared" si="3"/>
        <v>3044.9</v>
      </c>
      <c r="W6" s="33">
        <f>IF(W7="",NA(),W7)</f>
        <v>82.84</v>
      </c>
      <c r="X6" s="33">
        <f t="shared" ref="X6:AF6" si="4">IF(X7="",NA(),X7)</f>
        <v>84.83</v>
      </c>
      <c r="Y6" s="33">
        <f t="shared" si="4"/>
        <v>84.01</v>
      </c>
      <c r="Z6" s="33">
        <f t="shared" si="4"/>
        <v>79.05</v>
      </c>
      <c r="AA6" s="33">
        <f t="shared" si="4"/>
        <v>78.569999999999993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76.27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728.71</v>
      </c>
      <c r="BE6" s="33">
        <f t="shared" ref="BE6:BM6" si="7">IF(BE7="",NA(),BE7)</f>
        <v>663.05</v>
      </c>
      <c r="BF6" s="33">
        <f t="shared" si="7"/>
        <v>609.98</v>
      </c>
      <c r="BG6" s="33">
        <f t="shared" si="7"/>
        <v>578.61</v>
      </c>
      <c r="BH6" s="33">
        <f t="shared" si="7"/>
        <v>548.70000000000005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1134.67</v>
      </c>
      <c r="BN6" s="32" t="str">
        <f>IF(BN7="","",IF(BN7="-","【-】","【"&amp;SUBSTITUTE(TEXT(BN7,"#,##0.00"),"-","△")&amp;"】"))</f>
        <v>【1,242.90】</v>
      </c>
      <c r="BO6" s="33">
        <f>IF(BO7="",NA(),BO7)</f>
        <v>43.4</v>
      </c>
      <c r="BP6" s="33">
        <f t="shared" ref="BP6:BX6" si="8">IF(BP7="",NA(),BP7)</f>
        <v>50.22</v>
      </c>
      <c r="BQ6" s="33">
        <f t="shared" si="8"/>
        <v>52.52</v>
      </c>
      <c r="BR6" s="33">
        <f t="shared" si="8"/>
        <v>49.36</v>
      </c>
      <c r="BS6" s="33">
        <f t="shared" si="8"/>
        <v>50.35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40.6</v>
      </c>
      <c r="BY6" s="32" t="str">
        <f>IF(BY7="","",IF(BY7="-","【-】","【"&amp;SUBSTITUTE(TEXT(BY7,"#,##0.00"),"-","△")&amp;"】"))</f>
        <v>【33.35】</v>
      </c>
      <c r="BZ6" s="33">
        <f>IF(BZ7="",NA(),BZ7)</f>
        <v>571.75</v>
      </c>
      <c r="CA6" s="33">
        <f t="shared" ref="CA6:CI6" si="9">IF(CA7="",NA(),CA7)</f>
        <v>508.56</v>
      </c>
      <c r="CB6" s="33">
        <f t="shared" si="9"/>
        <v>491.85</v>
      </c>
      <c r="CC6" s="33">
        <f t="shared" si="9"/>
        <v>534.83000000000004</v>
      </c>
      <c r="CD6" s="33">
        <f t="shared" si="9"/>
        <v>533.79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440.03</v>
      </c>
      <c r="CJ6" s="32" t="str">
        <f>IF(CJ7="","",IF(CJ7="-","【-】","【"&amp;SUBSTITUTE(TEXT(CJ7,"#,##0.00"),"-","△")&amp;"】"))</f>
        <v>【524.69】</v>
      </c>
      <c r="CK6" s="33">
        <f>IF(CK7="",NA(),CK7)</f>
        <v>47.81</v>
      </c>
      <c r="CL6" s="33">
        <f t="shared" ref="CL6:CT6" si="10">IF(CL7="",NA(),CL7)</f>
        <v>46.97</v>
      </c>
      <c r="CM6" s="33">
        <f t="shared" si="10"/>
        <v>43.66</v>
      </c>
      <c r="CN6" s="33">
        <f t="shared" si="10"/>
        <v>45.45</v>
      </c>
      <c r="CO6" s="33">
        <f t="shared" si="10"/>
        <v>42.79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57.29</v>
      </c>
      <c r="CU6" s="32" t="str">
        <f>IF(CU7="","",IF(CU7="-","【-】","【"&amp;SUBSTITUTE(TEXT(CU7,"#,##0.00"),"-","△")&amp;"】"))</f>
        <v>【57.58】</v>
      </c>
      <c r="CV6" s="33">
        <f>IF(CV7="",NA(),CV7)</f>
        <v>72.77</v>
      </c>
      <c r="CW6" s="33">
        <f t="shared" ref="CW6:DE6" si="11">IF(CW7="",NA(),CW7)</f>
        <v>74.319999999999993</v>
      </c>
      <c r="CX6" s="33">
        <f t="shared" si="11"/>
        <v>80.37</v>
      </c>
      <c r="CY6" s="33">
        <f t="shared" si="11"/>
        <v>74.17</v>
      </c>
      <c r="CZ6" s="33">
        <f t="shared" si="11"/>
        <v>75.53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73.69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0.65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353418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99.4</v>
      </c>
      <c r="P7" s="36">
        <v>4530</v>
      </c>
      <c r="Q7" s="36">
        <v>3053</v>
      </c>
      <c r="R7" s="36">
        <v>34.69</v>
      </c>
      <c r="S7" s="36">
        <v>88.01</v>
      </c>
      <c r="T7" s="36">
        <v>2984</v>
      </c>
      <c r="U7" s="36">
        <v>0.98</v>
      </c>
      <c r="V7" s="36">
        <v>3044.9</v>
      </c>
      <c r="W7" s="36">
        <v>82.84</v>
      </c>
      <c r="X7" s="36">
        <v>84.83</v>
      </c>
      <c r="Y7" s="36">
        <v>84.01</v>
      </c>
      <c r="Z7" s="36">
        <v>79.05</v>
      </c>
      <c r="AA7" s="36">
        <v>78.569999999999993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76.27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728.71</v>
      </c>
      <c r="BE7" s="36">
        <v>663.05</v>
      </c>
      <c r="BF7" s="36">
        <v>609.98</v>
      </c>
      <c r="BG7" s="36">
        <v>578.61</v>
      </c>
      <c r="BH7" s="36">
        <v>548.70000000000005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1134.67</v>
      </c>
      <c r="BN7" s="36">
        <v>1242.9000000000001</v>
      </c>
      <c r="BO7" s="36">
        <v>43.4</v>
      </c>
      <c r="BP7" s="36">
        <v>50.22</v>
      </c>
      <c r="BQ7" s="36">
        <v>52.52</v>
      </c>
      <c r="BR7" s="36">
        <v>49.36</v>
      </c>
      <c r="BS7" s="36">
        <v>50.35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40.6</v>
      </c>
      <c r="BY7" s="36">
        <v>33.35</v>
      </c>
      <c r="BZ7" s="36">
        <v>571.75</v>
      </c>
      <c r="CA7" s="36">
        <v>508.56</v>
      </c>
      <c r="CB7" s="36">
        <v>491.85</v>
      </c>
      <c r="CC7" s="36">
        <v>534.83000000000004</v>
      </c>
      <c r="CD7" s="36">
        <v>533.79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440.03</v>
      </c>
      <c r="CJ7" s="36">
        <v>524.69000000000005</v>
      </c>
      <c r="CK7" s="36">
        <v>47.81</v>
      </c>
      <c r="CL7" s="36">
        <v>46.97</v>
      </c>
      <c r="CM7" s="36">
        <v>43.66</v>
      </c>
      <c r="CN7" s="36">
        <v>45.45</v>
      </c>
      <c r="CO7" s="36">
        <v>42.79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57.29</v>
      </c>
      <c r="CU7" s="36">
        <v>57.58</v>
      </c>
      <c r="CV7" s="36">
        <v>72.77</v>
      </c>
      <c r="CW7" s="36">
        <v>74.319999999999993</v>
      </c>
      <c r="CX7" s="36">
        <v>80.37</v>
      </c>
      <c r="CY7" s="36">
        <v>74.17</v>
      </c>
      <c r="CZ7" s="36">
        <v>75.53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73.69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0.47</v>
      </c>
      <c r="EI7" s="36">
        <v>0.46</v>
      </c>
      <c r="EJ7" s="36">
        <v>0.8</v>
      </c>
      <c r="EK7" s="36">
        <v>0.69</v>
      </c>
      <c r="EL7" s="36">
        <v>0.65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2017-01-23T06:46:10Z</cp:lastPrinted>
  <dcterms:created xsi:type="dcterms:W3CDTF">2016-12-02T02:21:15Z</dcterms:created>
  <dcterms:modified xsi:type="dcterms:W3CDTF">2017-01-23T06:46:13Z</dcterms:modified>
  <cp:category/>
</cp:coreProperties>
</file>