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■調査　回答\③庁内　調査回答\財政課（旧財務課）\31年度\200116_公営企業に係る「経営比較分析表」（平成30年度決算）の分析等について\"/>
    </mc:Choice>
  </mc:AlternateContent>
  <xr:revisionPtr revIDLastSave="0" documentId="13_ncr:1_{7BB54628-6C79-4933-A5F9-7A95CEDC3550}" xr6:coauthVersionLast="45" xr6:coauthVersionMax="45" xr10:uidLastSave="{00000000-0000-0000-0000-000000000000}"/>
  <workbookProtection workbookAlgorithmName="SHA-512" workbookHashValue="7cee0qlymC+cu02s+1BbPD/3aY4ODRgCcVKuAfg2DiEyZbwmWFvji9sN+tnU//RZW6R6/+VzaORRdrMgIFucAA==" workbookSaltValue="QzCKkRuRkCAk9rvvRkV72Q==" workbookSpinCount="100000" lockStructure="1"/>
  <bookViews>
    <workbookView xWindow="-120" yWindow="-120" windowWidth="19440" windowHeight="1500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DX7" i="5"/>
  <c r="LJ77" i="4" s="1"/>
  <c r="DW7" i="5"/>
  <c r="DV7" i="5"/>
  <c r="DJ7" i="5"/>
  <c r="DI7" i="5"/>
  <c r="CV7" i="5"/>
  <c r="CU7" i="5"/>
  <c r="CT7" i="5"/>
  <c r="CS7" i="5"/>
  <c r="KV54" i="4" s="1"/>
  <c r="CR7" i="5"/>
  <c r="CQ7" i="5"/>
  <c r="CP7" i="5"/>
  <c r="CO7" i="5"/>
  <c r="LJ53" i="4" s="1"/>
  <c r="CN7" i="5"/>
  <c r="CM7" i="5"/>
  <c r="CK7" i="5"/>
  <c r="CJ7" i="5"/>
  <c r="IJ54" i="4" s="1"/>
  <c r="CI7" i="5"/>
  <c r="CH7" i="5"/>
  <c r="CG7" i="5"/>
  <c r="CF7" i="5"/>
  <c r="IX53" i="4" s="1"/>
  <c r="CE7" i="5"/>
  <c r="CD7" i="5"/>
  <c r="CC7" i="5"/>
  <c r="CB7" i="5"/>
  <c r="GT53" i="4" s="1"/>
  <c r="BZ7" i="5"/>
  <c r="BY7" i="5"/>
  <c r="BX7" i="5"/>
  <c r="BW7" i="5"/>
  <c r="DT54" i="4" s="1"/>
  <c r="BV7" i="5"/>
  <c r="BU7" i="5"/>
  <c r="BT7" i="5"/>
  <c r="BS7" i="5"/>
  <c r="BR7" i="5"/>
  <c r="BQ7" i="5"/>
  <c r="BO7" i="5"/>
  <c r="BN7" i="5"/>
  <c r="BM7" i="5"/>
  <c r="BL7" i="5"/>
  <c r="BK7" i="5"/>
  <c r="BJ7" i="5"/>
  <c r="BV53" i="4" s="1"/>
  <c r="BI7" i="5"/>
  <c r="BH7" i="5"/>
  <c r="BG7" i="5"/>
  <c r="BF7" i="5"/>
  <c r="R53" i="4" s="1"/>
  <c r="BD7" i="5"/>
  <c r="BC7" i="5"/>
  <c r="BB7" i="5"/>
  <c r="BA7" i="5"/>
  <c r="HH32" i="4" s="1"/>
  <c r="AZ7" i="5"/>
  <c r="AY7" i="5"/>
  <c r="AX7" i="5"/>
  <c r="AW7" i="5"/>
  <c r="HV31" i="4" s="1"/>
  <c r="AV7" i="5"/>
  <c r="AU7" i="5"/>
  <c r="AS7" i="5"/>
  <c r="AR7" i="5"/>
  <c r="EV32" i="4" s="1"/>
  <c r="AQ7" i="5"/>
  <c r="AP7" i="5"/>
  <c r="AO7" i="5"/>
  <c r="AN7" i="5"/>
  <c r="AM7" i="5"/>
  <c r="AL7" i="5"/>
  <c r="AK7" i="5"/>
  <c r="AJ7" i="5"/>
  <c r="AH7" i="5"/>
  <c r="AG7" i="5"/>
  <c r="AF7" i="5"/>
  <c r="AE7" i="5"/>
  <c r="AF32" i="4" s="1"/>
  <c r="AD7" i="5"/>
  <c r="AC7" i="5"/>
  <c r="AB7" i="5"/>
  <c r="AA7" i="5"/>
  <c r="AT31" i="4" s="1"/>
  <c r="Z7" i="5"/>
  <c r="Y7" i="5"/>
  <c r="X7" i="5"/>
  <c r="W7" i="5"/>
  <c r="JV10" i="4" s="1"/>
  <c r="V7" i="5"/>
  <c r="U7" i="5"/>
  <c r="T7" i="5"/>
  <c r="S7" i="5"/>
  <c r="IC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E88" i="4"/>
  <c r="D88" i="4"/>
  <c r="B88" i="4"/>
  <c r="ML78" i="4"/>
  <c r="LX78" i="4"/>
  <c r="LJ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H54" i="4"/>
  <c r="IX54" i="4"/>
  <c r="HV54" i="4"/>
  <c r="HH54" i="4"/>
  <c r="GT54" i="4"/>
  <c r="FJ54" i="4"/>
  <c r="EV54" i="4"/>
  <c r="EH54" i="4"/>
  <c r="DF54" i="4"/>
  <c r="BV54" i="4"/>
  <c r="BH54" i="4"/>
  <c r="AT54" i="4"/>
  <c r="AF54" i="4"/>
  <c r="R54" i="4"/>
  <c r="ML53" i="4"/>
  <c r="LX53" i="4"/>
  <c r="KV53" i="4"/>
  <c r="KH53" i="4"/>
  <c r="IJ53" i="4"/>
  <c r="HV53" i="4"/>
  <c r="HH53" i="4"/>
  <c r="FJ53" i="4"/>
  <c r="EV53" i="4"/>
  <c r="EH53" i="4"/>
  <c r="DT53" i="4"/>
  <c r="DF53" i="4"/>
  <c r="BH53" i="4"/>
  <c r="AT53" i="4"/>
  <c r="AF53" i="4"/>
  <c r="IX32" i="4"/>
  <c r="IJ32" i="4"/>
  <c r="HV32" i="4"/>
  <c r="GT32" i="4"/>
  <c r="FJ32" i="4"/>
  <c r="EH32" i="4"/>
  <c r="DT32" i="4"/>
  <c r="DF32" i="4"/>
  <c r="BV32" i="4"/>
  <c r="BH32" i="4"/>
  <c r="AT32" i="4"/>
  <c r="R32" i="4"/>
  <c r="IX31" i="4"/>
  <c r="IJ31" i="4"/>
  <c r="HH31" i="4"/>
  <c r="GT31" i="4"/>
  <c r="FJ31" i="4"/>
  <c r="EV31" i="4"/>
  <c r="EH31" i="4"/>
  <c r="DT31" i="4"/>
  <c r="DF31" i="4"/>
  <c r="BV31" i="4"/>
  <c r="BH31" i="4"/>
  <c r="AF31" i="4"/>
  <c r="R31" i="4"/>
  <c r="LO10" i="4"/>
  <c r="IC10" i="4"/>
  <c r="DU10" i="4"/>
  <c r="CF10" i="4"/>
  <c r="AQ10" i="4"/>
  <c r="B10" i="4"/>
  <c r="LO8" i="4"/>
  <c r="JV8" i="4"/>
  <c r="FJ8" i="4"/>
  <c r="DU8" i="4"/>
  <c r="CF8" i="4"/>
  <c r="B8" i="4"/>
  <c r="B6" i="4"/>
  <c r="M88" i="4" l="1"/>
  <c r="IX76" i="4"/>
  <c r="IX52" i="4"/>
  <c r="BV76" i="4"/>
  <c r="FJ52" i="4"/>
  <c r="IX30" i="4"/>
  <c r="BV52" i="4"/>
  <c r="BV30" i="4"/>
  <c r="ML76" i="4"/>
  <c r="FJ30" i="4"/>
  <c r="ML52" i="4"/>
  <c r="C11" i="5"/>
  <c r="D11" i="5"/>
  <c r="E11" i="5"/>
  <c r="B11" i="5"/>
  <c r="LJ76" i="4" l="1"/>
  <c r="AT52" i="4"/>
  <c r="EH30" i="4"/>
  <c r="EH52" i="4"/>
  <c r="HV30" i="4"/>
  <c r="HV76" i="4"/>
  <c r="LJ52" i="4"/>
  <c r="AT30" i="4"/>
  <c r="HV52" i="4"/>
  <c r="AT76" i="4"/>
  <c r="AF76" i="4"/>
  <c r="DT52" i="4"/>
  <c r="HH30" i="4"/>
  <c r="KV76" i="4"/>
  <c r="AF52" i="4"/>
  <c r="DT30" i="4"/>
  <c r="KV52" i="4"/>
  <c r="HH52" i="4"/>
  <c r="HH76" i="4"/>
  <c r="AF30" i="4"/>
  <c r="KH52" i="4"/>
  <c r="GT52" i="4"/>
  <c r="GT76" i="4"/>
  <c r="R76" i="4"/>
  <c r="DF52" i="4"/>
  <c r="GT30" i="4"/>
  <c r="KH76" i="4"/>
  <c r="DF30" i="4"/>
  <c r="R52" i="4"/>
  <c r="R30" i="4"/>
  <c r="EV30" i="4"/>
  <c r="IJ76" i="4"/>
  <c r="LX52" i="4"/>
  <c r="BH30" i="4"/>
  <c r="LX76" i="4"/>
  <c r="IJ52" i="4"/>
  <c r="IJ30" i="4"/>
  <c r="BH76" i="4"/>
  <c r="EV52" i="4"/>
  <c r="BH52" i="4"/>
</calcChain>
</file>

<file path=xl/sharedStrings.xml><?xml version="1.0" encoding="utf-8"?>
<sst xmlns="http://schemas.openxmlformats.org/spreadsheetml/2006/main" count="301" uniqueCount="145">
  <si>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</si>
  <si>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</si>
  <si>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</si>
  <si>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</si>
  <si>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</si>
  <si>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</si>
  <si>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</si>
  <si>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</si>
  <si>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</si>
  <si>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</si>
  <si>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</si>
  <si>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</si>
  <si>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</si>
  <si>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</si>
  <si>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</si>
  <si>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</si>
  <si>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</si>
  <si>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</si>
  <si>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</si>
  <si>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</si>
  <si>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</si>
  <si>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</si>
  <si>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</si>
  <si>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</si>
  <si>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</si>
  <si>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</si>
  <si>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</si>
  <si>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</si>
  <si>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</si>
  <si>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</si>
  <si>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</si>
  <si>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</si>
  <si>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</si>
  <si>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</si>
  <si>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</si>
  <si>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</si>
  <si>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</si>
  <si>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</si>
  <si>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</si>
  <si>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</si>
  <si>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</si>
  <si>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</si>
  <si>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</si>
  <si>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</si>
  <si>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</si>
  <si>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</si>
  <si>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</si>
  <si>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</si>
  <si>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</si>
  <si>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</si>
  <si>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</si>
  <si>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</si>
  <si>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</si>
  <si>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</si>
  <si>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</si>
  <si>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</si>
  <si>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</si>
  <si>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</si>
  <si>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</si>
  <si>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</si>
  <si>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</si>
  <si>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</si>
  <si>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</si>
  <si>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</si>
  <si>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</si>
  <si>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</si>
  <si>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</si>
  <si>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</si>
  <si>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</si>
  <si>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</si>
  <si>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</si>
  <si>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</si>
  <si>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</si>
  <si>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</si>
  <si>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</si>
  <si>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</si>
  <si>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</si>
  <si>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</si>
  <si>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</si>
  <si>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</si>
  <si>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</si>
  <si>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</si>
  <si>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</si>
  <si>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</si>
  <si>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</si>
  <si>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</si>
  <si>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</si>
  <si>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</si>
  <si>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</si>
  <si>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</si>
  <si>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</si>
  <si>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</si>
  <si>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</si>
  <si>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</si>
  <si>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</si>
  <si>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</si>
  <si>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</si>
  <si>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</si>
  <si>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</si>
  <si>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</si>
  <si>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</si>
  <si>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</si>
  <si>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</si>
  <si>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</si>
  <si>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</si>
  <si>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</si>
  <si>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</si>
  <si>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</si>
  <si>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</si>
  <si>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</si>
  <si>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</si>
  <si>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</si>
  <si>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</si>
  <si>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</si>
  <si>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</si>
  <si>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</si>
  <si>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</si>
  <si>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</si>
  <si>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</si>
  <si>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</si>
  <si>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</si>
  <si>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</si>
  <si>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</si>
  <si>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</si>
  <si>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</si>
  <si>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周南市</t>
  </si>
  <si>
    <t>国民宿舎湯野荘</t>
  </si>
  <si>
    <t>法非適用</t>
  </si>
  <si>
    <t>観光施設事業</t>
  </si>
  <si>
    <t>休養宿泊施設</t>
  </si>
  <si>
    <t>Ａ１Ｂ１</t>
  </si>
  <si>
    <t>非設置</t>
  </si>
  <si>
    <t>該当数値なし</t>
  </si>
  <si>
    <t>代行制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</si>
  <si>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</si>
  <si>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</si>
  <si>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</si>
  <si>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</si>
  <si>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</si>
  <si>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</si>
  <si>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</si>
  <si>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分析結果でも示されるように、民間譲渡に関し、早期の譲渡に向けて、すでに事務手続きを進めている。譲渡については、民間のノウハウを生かしながら地域の活性化を図るため、温泉事業を継続することを条件付けることとしている。</t>
    <phoneticPr fontId="5"/>
  </si>
  <si>
    <t xml:space="preserve"> 公共宿泊施設として低廉な料金を提供しつつ、サービスの質を落とさないように、経費削減、既存サービスの見直し、企画商品の開発、情報発信等に努めているところであるが、経済状況の変化の他、施設の老朽化や、設備・サービスに対する観光ニーズの多様化に十分対応できないことから、定員稼働率が低水準となり、収益的収支比率が100％未満となってしまっている。このため、民間企業の経営手法や発想力を活用して柔軟にニーズに対応していくことが必要である。
 一方、売上高GOP比率とEBITDAの値が類似施設の平均値より数段に高く、民間企業が経営することにより収益を上げることが期待できる。
このため、今後は、当施設を活用しつつ、民間事業者による柔軟な運用が図れるよう、民間譲渡を検討する必要がある。</t>
    <phoneticPr fontId="5"/>
  </si>
  <si>
    <t>　5ヶ年で見ると、公営企業、市町村とも下降傾向となっており、宿泊需要が低下していると考えられる。平成29年度から平成30年度にかけては、市町村の宿泊需要は下降したものの、依然公営企業よりは需要が高いため、当該施設の資産価値はあることから、民間譲渡を検討する必要がある。</t>
    <rPh sb="85" eb="87">
      <t>イゼン</t>
    </rPh>
    <rPh sb="87" eb="89">
      <t>コウエイ</t>
    </rPh>
    <rPh sb="89" eb="91">
      <t>キギョウ</t>
    </rPh>
    <rPh sb="94" eb="96">
      <t>ジュヨウ</t>
    </rPh>
    <rPh sb="97" eb="98">
      <t>タカ</t>
    </rPh>
    <phoneticPr fontId="5"/>
  </si>
  <si>
    <t xml:space="preserve"> トイレ改修工事に伴う企業債が平成31年度で償還終了となること、また、近年は企業債を発行していないことから、企業債残高対料金収入比率の数値が低くなっている。
 なお、民間譲渡を進めることとしているため、改修のための設備投資見込額は0千円となっている。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</si>
</sst>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58</c:v>
                </c:pt>
                <c:pt idx="1">
                  <c:v>1648</c:v>
                </c:pt>
                <c:pt idx="2">
                  <c:v>46</c:v>
                </c:pt>
                <c:pt idx="3">
                  <c:v>39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C0C-A377-63E12648B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4046</c:v>
                </c:pt>
                <c:pt idx="1">
                  <c:v>4096</c:v>
                </c:pt>
                <c:pt idx="2">
                  <c:v>11889</c:v>
                </c:pt>
                <c:pt idx="3">
                  <c:v>15661</c:v>
                </c:pt>
                <c:pt idx="4">
                  <c:v>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E-4C0C-A377-63E12648B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dateAx>
        <c:axId val="8198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4512"/>
        <c:crosses val="autoZero"/>
        <c:auto val="1"/>
        <c:lblOffset val="100"/>
        <c:baseTimeUnit val="years"/>
      </c:date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9</c:v>
                </c:pt>
                <c:pt idx="2">
                  <c:v>4.3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6-4061-B7E7-BB4A3A1A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34.4</c:v>
                </c:pt>
                <c:pt idx="1">
                  <c:v>35.5</c:v>
                </c:pt>
                <c:pt idx="2">
                  <c:v>34.700000000000003</c:v>
                </c:pt>
                <c:pt idx="3">
                  <c:v>32.299999999999997</c:v>
                </c:pt>
                <c:pt idx="4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6-4061-B7E7-BB4A3A1A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89.3</c:v>
                </c:pt>
                <c:pt idx="1">
                  <c:v>95.6</c:v>
                </c:pt>
                <c:pt idx="2">
                  <c:v>96.8</c:v>
                </c:pt>
                <c:pt idx="3">
                  <c:v>93.2</c:v>
                </c:pt>
                <c:pt idx="4">
                  <c:v>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2-4EB5-AC32-8E1BB356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90.7</c:v>
                </c:pt>
                <c:pt idx="2">
                  <c:v>86.4</c:v>
                </c:pt>
                <c:pt idx="3">
                  <c:v>93.1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2-4EB5-AC32-8E1BB356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dateAx>
        <c:axId val="764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47104"/>
        <c:crosses val="autoZero"/>
        <c:auto val="1"/>
        <c:lblOffset val="100"/>
        <c:baseTimeUnit val="years"/>
      </c:date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-7084</c:v>
                </c:pt>
                <c:pt idx="1">
                  <c:v>-5814</c:v>
                </c:pt>
                <c:pt idx="2">
                  <c:v>704</c:v>
                </c:pt>
                <c:pt idx="3">
                  <c:v>-1832</c:v>
                </c:pt>
                <c:pt idx="4">
                  <c:v>-5977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0-4EDC-B476-B7AF8D85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-10419</c:v>
                </c:pt>
                <c:pt idx="1">
                  <c:v>-9739</c:v>
                </c:pt>
                <c:pt idx="2">
                  <c:v>-10274</c:v>
                </c:pt>
                <c:pt idx="3">
                  <c:v>-13530</c:v>
                </c:pt>
                <c:pt idx="4">
                  <c:v>-14948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0-4EDC-B476-B7AF8D85E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dateAx>
        <c:axId val="783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0512"/>
        <c:crosses val="autoZero"/>
        <c:auto val="1"/>
        <c:lblOffset val="100"/>
        <c:baseTimeUnit val="years"/>
      </c:date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-8.6</c:v>
                </c:pt>
                <c:pt idx="1">
                  <c:v>-7.8</c:v>
                </c:pt>
                <c:pt idx="2">
                  <c:v>0.4</c:v>
                </c:pt>
                <c:pt idx="3">
                  <c:v>-2.8</c:v>
                </c:pt>
                <c:pt idx="4">
                  <c:v>-9.4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5-45C0-91FD-35E600D3D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-22.8</c:v>
                </c:pt>
                <c:pt idx="1">
                  <c:v>-17.100000000000001</c:v>
                </c:pt>
                <c:pt idx="2">
                  <c:v>-18.899999999999999</c:v>
                </c:pt>
                <c:pt idx="3">
                  <c:v>-20.100000000000001</c:v>
                </c:pt>
                <c:pt idx="4">
                  <c:v>-47.7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5-45C0-91FD-35E600D3D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dateAx>
        <c:axId val="784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0608"/>
        <c:crosses val="autoZero"/>
        <c:auto val="1"/>
        <c:lblOffset val="100"/>
        <c:baseTimeUnit val="years"/>
      </c:date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33</c:v>
                </c:pt>
                <c:pt idx="1">
                  <c:v>29.6</c:v>
                </c:pt>
                <c:pt idx="2">
                  <c:v>24.3</c:v>
                </c:pt>
                <c:pt idx="3">
                  <c:v>25.4</c:v>
                </c:pt>
                <c:pt idx="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6-48A4-900B-0BFAB54A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38.4</c:v>
                </c:pt>
                <c:pt idx="1">
                  <c:v>35.799999999999997</c:v>
                </c:pt>
                <c:pt idx="2">
                  <c:v>39.4</c:v>
                </c:pt>
                <c:pt idx="3">
                  <c:v>41.5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6-48A4-900B-0BFAB54A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dateAx>
        <c:axId val="784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4800"/>
        <c:crosses val="autoZero"/>
        <c:auto val="1"/>
        <c:lblOffset val="100"/>
        <c:baseTimeUnit val="years"/>
      </c:date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9.9</c:v>
                </c:pt>
                <c:pt idx="1">
                  <c:v>9.9</c:v>
                </c:pt>
                <c:pt idx="2">
                  <c:v>8.3000000000000007</c:v>
                </c:pt>
                <c:pt idx="3">
                  <c:v>9.6</c:v>
                </c:pt>
                <c:pt idx="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E-4279-96A4-AC229576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17.399999999999999</c:v>
                </c:pt>
                <c:pt idx="2">
                  <c:v>16</c:v>
                </c:pt>
                <c:pt idx="3">
                  <c:v>15.6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E-4279-96A4-AC229576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dateAx>
        <c:axId val="815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08224"/>
        <c:crosses val="autoZero"/>
        <c:auto val="1"/>
        <c:lblOffset val="100"/>
        <c:baseTimeUnit val="years"/>
      </c:date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20.100000000000001</c:v>
                </c:pt>
                <c:pt idx="1">
                  <c:v>16.5</c:v>
                </c:pt>
                <c:pt idx="2">
                  <c:v>13.6</c:v>
                </c:pt>
                <c:pt idx="3">
                  <c:v>10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E-4BF1-929B-E2D2BCA4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41.2</c:v>
                </c:pt>
                <c:pt idx="2">
                  <c:v>38.5</c:v>
                </c:pt>
                <c:pt idx="3">
                  <c:v>34.200000000000003</c:v>
                </c:pt>
                <c:pt idx="4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BF1-929B-E2D2BCA4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dateAx>
        <c:axId val="815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6512"/>
        <c:crosses val="autoZero"/>
        <c:auto val="1"/>
        <c:lblOffset val="100"/>
        <c:baseTimeUnit val="years"/>
      </c:date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AA-49AF-9BBE-27933BC7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A-49AF-9BBE-27933BC7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dateAx>
        <c:axId val="815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24864"/>
        <c:crosses val="autoZero"/>
        <c:auto val="1"/>
        <c:lblOffset val="100"/>
        <c:baseTimeUnit val="years"/>
      </c:date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9A-46C8-940F-8FD9683F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A-46C8-940F-8FD9683F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dateAx>
        <c:axId val="819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9536"/>
        <c:crosses val="autoZero"/>
        <c:auto val="1"/>
        <c:lblOffset val="100"/>
        <c:baseTimeUnit val="years"/>
      </c:date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5.8799999999999998E-2</c:v>
                </c:pt>
                <c:pt idx="1">
                  <c:v>8.3799999999999999E-2</c:v>
                </c:pt>
                <c:pt idx="2">
                  <c:v>7.6600000000000001E-2</c:v>
                </c:pt>
                <c:pt idx="3">
                  <c:v>7.8100000000000003E-2</c:v>
                </c:pt>
                <c:pt idx="4">
                  <c:v>6.2300000000000001E-2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8-44A9-B1E6-0C8BAE07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6.9999999999999999E-4</c:v>
                </c:pt>
                <c:pt idx="1">
                  <c:v>5.9999999999999995E-4</c:v>
                </c:pt>
                <c:pt idx="2">
                  <c:v>5.9999999999999995E-4</c:v>
                </c:pt>
                <c:pt idx="3">
                  <c:v>5.0000000000000001E-4</c:v>
                </c:pt>
                <c:pt idx="4">
                  <c:v>5.0000000000000001E-4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8-44A9-B1E6-0C8BAE07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dateAx>
        <c:axId val="9602560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Offset val="100"/>
        <c:baseTimeUnit val="years"/>
      </c:date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dateAx>
        <c:axId val="9610035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96098560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GX1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</row>
    <row r="3" spans="1:387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</row>
    <row r="4" spans="1:387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5" t="str">
        <f>データ!H6&amp;"　"&amp;データ!I6</f>
        <v>山口県周南市　国民宿舎湯野荘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6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86" t="s">
        <v>2</v>
      </c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8"/>
      <c r="CF7" s="86" t="s">
        <v>3</v>
      </c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8"/>
      <c r="DU7" s="89" t="s">
        <v>4</v>
      </c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 t="s">
        <v>5</v>
      </c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9" t="s">
        <v>6</v>
      </c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 t="s">
        <v>7</v>
      </c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 t="s">
        <v>8</v>
      </c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4" t="str">
        <f>データ!J7</f>
        <v>法非適用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6"/>
      <c r="AQ8" s="94" t="str">
        <f>データ!K7</f>
        <v>観光施設事業</v>
      </c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6"/>
      <c r="CF8" s="94" t="str">
        <f>データ!L7</f>
        <v>休養宿泊施設</v>
      </c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6"/>
      <c r="DU8" s="90" t="str">
        <f>データ!M7</f>
        <v>Ａ１Ｂ１</v>
      </c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 t="str">
        <f>データ!N7</f>
        <v>非設置</v>
      </c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7">
        <f>データ!S7</f>
        <v>6773</v>
      </c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0" t="str">
        <f>データ!T7</f>
        <v>代行制</v>
      </c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1">
        <f>データ!U7</f>
        <v>0</v>
      </c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3"/>
      <c r="NI8" s="92" t="s">
        <v>10</v>
      </c>
      <c r="NJ8" s="9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6" t="s">
        <v>12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8"/>
      <c r="AQ9" s="86" t="s">
        <v>13</v>
      </c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8"/>
      <c r="CF9" s="86" t="s">
        <v>14</v>
      </c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8"/>
      <c r="DU9" s="89" t="s">
        <v>15</v>
      </c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9" t="s">
        <v>16</v>
      </c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 t="s">
        <v>17</v>
      </c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 t="s">
        <v>18</v>
      </c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3"/>
      <c r="NI9" s="98" t="s">
        <v>19</v>
      </c>
      <c r="NJ9" s="99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100" t="str">
        <f>データ!P7</f>
        <v>該当数値なし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2"/>
      <c r="CF10" s="103">
        <f>データ!Q7</f>
        <v>2118</v>
      </c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5"/>
      <c r="DU10" s="97">
        <f>データ!R7</f>
        <v>63</v>
      </c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90" t="str">
        <f>データ!V7</f>
        <v>無</v>
      </c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1">
        <f>データ!W7</f>
        <v>78.900000000000006</v>
      </c>
      <c r="JW10" s="91"/>
      <c r="JX10" s="91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0" t="str">
        <f>データ!X7</f>
        <v>無</v>
      </c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2"/>
      <c r="NI10" s="106" t="s">
        <v>21</v>
      </c>
      <c r="NJ10" s="107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8" t="s">
        <v>23</v>
      </c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  <c r="NS13" s="109"/>
      <c r="NT13" s="109"/>
      <c r="NU13" s="109"/>
      <c r="NV13" s="109"/>
      <c r="NW13" s="109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10" t="s">
        <v>24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7"/>
      <c r="JO14" s="7"/>
      <c r="JP14" s="7"/>
      <c r="JQ14" s="7"/>
      <c r="JR14" s="7"/>
      <c r="JS14" s="7"/>
      <c r="JT14" s="112" t="s">
        <v>25</v>
      </c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3"/>
      <c r="NH14" s="2"/>
      <c r="NI14" s="116" t="s">
        <v>26</v>
      </c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8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20"/>
      <c r="JO15" s="20"/>
      <c r="JP15" s="20"/>
      <c r="JQ15" s="20"/>
      <c r="JR15" s="20"/>
      <c r="JS15" s="20"/>
      <c r="JT15" s="114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  <c r="KJ15" s="111"/>
      <c r="KK15" s="111"/>
      <c r="KL15" s="111"/>
      <c r="KM15" s="111"/>
      <c r="KN15" s="111"/>
      <c r="KO15" s="111"/>
      <c r="KP15" s="111"/>
      <c r="KQ15" s="111"/>
      <c r="KR15" s="111"/>
      <c r="KS15" s="111"/>
      <c r="KT15" s="111"/>
      <c r="KU15" s="111"/>
      <c r="KV15" s="111"/>
      <c r="KW15" s="111"/>
      <c r="KX15" s="111"/>
      <c r="KY15" s="111"/>
      <c r="KZ15" s="111"/>
      <c r="LA15" s="111"/>
      <c r="LB15" s="111"/>
      <c r="LC15" s="111"/>
      <c r="LD15" s="111"/>
      <c r="LE15" s="111"/>
      <c r="LF15" s="111"/>
      <c r="LG15" s="111"/>
      <c r="LH15" s="111"/>
      <c r="LI15" s="111"/>
      <c r="LJ15" s="111"/>
      <c r="LK15" s="111"/>
      <c r="LL15" s="111"/>
      <c r="LM15" s="111"/>
      <c r="LN15" s="111"/>
      <c r="LO15" s="111"/>
      <c r="LP15" s="111"/>
      <c r="LQ15" s="111"/>
      <c r="LR15" s="111"/>
      <c r="LS15" s="111"/>
      <c r="LT15" s="111"/>
      <c r="LU15" s="111"/>
      <c r="LV15" s="111"/>
      <c r="LW15" s="111"/>
      <c r="LX15" s="111"/>
      <c r="LY15" s="111"/>
      <c r="LZ15" s="111"/>
      <c r="MA15" s="111"/>
      <c r="MB15" s="111"/>
      <c r="MC15" s="111"/>
      <c r="MD15" s="111"/>
      <c r="ME15" s="111"/>
      <c r="MF15" s="111"/>
      <c r="MG15" s="111"/>
      <c r="MH15" s="111"/>
      <c r="MI15" s="111"/>
      <c r="MJ15" s="111"/>
      <c r="MK15" s="111"/>
      <c r="ML15" s="111"/>
      <c r="MM15" s="111"/>
      <c r="MN15" s="111"/>
      <c r="MO15" s="111"/>
      <c r="MP15" s="111"/>
      <c r="MQ15" s="111"/>
      <c r="MR15" s="111"/>
      <c r="MS15" s="111"/>
      <c r="MT15" s="111"/>
      <c r="MU15" s="111"/>
      <c r="MV15" s="111"/>
      <c r="MW15" s="111"/>
      <c r="MX15" s="111"/>
      <c r="MY15" s="111"/>
      <c r="MZ15" s="111"/>
      <c r="NA15" s="111"/>
      <c r="NB15" s="111"/>
      <c r="NC15" s="111"/>
      <c r="ND15" s="111"/>
      <c r="NE15" s="111"/>
      <c r="NF15" s="111"/>
      <c r="NG15" s="115"/>
      <c r="NH15" s="2"/>
      <c r="NI15" s="119" t="s">
        <v>142</v>
      </c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1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9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1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9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1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9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1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9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1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9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1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9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1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9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1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9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1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9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1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9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1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9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1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9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1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9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1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9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1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5">
        <f>データ!$B$11</f>
        <v>41640</v>
      </c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>
        <f>データ!$C$11</f>
        <v>42005</v>
      </c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>
        <f>データ!$D$11</f>
        <v>42370</v>
      </c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>
        <f>データ!$E$11</f>
        <v>42736</v>
      </c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>
        <f>データ!$F$11</f>
        <v>43101</v>
      </c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5">
        <f>データ!$B$11</f>
        <v>41640</v>
      </c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>
        <f>データ!$C$11</f>
        <v>42005</v>
      </c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>
        <f>データ!$D$11</f>
        <v>42370</v>
      </c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>
        <f>データ!$E$11</f>
        <v>42736</v>
      </c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>
        <f>データ!$F$11</f>
        <v>43101</v>
      </c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5">
        <f>データ!$B$11</f>
        <v>41640</v>
      </c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>
        <f>データ!$C$11</f>
        <v>42005</v>
      </c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>
        <f>データ!$D$11</f>
        <v>42370</v>
      </c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>
        <f>データ!$E$11</f>
        <v>42736</v>
      </c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>
        <f>データ!$F$11</f>
        <v>43101</v>
      </c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2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4"/>
    </row>
    <row r="31" spans="1:387" ht="13.5" customHeight="1" x14ac:dyDescent="0.15">
      <c r="A31" s="2"/>
      <c r="B31" s="21"/>
      <c r="C31" s="4"/>
      <c r="D31" s="4"/>
      <c r="E31" s="4"/>
      <c r="F31" s="4"/>
      <c r="I31" s="127" t="s">
        <v>27</v>
      </c>
      <c r="J31" s="127"/>
      <c r="K31" s="127"/>
      <c r="L31" s="127"/>
      <c r="M31" s="127"/>
      <c r="N31" s="127"/>
      <c r="O31" s="127"/>
      <c r="P31" s="127"/>
      <c r="Q31" s="127"/>
      <c r="R31" s="126">
        <f>データ!Y7</f>
        <v>89.3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95.6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96.8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93.2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87.7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7" t="s">
        <v>27</v>
      </c>
      <c r="CX31" s="127"/>
      <c r="CY31" s="127"/>
      <c r="CZ31" s="127"/>
      <c r="DA31" s="127"/>
      <c r="DB31" s="127"/>
      <c r="DC31" s="127"/>
      <c r="DD31" s="127"/>
      <c r="DE31" s="127"/>
      <c r="DF31" s="126">
        <f>データ!AJ7</f>
        <v>3.5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9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4.3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0.1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0.1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7" t="s">
        <v>27</v>
      </c>
      <c r="GL31" s="127"/>
      <c r="GM31" s="127"/>
      <c r="GN31" s="127"/>
      <c r="GO31" s="127"/>
      <c r="GP31" s="127"/>
      <c r="GQ31" s="127"/>
      <c r="GR31" s="127"/>
      <c r="GS31" s="127"/>
      <c r="GT31" s="128">
        <f>データ!AU7</f>
        <v>58</v>
      </c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>
        <f>データ!AV7</f>
        <v>1648</v>
      </c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>
        <f>データ!AW7</f>
        <v>46</v>
      </c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>
        <f>データ!AX7</f>
        <v>39</v>
      </c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>
        <f>データ!AY7</f>
        <v>26</v>
      </c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6" t="s">
        <v>28</v>
      </c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8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7" t="s">
        <v>29</v>
      </c>
      <c r="J32" s="127"/>
      <c r="K32" s="127"/>
      <c r="L32" s="127"/>
      <c r="M32" s="127"/>
      <c r="N32" s="127"/>
      <c r="O32" s="127"/>
      <c r="P32" s="127"/>
      <c r="Q32" s="127"/>
      <c r="R32" s="126">
        <f>データ!AD7</f>
        <v>86.7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90.7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86.4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93.1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90.5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7" t="s">
        <v>29</v>
      </c>
      <c r="CX32" s="127"/>
      <c r="CY32" s="127"/>
      <c r="CZ32" s="127"/>
      <c r="DA32" s="127"/>
      <c r="DB32" s="127"/>
      <c r="DC32" s="127"/>
      <c r="DD32" s="127"/>
      <c r="DE32" s="127"/>
      <c r="DF32" s="126">
        <f>データ!AO7</f>
        <v>34.4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35.5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34.700000000000003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32.299999999999997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19.7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7" t="s">
        <v>29</v>
      </c>
      <c r="GL32" s="127"/>
      <c r="GM32" s="127"/>
      <c r="GN32" s="127"/>
      <c r="GO32" s="127"/>
      <c r="GP32" s="127"/>
      <c r="GQ32" s="127"/>
      <c r="GR32" s="127"/>
      <c r="GS32" s="127"/>
      <c r="GT32" s="128">
        <f>データ!AZ7</f>
        <v>4046</v>
      </c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>
        <f>データ!BA7</f>
        <v>4096</v>
      </c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>
        <f>データ!BB7</f>
        <v>11889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>
        <f>データ!BC7</f>
        <v>15661</v>
      </c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>
        <f>データ!BD7</f>
        <v>8338</v>
      </c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9" t="s">
        <v>144</v>
      </c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1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9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1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9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1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9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1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9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1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9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1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9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1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9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1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9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1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9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1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9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1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9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1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9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1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9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1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9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1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2"/>
      <c r="NJ47" s="123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4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6" t="s">
        <v>30</v>
      </c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8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9" t="s">
        <v>143</v>
      </c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1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9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1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9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1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5">
        <f>データ!$B$11</f>
        <v>41640</v>
      </c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>
        <f>データ!$C$11</f>
        <v>42005</v>
      </c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>
        <f>データ!$D$11</f>
        <v>42370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>
        <f>データ!$E$11</f>
        <v>42736</v>
      </c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>
        <f>データ!$F$11</f>
        <v>43101</v>
      </c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5">
        <f>データ!$B$11</f>
        <v>41640</v>
      </c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>
        <f>データ!$C$11</f>
        <v>42005</v>
      </c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>
        <f>データ!$D$11</f>
        <v>42370</v>
      </c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>
        <f>データ!$E$11</f>
        <v>42736</v>
      </c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>
        <f>データ!$F$11</f>
        <v>43101</v>
      </c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5">
        <f>データ!$B$11</f>
        <v>41640</v>
      </c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>
        <f>データ!$C$11</f>
        <v>42005</v>
      </c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>
        <f>データ!$D$11</f>
        <v>42370</v>
      </c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>
        <f>データ!$E$11</f>
        <v>42736</v>
      </c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>
        <f>データ!$F$11</f>
        <v>43101</v>
      </c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5">
        <f>データ!$B$11</f>
        <v>41640</v>
      </c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>
        <f>データ!$C$11</f>
        <v>42005</v>
      </c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>
        <f>データ!$D$11</f>
        <v>42370</v>
      </c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>
        <f>データ!$E$11</f>
        <v>42736</v>
      </c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>
        <f>データ!$F$11</f>
        <v>43101</v>
      </c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4"/>
      <c r="NA52" s="4"/>
      <c r="NB52" s="4"/>
      <c r="NC52" s="4"/>
      <c r="ND52" s="4"/>
      <c r="NE52" s="4"/>
      <c r="NF52" s="4"/>
      <c r="NG52" s="22"/>
      <c r="NH52" s="2"/>
      <c r="NI52" s="119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1"/>
    </row>
    <row r="53" spans="1:387" ht="13.5" customHeight="1" x14ac:dyDescent="0.15">
      <c r="A53" s="2"/>
      <c r="B53" s="21"/>
      <c r="C53" s="4"/>
      <c r="D53" s="4"/>
      <c r="E53" s="4"/>
      <c r="F53" s="4"/>
      <c r="I53" s="127" t="s">
        <v>27</v>
      </c>
      <c r="J53" s="127"/>
      <c r="K53" s="127"/>
      <c r="L53" s="127"/>
      <c r="M53" s="127"/>
      <c r="N53" s="127"/>
      <c r="O53" s="127"/>
      <c r="P53" s="127"/>
      <c r="Q53" s="127"/>
      <c r="R53" s="126">
        <f>データ!BF7</f>
        <v>9.9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9.9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8.3000000000000007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9.6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9.4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7" t="s">
        <v>27</v>
      </c>
      <c r="CX53" s="127"/>
      <c r="CY53" s="127"/>
      <c r="CZ53" s="127"/>
      <c r="DA53" s="127"/>
      <c r="DB53" s="127"/>
      <c r="DC53" s="127"/>
      <c r="DD53" s="127"/>
      <c r="DE53" s="127"/>
      <c r="DF53" s="126">
        <f>データ!BQ7</f>
        <v>33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29.6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24.3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25.4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27.2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7" t="s">
        <v>27</v>
      </c>
      <c r="GL53" s="127"/>
      <c r="GM53" s="127"/>
      <c r="GN53" s="127"/>
      <c r="GO53" s="127"/>
      <c r="GP53" s="127"/>
      <c r="GQ53" s="127"/>
      <c r="GR53" s="127"/>
      <c r="GS53" s="127"/>
      <c r="GT53" s="126">
        <f>データ!CB7</f>
        <v>-8.6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-7.8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0.4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-2.8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-9.4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7" t="s">
        <v>27</v>
      </c>
      <c r="JZ53" s="127"/>
      <c r="KA53" s="127"/>
      <c r="KB53" s="127"/>
      <c r="KC53" s="127"/>
      <c r="KD53" s="127"/>
      <c r="KE53" s="127"/>
      <c r="KF53" s="127"/>
      <c r="KG53" s="127"/>
      <c r="KH53" s="128">
        <f>データ!CM7</f>
        <v>-7084</v>
      </c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>
        <f>データ!CN7</f>
        <v>-5814</v>
      </c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>
        <f>データ!CO7</f>
        <v>704</v>
      </c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>
        <f>データ!CP7</f>
        <v>-1832</v>
      </c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>
        <f>データ!CQ7</f>
        <v>-5977</v>
      </c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4"/>
      <c r="NA53" s="4"/>
      <c r="NB53" s="4"/>
      <c r="NC53" s="4"/>
      <c r="ND53" s="4"/>
      <c r="NE53" s="4"/>
      <c r="NF53" s="4"/>
      <c r="NG53" s="22"/>
      <c r="NH53" s="2"/>
      <c r="NI53" s="119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1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7" t="s">
        <v>29</v>
      </c>
      <c r="J54" s="127"/>
      <c r="K54" s="127"/>
      <c r="L54" s="127"/>
      <c r="M54" s="127"/>
      <c r="N54" s="127"/>
      <c r="O54" s="127"/>
      <c r="P54" s="127"/>
      <c r="Q54" s="127"/>
      <c r="R54" s="126">
        <f>データ!BK7</f>
        <v>16.7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17.399999999999999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16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15.6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16.3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7" t="s">
        <v>29</v>
      </c>
      <c r="CX54" s="127"/>
      <c r="CY54" s="127"/>
      <c r="CZ54" s="127"/>
      <c r="DA54" s="127"/>
      <c r="DB54" s="127"/>
      <c r="DC54" s="127"/>
      <c r="DD54" s="127"/>
      <c r="DE54" s="127"/>
      <c r="DF54" s="126">
        <f>データ!BV7</f>
        <v>38.4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35.799999999999997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39.4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41.5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33.9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7" t="s">
        <v>29</v>
      </c>
      <c r="GL54" s="127"/>
      <c r="GM54" s="127"/>
      <c r="GN54" s="127"/>
      <c r="GO54" s="127"/>
      <c r="GP54" s="127"/>
      <c r="GQ54" s="127"/>
      <c r="GR54" s="127"/>
      <c r="GS54" s="127"/>
      <c r="GT54" s="126">
        <f>データ!CG7</f>
        <v>-22.8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-17.100000000000001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-18.899999999999999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-20.100000000000001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-47.7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7" t="s">
        <v>29</v>
      </c>
      <c r="JZ54" s="127"/>
      <c r="KA54" s="127"/>
      <c r="KB54" s="127"/>
      <c r="KC54" s="127"/>
      <c r="KD54" s="127"/>
      <c r="KE54" s="127"/>
      <c r="KF54" s="127"/>
      <c r="KG54" s="127"/>
      <c r="KH54" s="129">
        <f>データ!CR7</f>
        <v>-10419</v>
      </c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1"/>
      <c r="KV54" s="129">
        <f>データ!CS7</f>
        <v>-9739</v>
      </c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1"/>
      <c r="LJ54" s="129">
        <f>データ!CT7</f>
        <v>-10274</v>
      </c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1"/>
      <c r="LX54" s="129">
        <f>データ!CU7</f>
        <v>-13530</v>
      </c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1"/>
      <c r="ML54" s="129">
        <f>データ!CV7</f>
        <v>-14948</v>
      </c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1"/>
      <c r="MZ54" s="4"/>
      <c r="NA54" s="4"/>
      <c r="NB54" s="4"/>
      <c r="NC54" s="4"/>
      <c r="ND54" s="4"/>
      <c r="NE54" s="4"/>
      <c r="NF54" s="4"/>
      <c r="NG54" s="22"/>
      <c r="NH54" s="2"/>
      <c r="NI54" s="119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1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9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1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9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1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9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1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9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1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9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1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10" t="s">
        <v>31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20"/>
      <c r="NC60" s="20"/>
      <c r="ND60" s="20"/>
      <c r="NE60" s="20"/>
      <c r="NF60" s="20"/>
      <c r="NG60" s="32"/>
      <c r="NH60" s="2"/>
      <c r="NI60" s="119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1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20"/>
      <c r="NC61" s="20"/>
      <c r="ND61" s="20"/>
      <c r="NE61" s="20"/>
      <c r="NF61" s="20"/>
      <c r="NG61" s="32"/>
      <c r="NH61" s="2"/>
      <c r="NI61" s="119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1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9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1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2" t="s">
        <v>32</v>
      </c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9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1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2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4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6" t="s">
        <v>33</v>
      </c>
      <c r="NJ65" s="117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8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9" t="s">
        <v>141</v>
      </c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1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3">
        <f>データ!DI6</f>
        <v>83005</v>
      </c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9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1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9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1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9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1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9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1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9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1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2" t="s">
        <v>34</v>
      </c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9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1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9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1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9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1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9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1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5">
        <f>データ!$B$11</f>
        <v>41640</v>
      </c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>
        <f>データ!$C$11</f>
        <v>42005</v>
      </c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>
        <f>データ!$D$11</f>
        <v>42370</v>
      </c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>
        <f>データ!$E$11</f>
        <v>42736</v>
      </c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>
        <f>データ!$F$11</f>
        <v>43101</v>
      </c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3">
        <f>データ!DJ6</f>
        <v>0</v>
      </c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5">
        <f>データ!$B$11</f>
        <v>41640</v>
      </c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>
        <f>データ!$C$11</f>
        <v>42005</v>
      </c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>
        <f>データ!$D$11</f>
        <v>42370</v>
      </c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  <c r="II76" s="125"/>
      <c r="IJ76" s="125">
        <f>データ!$E$11</f>
        <v>42736</v>
      </c>
      <c r="IK76" s="125"/>
      <c r="IL76" s="125"/>
      <c r="IM76" s="125"/>
      <c r="IN76" s="125"/>
      <c r="IO76" s="125"/>
      <c r="IP76" s="125"/>
      <c r="IQ76" s="125"/>
      <c r="IR76" s="125"/>
      <c r="IS76" s="125"/>
      <c r="IT76" s="125"/>
      <c r="IU76" s="125"/>
      <c r="IV76" s="125"/>
      <c r="IW76" s="125"/>
      <c r="IX76" s="125">
        <f>データ!$F$11</f>
        <v>43101</v>
      </c>
      <c r="IY76" s="125"/>
      <c r="IZ76" s="125"/>
      <c r="JA76" s="125"/>
      <c r="JB76" s="125"/>
      <c r="JC76" s="125"/>
      <c r="JD76" s="125"/>
      <c r="JE76" s="125"/>
      <c r="JF76" s="125"/>
      <c r="JG76" s="125"/>
      <c r="JH76" s="125"/>
      <c r="JI76" s="125"/>
      <c r="JJ76" s="125"/>
      <c r="JK76" s="12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5">
        <f>データ!$B$11</f>
        <v>41640</v>
      </c>
      <c r="KI76" s="125"/>
      <c r="KJ76" s="125"/>
      <c r="KK76" s="125"/>
      <c r="KL76" s="125"/>
      <c r="KM76" s="125"/>
      <c r="KN76" s="125"/>
      <c r="KO76" s="125"/>
      <c r="KP76" s="125"/>
      <c r="KQ76" s="125"/>
      <c r="KR76" s="125"/>
      <c r="KS76" s="125"/>
      <c r="KT76" s="125"/>
      <c r="KU76" s="125"/>
      <c r="KV76" s="125">
        <f>データ!$C$11</f>
        <v>42005</v>
      </c>
      <c r="KW76" s="125"/>
      <c r="KX76" s="125"/>
      <c r="KY76" s="125"/>
      <c r="KZ76" s="125"/>
      <c r="LA76" s="125"/>
      <c r="LB76" s="125"/>
      <c r="LC76" s="125"/>
      <c r="LD76" s="125"/>
      <c r="LE76" s="125"/>
      <c r="LF76" s="125"/>
      <c r="LG76" s="125"/>
      <c r="LH76" s="125"/>
      <c r="LI76" s="125"/>
      <c r="LJ76" s="125">
        <f>データ!$D$11</f>
        <v>42370</v>
      </c>
      <c r="LK76" s="125"/>
      <c r="LL76" s="125"/>
      <c r="LM76" s="125"/>
      <c r="LN76" s="125"/>
      <c r="LO76" s="125"/>
      <c r="LP76" s="125"/>
      <c r="LQ76" s="125"/>
      <c r="LR76" s="125"/>
      <c r="LS76" s="125"/>
      <c r="LT76" s="125"/>
      <c r="LU76" s="125"/>
      <c r="LV76" s="125"/>
      <c r="LW76" s="125"/>
      <c r="LX76" s="125">
        <f>データ!$E$11</f>
        <v>42736</v>
      </c>
      <c r="LY76" s="125"/>
      <c r="LZ76" s="125"/>
      <c r="MA76" s="125"/>
      <c r="MB76" s="125"/>
      <c r="MC76" s="125"/>
      <c r="MD76" s="125"/>
      <c r="ME76" s="125"/>
      <c r="MF76" s="125"/>
      <c r="MG76" s="125"/>
      <c r="MH76" s="125"/>
      <c r="MI76" s="125"/>
      <c r="MJ76" s="125"/>
      <c r="MK76" s="125"/>
      <c r="ML76" s="125">
        <f>データ!$F$11</f>
        <v>43101</v>
      </c>
      <c r="MM76" s="125"/>
      <c r="MN76" s="125"/>
      <c r="MO76" s="125"/>
      <c r="MP76" s="125"/>
      <c r="MQ76" s="125"/>
      <c r="MR76" s="125"/>
      <c r="MS76" s="125"/>
      <c r="MT76" s="125"/>
      <c r="MU76" s="125"/>
      <c r="MV76" s="125"/>
      <c r="MW76" s="125"/>
      <c r="MX76" s="125"/>
      <c r="MY76" s="125"/>
      <c r="MZ76" s="4"/>
      <c r="NA76" s="4"/>
      <c r="NB76" s="4"/>
      <c r="NC76" s="4"/>
      <c r="ND76" s="4"/>
      <c r="NE76" s="4"/>
      <c r="NF76" s="37"/>
      <c r="NG76" s="22"/>
      <c r="NH76" s="2"/>
      <c r="NI76" s="119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1"/>
    </row>
    <row r="77" spans="1:387" ht="13.5" customHeight="1" x14ac:dyDescent="0.15">
      <c r="A77" s="2"/>
      <c r="B77" s="21"/>
      <c r="C77" s="4"/>
      <c r="D77" s="4"/>
      <c r="E77" s="4"/>
      <c r="F77" s="4"/>
      <c r="I77" s="127" t="s">
        <v>27</v>
      </c>
      <c r="J77" s="127"/>
      <c r="K77" s="127"/>
      <c r="L77" s="127"/>
      <c r="M77" s="127"/>
      <c r="N77" s="127"/>
      <c r="O77" s="127"/>
      <c r="P77" s="127"/>
      <c r="Q77" s="127"/>
      <c r="R77" s="134" t="str">
        <f>データ!CX7</f>
        <v xml:space="preserve"> </v>
      </c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tr">
        <f>データ!CY7</f>
        <v xml:space="preserve"> </v>
      </c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 t="str">
        <f>データ!CZ7</f>
        <v xml:space="preserve"> 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 t="str">
        <f>データ!DA7</f>
        <v xml:space="preserve"> </v>
      </c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 t="str">
        <f>データ!DB7</f>
        <v xml:space="preserve"> </v>
      </c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7" t="s">
        <v>27</v>
      </c>
      <c r="GL77" s="127"/>
      <c r="GM77" s="127"/>
      <c r="GN77" s="127"/>
      <c r="GO77" s="127"/>
      <c r="GP77" s="127"/>
      <c r="GQ77" s="127"/>
      <c r="GR77" s="127"/>
      <c r="GS77" s="127"/>
      <c r="GT77" s="134" t="str">
        <f>データ!DK7</f>
        <v xml:space="preserve"> </v>
      </c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 t="str">
        <f>データ!DL7</f>
        <v xml:space="preserve"> </v>
      </c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 t="str">
        <f>データ!DM7</f>
        <v xml:space="preserve"> </v>
      </c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 t="str">
        <f>データ!DN7</f>
        <v xml:space="preserve"> </v>
      </c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 t="str">
        <f>データ!DO7</f>
        <v xml:space="preserve"> </v>
      </c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7" t="s">
        <v>27</v>
      </c>
      <c r="JZ77" s="127"/>
      <c r="KA77" s="127"/>
      <c r="KB77" s="127"/>
      <c r="KC77" s="127"/>
      <c r="KD77" s="127"/>
      <c r="KE77" s="127"/>
      <c r="KF77" s="127"/>
      <c r="KG77" s="127"/>
      <c r="KH77" s="126">
        <f>データ!DV7</f>
        <v>20.100000000000001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16.5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13.6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10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5.3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4"/>
      <c r="NA77" s="4"/>
      <c r="NB77" s="4"/>
      <c r="NC77" s="4"/>
      <c r="ND77" s="4"/>
      <c r="NE77" s="4"/>
      <c r="NF77" s="37"/>
      <c r="NG77" s="22"/>
      <c r="NH77" s="2"/>
      <c r="NI77" s="119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1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7" t="s">
        <v>29</v>
      </c>
      <c r="J78" s="127"/>
      <c r="K78" s="127"/>
      <c r="L78" s="127"/>
      <c r="M78" s="127"/>
      <c r="N78" s="127"/>
      <c r="O78" s="127"/>
      <c r="P78" s="127"/>
      <c r="Q78" s="127"/>
      <c r="R78" s="134" t="str">
        <f>データ!DC7</f>
        <v xml:space="preserve"> </v>
      </c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tr">
        <f>データ!DD7</f>
        <v xml:space="preserve"> </v>
      </c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 t="str">
        <f>データ!DE7</f>
        <v xml:space="preserve"> 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 t="str">
        <f>データ!DF7</f>
        <v xml:space="preserve"> </v>
      </c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 t="str">
        <f>データ!DG7</f>
        <v xml:space="preserve"> </v>
      </c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7" t="s">
        <v>29</v>
      </c>
      <c r="GL78" s="127"/>
      <c r="GM78" s="127"/>
      <c r="GN78" s="127"/>
      <c r="GO78" s="127"/>
      <c r="GP78" s="127"/>
      <c r="GQ78" s="127"/>
      <c r="GR78" s="127"/>
      <c r="GS78" s="127"/>
      <c r="GT78" s="134" t="str">
        <f>データ!DP7</f>
        <v xml:space="preserve"> </v>
      </c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 t="str">
        <f>データ!DQ7</f>
        <v xml:space="preserve"> </v>
      </c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 t="str">
        <f>データ!DR7</f>
        <v xml:space="preserve"> </v>
      </c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 t="str">
        <f>データ!DS7</f>
        <v xml:space="preserve"> </v>
      </c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 t="str">
        <f>データ!DT7</f>
        <v xml:space="preserve"> </v>
      </c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7" t="s">
        <v>29</v>
      </c>
      <c r="JZ78" s="127"/>
      <c r="KA78" s="127"/>
      <c r="KB78" s="127"/>
      <c r="KC78" s="127"/>
      <c r="KD78" s="127"/>
      <c r="KE78" s="127"/>
      <c r="KF78" s="127"/>
      <c r="KG78" s="127"/>
      <c r="KH78" s="126">
        <f>データ!EA7</f>
        <v>48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41.2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38.5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34.200000000000003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38.5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4"/>
      <c r="NA78" s="4"/>
      <c r="NB78" s="4"/>
      <c r="NC78" s="4"/>
      <c r="ND78" s="4"/>
      <c r="NE78" s="4"/>
      <c r="NF78" s="37"/>
      <c r="NG78" s="22"/>
      <c r="NH78" s="2"/>
      <c r="NI78" s="119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1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9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1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9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1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9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1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2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hQqikw+xg/kSIonhPWvDRzsSLTi3dJRMLz3XvtvNLINgGgT9PA7VR2qF6ekbvwtox3b2HQDxh3ro5OtdLkZ3Uw==" saltValue="tcEmn91wUq4JZ1L+i2LjNw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6" t="s">
        <v>58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3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40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43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69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40" t="s">
        <v>70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44" t="s">
        <v>71</v>
      </c>
      <c r="DJ4" s="144" t="s">
        <v>72</v>
      </c>
      <c r="DK4" s="135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74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91</v>
      </c>
      <c r="AL5" s="56" t="s">
        <v>92</v>
      </c>
      <c r="AM5" s="56" t="s">
        <v>93</v>
      </c>
      <c r="AN5" s="56" t="s">
        <v>101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102</v>
      </c>
      <c r="AV5" s="56" t="s">
        <v>91</v>
      </c>
      <c r="AW5" s="56" t="s">
        <v>92</v>
      </c>
      <c r="AX5" s="56" t="s">
        <v>103</v>
      </c>
      <c r="AY5" s="56" t="s">
        <v>104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102</v>
      </c>
      <c r="BG5" s="56" t="s">
        <v>105</v>
      </c>
      <c r="BH5" s="56" t="s">
        <v>106</v>
      </c>
      <c r="BI5" s="56" t="s">
        <v>93</v>
      </c>
      <c r="BJ5" s="56" t="s">
        <v>101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107</v>
      </c>
      <c r="BR5" s="56" t="s">
        <v>91</v>
      </c>
      <c r="BS5" s="56" t="s">
        <v>106</v>
      </c>
      <c r="BT5" s="56" t="s">
        <v>93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102</v>
      </c>
      <c r="CC5" s="56" t="s">
        <v>108</v>
      </c>
      <c r="CD5" s="56" t="s">
        <v>106</v>
      </c>
      <c r="CE5" s="56" t="s">
        <v>109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102</v>
      </c>
      <c r="CN5" s="56" t="s">
        <v>91</v>
      </c>
      <c r="CO5" s="56" t="s">
        <v>106</v>
      </c>
      <c r="CP5" s="56" t="s">
        <v>109</v>
      </c>
      <c r="CQ5" s="56" t="s">
        <v>94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91</v>
      </c>
      <c r="CZ5" s="56" t="s">
        <v>92</v>
      </c>
      <c r="DA5" s="56" t="s">
        <v>93</v>
      </c>
      <c r="DB5" s="56" t="s">
        <v>101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5"/>
      <c r="DJ5" s="145"/>
      <c r="DK5" s="56" t="s">
        <v>90</v>
      </c>
      <c r="DL5" s="56" t="s">
        <v>91</v>
      </c>
      <c r="DM5" s="56" t="s">
        <v>92</v>
      </c>
      <c r="DN5" s="56" t="s">
        <v>103</v>
      </c>
      <c r="DO5" s="56" t="s">
        <v>104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90</v>
      </c>
      <c r="DW5" s="56" t="s">
        <v>108</v>
      </c>
      <c r="DX5" s="56" t="s">
        <v>110</v>
      </c>
      <c r="DY5" s="56" t="s">
        <v>93</v>
      </c>
      <c r="DZ5" s="56" t="s">
        <v>104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111</v>
      </c>
      <c r="EH5" s="56" t="s">
        <v>112</v>
      </c>
      <c r="EI5" s="56" t="s">
        <v>113</v>
      </c>
      <c r="EJ5" s="56" t="s">
        <v>114</v>
      </c>
      <c r="EK5" s="56" t="s">
        <v>115</v>
      </c>
      <c r="EL5" s="56" t="s">
        <v>116</v>
      </c>
      <c r="EM5" s="56" t="s">
        <v>117</v>
      </c>
      <c r="EN5" s="56" t="s">
        <v>118</v>
      </c>
      <c r="EO5" s="56" t="s">
        <v>119</v>
      </c>
      <c r="EP5" s="56" t="s">
        <v>120</v>
      </c>
    </row>
    <row r="6" spans="1:146" s="66" customFormat="1" x14ac:dyDescent="0.15">
      <c r="A6" s="42" t="s">
        <v>121</v>
      </c>
      <c r="B6" s="57">
        <f>B8</f>
        <v>2018</v>
      </c>
      <c r="C6" s="57">
        <f t="shared" ref="C6:X6" si="2">C8</f>
        <v>352152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山口県周南市</v>
      </c>
      <c r="I6" s="57" t="str">
        <f t="shared" si="2"/>
        <v>国民宿舎湯野荘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2118</v>
      </c>
      <c r="R6" s="60">
        <f t="shared" si="2"/>
        <v>63</v>
      </c>
      <c r="S6" s="61">
        <f t="shared" si="2"/>
        <v>6773</v>
      </c>
      <c r="T6" s="62" t="str">
        <f t="shared" si="2"/>
        <v>代行制</v>
      </c>
      <c r="U6" s="58">
        <f t="shared" si="2"/>
        <v>0</v>
      </c>
      <c r="V6" s="62" t="str">
        <f t="shared" si="2"/>
        <v>無</v>
      </c>
      <c r="W6" s="63">
        <f t="shared" si="2"/>
        <v>78.900000000000006</v>
      </c>
      <c r="X6" s="62" t="str">
        <f t="shared" si="2"/>
        <v>無</v>
      </c>
      <c r="Y6" s="64">
        <f>IF(Y8="-",NA(),Y8)</f>
        <v>89.3</v>
      </c>
      <c r="Z6" s="64">
        <f t="shared" ref="Z6:AH6" si="3">IF(Z8="-",NA(),Z8)</f>
        <v>95.6</v>
      </c>
      <c r="AA6" s="64">
        <f t="shared" si="3"/>
        <v>96.8</v>
      </c>
      <c r="AB6" s="64">
        <f t="shared" si="3"/>
        <v>93.2</v>
      </c>
      <c r="AC6" s="64">
        <f t="shared" si="3"/>
        <v>87.7</v>
      </c>
      <c r="AD6" s="64">
        <f t="shared" si="3"/>
        <v>86.7</v>
      </c>
      <c r="AE6" s="64">
        <f t="shared" si="3"/>
        <v>90.7</v>
      </c>
      <c r="AF6" s="64">
        <f t="shared" si="3"/>
        <v>86.4</v>
      </c>
      <c r="AG6" s="64">
        <f t="shared" si="3"/>
        <v>93.1</v>
      </c>
      <c r="AH6" s="64">
        <f t="shared" si="3"/>
        <v>90.5</v>
      </c>
      <c r="AI6" s="64" t="str">
        <f>IF(AI8="-","【-】","【"&amp;SUBSTITUTE(TEXT(AI8,"#,##0.0"),"-","△")&amp;"】")</f>
        <v>【112.0】</v>
      </c>
      <c r="AJ6" s="64">
        <f>IF(AJ8="-",NA(),AJ8)</f>
        <v>3.5</v>
      </c>
      <c r="AK6" s="64">
        <f t="shared" ref="AK6:AS6" si="4">IF(AK8="-",NA(),AK8)</f>
        <v>9</v>
      </c>
      <c r="AL6" s="64">
        <f t="shared" si="4"/>
        <v>4.3</v>
      </c>
      <c r="AM6" s="64">
        <f t="shared" si="4"/>
        <v>0.1</v>
      </c>
      <c r="AN6" s="64">
        <f t="shared" si="4"/>
        <v>0.1</v>
      </c>
      <c r="AO6" s="64">
        <f t="shared" si="4"/>
        <v>34.4</v>
      </c>
      <c r="AP6" s="64">
        <f t="shared" si="4"/>
        <v>35.5</v>
      </c>
      <c r="AQ6" s="64">
        <f t="shared" si="4"/>
        <v>34.700000000000003</v>
      </c>
      <c r="AR6" s="64">
        <f t="shared" si="4"/>
        <v>32.299999999999997</v>
      </c>
      <c r="AS6" s="64">
        <f t="shared" si="4"/>
        <v>19.7</v>
      </c>
      <c r="AT6" s="64" t="str">
        <f>IF(AT8="-","【-】","【"&amp;SUBSTITUTE(TEXT(AT8,"#,##0.0"),"-","△")&amp;"】")</f>
        <v>【19.5】</v>
      </c>
      <c r="AU6" s="59">
        <f>IF(AU8="-",NA(),AU8)</f>
        <v>58</v>
      </c>
      <c r="AV6" s="59">
        <f t="shared" ref="AV6:BD6" si="5">IF(AV8="-",NA(),AV8)</f>
        <v>1648</v>
      </c>
      <c r="AW6" s="59">
        <f t="shared" si="5"/>
        <v>46</v>
      </c>
      <c r="AX6" s="59">
        <f t="shared" si="5"/>
        <v>39</v>
      </c>
      <c r="AY6" s="59">
        <f t="shared" si="5"/>
        <v>26</v>
      </c>
      <c r="AZ6" s="59">
        <f t="shared" si="5"/>
        <v>4046</v>
      </c>
      <c r="BA6" s="59">
        <f t="shared" si="5"/>
        <v>4096</v>
      </c>
      <c r="BB6" s="59">
        <f t="shared" si="5"/>
        <v>11889</v>
      </c>
      <c r="BC6" s="59">
        <f t="shared" si="5"/>
        <v>15661</v>
      </c>
      <c r="BD6" s="59">
        <f t="shared" si="5"/>
        <v>8338</v>
      </c>
      <c r="BE6" s="59" t="str">
        <f>IF(BE8="-","【-】","【"&amp;SUBSTITUTE(TEXT(BE8,"#,##0"),"-","△")&amp;"】")</f>
        <v>【4,220】</v>
      </c>
      <c r="BF6" s="64">
        <f>IF(BF8="-",NA(),BF8)</f>
        <v>9.9</v>
      </c>
      <c r="BG6" s="64">
        <f t="shared" ref="BG6:BO6" si="6">IF(BG8="-",NA(),BG8)</f>
        <v>9.9</v>
      </c>
      <c r="BH6" s="64">
        <f t="shared" si="6"/>
        <v>8.3000000000000007</v>
      </c>
      <c r="BI6" s="64">
        <f t="shared" si="6"/>
        <v>9.6</v>
      </c>
      <c r="BJ6" s="64">
        <f t="shared" si="6"/>
        <v>9.4</v>
      </c>
      <c r="BK6" s="64">
        <f t="shared" si="6"/>
        <v>16.7</v>
      </c>
      <c r="BL6" s="64">
        <f t="shared" si="6"/>
        <v>17.399999999999999</v>
      </c>
      <c r="BM6" s="64">
        <f t="shared" si="6"/>
        <v>16</v>
      </c>
      <c r="BN6" s="64">
        <f t="shared" si="6"/>
        <v>15.6</v>
      </c>
      <c r="BO6" s="64">
        <f t="shared" si="6"/>
        <v>16.3</v>
      </c>
      <c r="BP6" s="64" t="str">
        <f>IF(BP8="-","【-】","【"&amp;SUBSTITUTE(TEXT(BP8,"#,##0.0"),"-","△")&amp;"】")</f>
        <v>【22.1】</v>
      </c>
      <c r="BQ6" s="64">
        <f>IF(BQ8="-",NA(),BQ8)</f>
        <v>33</v>
      </c>
      <c r="BR6" s="64">
        <f t="shared" ref="BR6:BZ6" si="7">IF(BR8="-",NA(),BR8)</f>
        <v>29.6</v>
      </c>
      <c r="BS6" s="64">
        <f t="shared" si="7"/>
        <v>24.3</v>
      </c>
      <c r="BT6" s="64">
        <f t="shared" si="7"/>
        <v>25.4</v>
      </c>
      <c r="BU6" s="64">
        <f t="shared" si="7"/>
        <v>27.2</v>
      </c>
      <c r="BV6" s="64">
        <f t="shared" si="7"/>
        <v>38.4</v>
      </c>
      <c r="BW6" s="64">
        <f t="shared" si="7"/>
        <v>35.799999999999997</v>
      </c>
      <c r="BX6" s="64">
        <f t="shared" si="7"/>
        <v>39.4</v>
      </c>
      <c r="BY6" s="64">
        <f t="shared" si="7"/>
        <v>41.5</v>
      </c>
      <c r="BZ6" s="64">
        <f t="shared" si="7"/>
        <v>33.9</v>
      </c>
      <c r="CA6" s="64" t="str">
        <f>IF(CA8="-","【-】","【"&amp;SUBSTITUTE(TEXT(CA8,"#,##0.0"),"-","△")&amp;"】")</f>
        <v>【32.5】</v>
      </c>
      <c r="CB6" s="64">
        <f>IF(CB8="-",NA(),CB8)</f>
        <v>-8.6</v>
      </c>
      <c r="CC6" s="64">
        <f t="shared" ref="CC6:CK6" si="8">IF(CC8="-",NA(),CC8)</f>
        <v>-7.8</v>
      </c>
      <c r="CD6" s="64">
        <f t="shared" si="8"/>
        <v>0.4</v>
      </c>
      <c r="CE6" s="64">
        <f t="shared" si="8"/>
        <v>-2.8</v>
      </c>
      <c r="CF6" s="64">
        <f t="shared" si="8"/>
        <v>-9.4</v>
      </c>
      <c r="CG6" s="64">
        <f t="shared" si="8"/>
        <v>-22.8</v>
      </c>
      <c r="CH6" s="64">
        <f t="shared" si="8"/>
        <v>-17.100000000000001</v>
      </c>
      <c r="CI6" s="64">
        <f t="shared" si="8"/>
        <v>-18.899999999999999</v>
      </c>
      <c r="CJ6" s="64">
        <f t="shared" si="8"/>
        <v>-20.100000000000001</v>
      </c>
      <c r="CK6" s="64">
        <f t="shared" si="8"/>
        <v>-47.7</v>
      </c>
      <c r="CL6" s="64" t="str">
        <f>IF(CL8="-","【-】","【"&amp;SUBSTITUTE(TEXT(CL8,"#,##0.0"),"-","△")&amp;"】")</f>
        <v>【△106.0】</v>
      </c>
      <c r="CM6" s="59">
        <f>IF(CM8="-",NA(),CM8)</f>
        <v>-7084</v>
      </c>
      <c r="CN6" s="59">
        <f t="shared" ref="CN6:CV6" si="9">IF(CN8="-",NA(),CN8)</f>
        <v>-5814</v>
      </c>
      <c r="CO6" s="59">
        <f t="shared" si="9"/>
        <v>704</v>
      </c>
      <c r="CP6" s="59">
        <f t="shared" si="9"/>
        <v>-1832</v>
      </c>
      <c r="CQ6" s="59">
        <f t="shared" si="9"/>
        <v>-5977</v>
      </c>
      <c r="CR6" s="59">
        <f t="shared" si="9"/>
        <v>-10419</v>
      </c>
      <c r="CS6" s="59">
        <f t="shared" si="9"/>
        <v>-9739</v>
      </c>
      <c r="CT6" s="59">
        <f t="shared" si="9"/>
        <v>-10274</v>
      </c>
      <c r="CU6" s="59">
        <f t="shared" si="9"/>
        <v>-13530</v>
      </c>
      <c r="CV6" s="59">
        <f t="shared" si="9"/>
        <v>-14948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122</v>
      </c>
      <c r="DI6" s="60">
        <f t="shared" ref="DI6:DJ6" si="10">DI8</f>
        <v>83005</v>
      </c>
      <c r="DJ6" s="60">
        <f t="shared" si="10"/>
        <v>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122</v>
      </c>
      <c r="DV6" s="64">
        <f>IF(DV8="-",NA(),DV8)</f>
        <v>20.100000000000001</v>
      </c>
      <c r="DW6" s="64">
        <f t="shared" ref="DW6:EE6" si="11">IF(DW8="-",NA(),DW8)</f>
        <v>16.5</v>
      </c>
      <c r="DX6" s="64">
        <f t="shared" si="11"/>
        <v>13.6</v>
      </c>
      <c r="DY6" s="64">
        <f t="shared" si="11"/>
        <v>10</v>
      </c>
      <c r="DZ6" s="64">
        <f t="shared" si="11"/>
        <v>5.3</v>
      </c>
      <c r="EA6" s="64">
        <f t="shared" si="11"/>
        <v>48</v>
      </c>
      <c r="EB6" s="64">
        <f t="shared" si="11"/>
        <v>41.2</v>
      </c>
      <c r="EC6" s="64">
        <f t="shared" si="11"/>
        <v>38.5</v>
      </c>
      <c r="ED6" s="64">
        <f t="shared" si="11"/>
        <v>34.200000000000003</v>
      </c>
      <c r="EE6" s="64">
        <f t="shared" si="11"/>
        <v>38.5</v>
      </c>
      <c r="EF6" s="64" t="str">
        <f>IF(EF8="-","【-】","【"&amp;SUBSTITUTE(TEXT(EF8,"#,##0.0"),"-","△")&amp;"】")</f>
        <v>【167.7】</v>
      </c>
      <c r="EG6" s="65">
        <f>IF(EG8="-",NA(),EG8)</f>
        <v>6.9999999999999999E-4</v>
      </c>
      <c r="EH6" s="65">
        <f t="shared" ref="EH6:EP6" si="12">IF(EH8="-",NA(),EH8)</f>
        <v>5.9999999999999995E-4</v>
      </c>
      <c r="EI6" s="65">
        <f t="shared" si="12"/>
        <v>5.9999999999999995E-4</v>
      </c>
      <c r="EJ6" s="65">
        <f t="shared" si="12"/>
        <v>5.0000000000000001E-4</v>
      </c>
      <c r="EK6" s="65">
        <f t="shared" si="12"/>
        <v>5.0000000000000001E-4</v>
      </c>
      <c r="EL6" s="65">
        <f t="shared" si="12"/>
        <v>5.8799999999999998E-2</v>
      </c>
      <c r="EM6" s="65">
        <f t="shared" si="12"/>
        <v>8.3799999999999999E-2</v>
      </c>
      <c r="EN6" s="65">
        <f t="shared" si="12"/>
        <v>7.6600000000000001E-2</v>
      </c>
      <c r="EO6" s="65">
        <f t="shared" si="12"/>
        <v>7.8100000000000003E-2</v>
      </c>
      <c r="EP6" s="65">
        <f t="shared" si="12"/>
        <v>6.2300000000000001E-2</v>
      </c>
    </row>
    <row r="7" spans="1:146" s="66" customFormat="1" x14ac:dyDescent="0.15">
      <c r="A7" s="42" t="s">
        <v>123</v>
      </c>
      <c r="B7" s="57">
        <f t="shared" ref="B7:X7" si="13">B8</f>
        <v>2018</v>
      </c>
      <c r="C7" s="57">
        <f t="shared" si="13"/>
        <v>352152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山口県　周南市</v>
      </c>
      <c r="I7" s="57" t="str">
        <f t="shared" si="13"/>
        <v>国民宿舎湯野荘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2118</v>
      </c>
      <c r="R7" s="60">
        <f t="shared" si="13"/>
        <v>63</v>
      </c>
      <c r="S7" s="61">
        <f t="shared" si="13"/>
        <v>6773</v>
      </c>
      <c r="T7" s="62" t="str">
        <f t="shared" si="13"/>
        <v>代行制</v>
      </c>
      <c r="U7" s="58">
        <f t="shared" si="13"/>
        <v>0</v>
      </c>
      <c r="V7" s="62" t="str">
        <f t="shared" si="13"/>
        <v>無</v>
      </c>
      <c r="W7" s="63">
        <f t="shared" si="13"/>
        <v>78.900000000000006</v>
      </c>
      <c r="X7" s="62" t="str">
        <f t="shared" si="13"/>
        <v>無</v>
      </c>
      <c r="Y7" s="64">
        <f>Y8</f>
        <v>89.3</v>
      </c>
      <c r="Z7" s="64">
        <f t="shared" ref="Z7:AH7" si="14">Z8</f>
        <v>95.6</v>
      </c>
      <c r="AA7" s="64">
        <f t="shared" si="14"/>
        <v>96.8</v>
      </c>
      <c r="AB7" s="64">
        <f t="shared" si="14"/>
        <v>93.2</v>
      </c>
      <c r="AC7" s="64">
        <f t="shared" si="14"/>
        <v>87.7</v>
      </c>
      <c r="AD7" s="64">
        <f t="shared" si="14"/>
        <v>86.7</v>
      </c>
      <c r="AE7" s="64">
        <f t="shared" si="14"/>
        <v>90.7</v>
      </c>
      <c r="AF7" s="64">
        <f t="shared" si="14"/>
        <v>86.4</v>
      </c>
      <c r="AG7" s="64">
        <f t="shared" si="14"/>
        <v>93.1</v>
      </c>
      <c r="AH7" s="64">
        <f t="shared" si="14"/>
        <v>90.5</v>
      </c>
      <c r="AI7" s="64"/>
      <c r="AJ7" s="64">
        <f>AJ8</f>
        <v>3.5</v>
      </c>
      <c r="AK7" s="64">
        <f t="shared" ref="AK7:AS7" si="15">AK8</f>
        <v>9</v>
      </c>
      <c r="AL7" s="64">
        <f t="shared" si="15"/>
        <v>4.3</v>
      </c>
      <c r="AM7" s="64">
        <f t="shared" si="15"/>
        <v>0.1</v>
      </c>
      <c r="AN7" s="64">
        <f t="shared" si="15"/>
        <v>0.1</v>
      </c>
      <c r="AO7" s="64">
        <f t="shared" si="15"/>
        <v>34.4</v>
      </c>
      <c r="AP7" s="64">
        <f t="shared" si="15"/>
        <v>35.5</v>
      </c>
      <c r="AQ7" s="64">
        <f t="shared" si="15"/>
        <v>34.700000000000003</v>
      </c>
      <c r="AR7" s="64">
        <f t="shared" si="15"/>
        <v>32.299999999999997</v>
      </c>
      <c r="AS7" s="64">
        <f t="shared" si="15"/>
        <v>19.7</v>
      </c>
      <c r="AT7" s="64"/>
      <c r="AU7" s="59">
        <f>AU8</f>
        <v>58</v>
      </c>
      <c r="AV7" s="59">
        <f t="shared" ref="AV7:BD7" si="16">AV8</f>
        <v>1648</v>
      </c>
      <c r="AW7" s="59">
        <f t="shared" si="16"/>
        <v>46</v>
      </c>
      <c r="AX7" s="59">
        <f t="shared" si="16"/>
        <v>39</v>
      </c>
      <c r="AY7" s="59">
        <f t="shared" si="16"/>
        <v>26</v>
      </c>
      <c r="AZ7" s="59">
        <f t="shared" si="16"/>
        <v>4046</v>
      </c>
      <c r="BA7" s="59">
        <f t="shared" si="16"/>
        <v>4096</v>
      </c>
      <c r="BB7" s="59">
        <f t="shared" si="16"/>
        <v>11889</v>
      </c>
      <c r="BC7" s="59">
        <f t="shared" si="16"/>
        <v>15661</v>
      </c>
      <c r="BD7" s="59">
        <f t="shared" si="16"/>
        <v>8338</v>
      </c>
      <c r="BE7" s="59"/>
      <c r="BF7" s="64">
        <f>BF8</f>
        <v>9.9</v>
      </c>
      <c r="BG7" s="64">
        <f t="shared" ref="BG7:BO7" si="17">BG8</f>
        <v>9.9</v>
      </c>
      <c r="BH7" s="64">
        <f t="shared" si="17"/>
        <v>8.3000000000000007</v>
      </c>
      <c r="BI7" s="64">
        <f t="shared" si="17"/>
        <v>9.6</v>
      </c>
      <c r="BJ7" s="64">
        <f t="shared" si="17"/>
        <v>9.4</v>
      </c>
      <c r="BK7" s="64">
        <f t="shared" si="17"/>
        <v>16.7</v>
      </c>
      <c r="BL7" s="64">
        <f t="shared" si="17"/>
        <v>17.399999999999999</v>
      </c>
      <c r="BM7" s="64">
        <f t="shared" si="17"/>
        <v>16</v>
      </c>
      <c r="BN7" s="64">
        <f t="shared" si="17"/>
        <v>15.6</v>
      </c>
      <c r="BO7" s="64">
        <f t="shared" si="17"/>
        <v>16.3</v>
      </c>
      <c r="BP7" s="64"/>
      <c r="BQ7" s="64">
        <f>BQ8</f>
        <v>33</v>
      </c>
      <c r="BR7" s="64">
        <f t="shared" ref="BR7:BZ7" si="18">BR8</f>
        <v>29.6</v>
      </c>
      <c r="BS7" s="64">
        <f t="shared" si="18"/>
        <v>24.3</v>
      </c>
      <c r="BT7" s="64">
        <f t="shared" si="18"/>
        <v>25.4</v>
      </c>
      <c r="BU7" s="64">
        <f t="shared" si="18"/>
        <v>27.2</v>
      </c>
      <c r="BV7" s="64">
        <f t="shared" si="18"/>
        <v>38.4</v>
      </c>
      <c r="BW7" s="64">
        <f t="shared" si="18"/>
        <v>35.799999999999997</v>
      </c>
      <c r="BX7" s="64">
        <f t="shared" si="18"/>
        <v>39.4</v>
      </c>
      <c r="BY7" s="64">
        <f t="shared" si="18"/>
        <v>41.5</v>
      </c>
      <c r="BZ7" s="64">
        <f t="shared" si="18"/>
        <v>33.9</v>
      </c>
      <c r="CA7" s="64"/>
      <c r="CB7" s="64">
        <f>CB8</f>
        <v>-8.6</v>
      </c>
      <c r="CC7" s="64">
        <f t="shared" ref="CC7:CK7" si="19">CC8</f>
        <v>-7.8</v>
      </c>
      <c r="CD7" s="64">
        <f t="shared" si="19"/>
        <v>0.4</v>
      </c>
      <c r="CE7" s="64">
        <f t="shared" si="19"/>
        <v>-2.8</v>
      </c>
      <c r="CF7" s="64">
        <f t="shared" si="19"/>
        <v>-9.4</v>
      </c>
      <c r="CG7" s="64">
        <f t="shared" si="19"/>
        <v>-22.8</v>
      </c>
      <c r="CH7" s="64">
        <f t="shared" si="19"/>
        <v>-17.100000000000001</v>
      </c>
      <c r="CI7" s="64">
        <f t="shared" si="19"/>
        <v>-18.899999999999999</v>
      </c>
      <c r="CJ7" s="64">
        <f t="shared" si="19"/>
        <v>-20.100000000000001</v>
      </c>
      <c r="CK7" s="64">
        <f t="shared" si="19"/>
        <v>-47.7</v>
      </c>
      <c r="CL7" s="64"/>
      <c r="CM7" s="59">
        <f>CM8</f>
        <v>-7084</v>
      </c>
      <c r="CN7" s="59">
        <f t="shared" ref="CN7:CV7" si="20">CN8</f>
        <v>-5814</v>
      </c>
      <c r="CO7" s="59">
        <f t="shared" si="20"/>
        <v>704</v>
      </c>
      <c r="CP7" s="59">
        <f t="shared" si="20"/>
        <v>-1832</v>
      </c>
      <c r="CQ7" s="59">
        <f t="shared" si="20"/>
        <v>-5977</v>
      </c>
      <c r="CR7" s="59">
        <f t="shared" si="20"/>
        <v>-10419</v>
      </c>
      <c r="CS7" s="59">
        <f t="shared" si="20"/>
        <v>-9739</v>
      </c>
      <c r="CT7" s="59">
        <f t="shared" si="20"/>
        <v>-10274</v>
      </c>
      <c r="CU7" s="59">
        <f t="shared" si="20"/>
        <v>-13530</v>
      </c>
      <c r="CV7" s="59">
        <f t="shared" si="20"/>
        <v>-14948</v>
      </c>
      <c r="CW7" s="59"/>
      <c r="CX7" s="64" t="s">
        <v>124</v>
      </c>
      <c r="CY7" s="64" t="s">
        <v>124</v>
      </c>
      <c r="CZ7" s="64" t="s">
        <v>124</v>
      </c>
      <c r="DA7" s="64" t="s">
        <v>124</v>
      </c>
      <c r="DB7" s="64" t="s">
        <v>124</v>
      </c>
      <c r="DC7" s="64" t="s">
        <v>124</v>
      </c>
      <c r="DD7" s="64" t="s">
        <v>124</v>
      </c>
      <c r="DE7" s="64" t="s">
        <v>124</v>
      </c>
      <c r="DF7" s="64" t="s">
        <v>124</v>
      </c>
      <c r="DG7" s="64" t="s">
        <v>122</v>
      </c>
      <c r="DH7" s="64"/>
      <c r="DI7" s="60">
        <f>DI8</f>
        <v>83005</v>
      </c>
      <c r="DJ7" s="60">
        <f>DJ8</f>
        <v>0</v>
      </c>
      <c r="DK7" s="64" t="s">
        <v>124</v>
      </c>
      <c r="DL7" s="64" t="s">
        <v>124</v>
      </c>
      <c r="DM7" s="64" t="s">
        <v>124</v>
      </c>
      <c r="DN7" s="64" t="s">
        <v>124</v>
      </c>
      <c r="DO7" s="64" t="s">
        <v>124</v>
      </c>
      <c r="DP7" s="64" t="s">
        <v>124</v>
      </c>
      <c r="DQ7" s="64" t="s">
        <v>124</v>
      </c>
      <c r="DR7" s="64" t="s">
        <v>124</v>
      </c>
      <c r="DS7" s="64" t="s">
        <v>124</v>
      </c>
      <c r="DT7" s="64" t="s">
        <v>122</v>
      </c>
      <c r="DU7" s="64"/>
      <c r="DV7" s="64">
        <f>DV8</f>
        <v>20.100000000000001</v>
      </c>
      <c r="DW7" s="64">
        <f t="shared" ref="DW7:EE7" si="21">DW8</f>
        <v>16.5</v>
      </c>
      <c r="DX7" s="64">
        <f t="shared" si="21"/>
        <v>13.6</v>
      </c>
      <c r="DY7" s="64">
        <f t="shared" si="21"/>
        <v>10</v>
      </c>
      <c r="DZ7" s="64">
        <f t="shared" si="21"/>
        <v>5.3</v>
      </c>
      <c r="EA7" s="64">
        <f t="shared" si="21"/>
        <v>48</v>
      </c>
      <c r="EB7" s="64">
        <f t="shared" si="21"/>
        <v>41.2</v>
      </c>
      <c r="EC7" s="64">
        <f t="shared" si="21"/>
        <v>38.5</v>
      </c>
      <c r="ED7" s="64">
        <f t="shared" si="21"/>
        <v>34.200000000000003</v>
      </c>
      <c r="EE7" s="64">
        <f t="shared" si="21"/>
        <v>38.5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352152</v>
      </c>
      <c r="D8" s="67">
        <v>47</v>
      </c>
      <c r="E8" s="67">
        <v>11</v>
      </c>
      <c r="F8" s="67">
        <v>1</v>
      </c>
      <c r="G8" s="67">
        <v>1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8" t="s">
        <v>132</v>
      </c>
      <c r="Q8" s="69">
        <v>2118</v>
      </c>
      <c r="R8" s="69">
        <v>63</v>
      </c>
      <c r="S8" s="70">
        <v>6773</v>
      </c>
      <c r="T8" s="71" t="s">
        <v>133</v>
      </c>
      <c r="U8" s="68">
        <v>0</v>
      </c>
      <c r="V8" s="71" t="s">
        <v>134</v>
      </c>
      <c r="W8" s="72">
        <v>78.900000000000006</v>
      </c>
      <c r="X8" s="71" t="s">
        <v>134</v>
      </c>
      <c r="Y8" s="73">
        <v>89.3</v>
      </c>
      <c r="Z8" s="73">
        <v>95.6</v>
      </c>
      <c r="AA8" s="73">
        <v>96.8</v>
      </c>
      <c r="AB8" s="73">
        <v>93.2</v>
      </c>
      <c r="AC8" s="73">
        <v>87.7</v>
      </c>
      <c r="AD8" s="73">
        <v>86.7</v>
      </c>
      <c r="AE8" s="73">
        <v>90.7</v>
      </c>
      <c r="AF8" s="73">
        <v>86.4</v>
      </c>
      <c r="AG8" s="73">
        <v>93.1</v>
      </c>
      <c r="AH8" s="73">
        <v>90.5</v>
      </c>
      <c r="AI8" s="73">
        <v>112</v>
      </c>
      <c r="AJ8" s="73">
        <v>3.5</v>
      </c>
      <c r="AK8" s="73">
        <v>9</v>
      </c>
      <c r="AL8" s="73">
        <v>4.3</v>
      </c>
      <c r="AM8" s="73">
        <v>0.1</v>
      </c>
      <c r="AN8" s="73">
        <v>0.1</v>
      </c>
      <c r="AO8" s="73">
        <v>34.4</v>
      </c>
      <c r="AP8" s="73">
        <v>35.5</v>
      </c>
      <c r="AQ8" s="73">
        <v>34.700000000000003</v>
      </c>
      <c r="AR8" s="73">
        <v>32.299999999999997</v>
      </c>
      <c r="AS8" s="73">
        <v>19.7</v>
      </c>
      <c r="AT8" s="73">
        <v>19.5</v>
      </c>
      <c r="AU8" s="74">
        <v>58</v>
      </c>
      <c r="AV8" s="74">
        <v>1648</v>
      </c>
      <c r="AW8" s="74">
        <v>46</v>
      </c>
      <c r="AX8" s="74">
        <v>39</v>
      </c>
      <c r="AY8" s="74">
        <v>26</v>
      </c>
      <c r="AZ8" s="74">
        <v>4046</v>
      </c>
      <c r="BA8" s="74">
        <v>4096</v>
      </c>
      <c r="BB8" s="74">
        <v>11889</v>
      </c>
      <c r="BC8" s="74">
        <v>15661</v>
      </c>
      <c r="BD8" s="74">
        <v>8338</v>
      </c>
      <c r="BE8" s="74">
        <v>4220</v>
      </c>
      <c r="BF8" s="73">
        <v>9.9</v>
      </c>
      <c r="BG8" s="73">
        <v>9.9</v>
      </c>
      <c r="BH8" s="73">
        <v>8.3000000000000007</v>
      </c>
      <c r="BI8" s="73">
        <v>9.6</v>
      </c>
      <c r="BJ8" s="73">
        <v>9.4</v>
      </c>
      <c r="BK8" s="73">
        <v>16.7</v>
      </c>
      <c r="BL8" s="73">
        <v>17.399999999999999</v>
      </c>
      <c r="BM8" s="73">
        <v>16</v>
      </c>
      <c r="BN8" s="73">
        <v>15.6</v>
      </c>
      <c r="BO8" s="73">
        <v>16.3</v>
      </c>
      <c r="BP8" s="73">
        <v>22.1</v>
      </c>
      <c r="BQ8" s="73">
        <v>33</v>
      </c>
      <c r="BR8" s="73">
        <v>29.6</v>
      </c>
      <c r="BS8" s="73">
        <v>24.3</v>
      </c>
      <c r="BT8" s="73">
        <v>25.4</v>
      </c>
      <c r="BU8" s="73">
        <v>27.2</v>
      </c>
      <c r="BV8" s="73">
        <v>38.4</v>
      </c>
      <c r="BW8" s="73">
        <v>35.799999999999997</v>
      </c>
      <c r="BX8" s="73">
        <v>39.4</v>
      </c>
      <c r="BY8" s="73">
        <v>41.5</v>
      </c>
      <c r="BZ8" s="73">
        <v>33.9</v>
      </c>
      <c r="CA8" s="73">
        <v>32.5</v>
      </c>
      <c r="CB8" s="73">
        <v>-8.6</v>
      </c>
      <c r="CC8" s="73">
        <v>-7.8</v>
      </c>
      <c r="CD8" s="73">
        <v>0.4</v>
      </c>
      <c r="CE8" s="75">
        <v>-2.8</v>
      </c>
      <c r="CF8" s="75">
        <v>-9.4</v>
      </c>
      <c r="CG8" s="73">
        <v>-22.8</v>
      </c>
      <c r="CH8" s="73">
        <v>-17.100000000000001</v>
      </c>
      <c r="CI8" s="73">
        <v>-18.899999999999999</v>
      </c>
      <c r="CJ8" s="73">
        <v>-20.100000000000001</v>
      </c>
      <c r="CK8" s="73">
        <v>-47.7</v>
      </c>
      <c r="CL8" s="73">
        <v>-106</v>
      </c>
      <c r="CM8" s="74">
        <v>-7084</v>
      </c>
      <c r="CN8" s="74">
        <v>-5814</v>
      </c>
      <c r="CO8" s="74">
        <v>704</v>
      </c>
      <c r="CP8" s="74">
        <v>-1832</v>
      </c>
      <c r="CQ8" s="74">
        <v>-5977</v>
      </c>
      <c r="CR8" s="74">
        <v>-10419</v>
      </c>
      <c r="CS8" s="74">
        <v>-9739</v>
      </c>
      <c r="CT8" s="74">
        <v>-10274</v>
      </c>
      <c r="CU8" s="74">
        <v>-13530</v>
      </c>
      <c r="CV8" s="74">
        <v>-14948</v>
      </c>
      <c r="CW8" s="74">
        <v>-5790</v>
      </c>
      <c r="CX8" s="73" t="s">
        <v>135</v>
      </c>
      <c r="CY8" s="73" t="s">
        <v>135</v>
      </c>
      <c r="CZ8" s="73" t="s">
        <v>135</v>
      </c>
      <c r="DA8" s="73" t="s">
        <v>135</v>
      </c>
      <c r="DB8" s="73" t="s">
        <v>135</v>
      </c>
      <c r="DC8" s="73" t="s">
        <v>135</v>
      </c>
      <c r="DD8" s="73" t="s">
        <v>135</v>
      </c>
      <c r="DE8" s="73" t="s">
        <v>135</v>
      </c>
      <c r="DF8" s="73" t="s">
        <v>135</v>
      </c>
      <c r="DG8" s="73" t="s">
        <v>135</v>
      </c>
      <c r="DH8" s="73" t="s">
        <v>135</v>
      </c>
      <c r="DI8" s="69">
        <v>83005</v>
      </c>
      <c r="DJ8" s="69">
        <v>0</v>
      </c>
      <c r="DK8" s="73" t="s">
        <v>135</v>
      </c>
      <c r="DL8" s="73" t="s">
        <v>135</v>
      </c>
      <c r="DM8" s="73" t="s">
        <v>135</v>
      </c>
      <c r="DN8" s="73" t="s">
        <v>135</v>
      </c>
      <c r="DO8" s="73" t="s">
        <v>135</v>
      </c>
      <c r="DP8" s="73" t="s">
        <v>135</v>
      </c>
      <c r="DQ8" s="73" t="s">
        <v>135</v>
      </c>
      <c r="DR8" s="73" t="s">
        <v>135</v>
      </c>
      <c r="DS8" s="73" t="s">
        <v>135</v>
      </c>
      <c r="DT8" s="73" t="s">
        <v>135</v>
      </c>
      <c r="DU8" s="73" t="s">
        <v>135</v>
      </c>
      <c r="DV8" s="73">
        <v>20.100000000000001</v>
      </c>
      <c r="DW8" s="73">
        <v>16.5</v>
      </c>
      <c r="DX8" s="73">
        <v>13.6</v>
      </c>
      <c r="DY8" s="73">
        <v>10</v>
      </c>
      <c r="DZ8" s="73">
        <v>5.3</v>
      </c>
      <c r="EA8" s="73">
        <v>48</v>
      </c>
      <c r="EB8" s="73">
        <v>41.2</v>
      </c>
      <c r="EC8" s="73">
        <v>38.5</v>
      </c>
      <c r="ED8" s="73">
        <v>34.200000000000003</v>
      </c>
      <c r="EE8" s="73">
        <v>38.5</v>
      </c>
      <c r="EF8" s="73">
        <v>167.7</v>
      </c>
      <c r="EG8" s="76">
        <v>6.9999999999999999E-4</v>
      </c>
      <c r="EH8" s="77">
        <v>5.9999999999999995E-4</v>
      </c>
      <c r="EI8" s="77">
        <v>5.9999999999999995E-4</v>
      </c>
      <c r="EJ8" s="77">
        <v>5.0000000000000001E-4</v>
      </c>
      <c r="EK8" s="77">
        <v>5.0000000000000001E-4</v>
      </c>
      <c r="EL8" s="77">
        <v>5.8799999999999998E-2</v>
      </c>
      <c r="EM8" s="77">
        <v>8.3799999999999999E-2</v>
      </c>
      <c r="EN8" s="77">
        <v>7.6600000000000001E-2</v>
      </c>
      <c r="EO8" s="77">
        <v>7.8100000000000003E-2</v>
      </c>
      <c r="EP8" s="77">
        <v>6.2300000000000001E-2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136</v>
      </c>
      <c r="C10" s="82" t="s">
        <v>137</v>
      </c>
      <c r="D10" s="82" t="s">
        <v>138</v>
      </c>
      <c r="E10" s="82" t="s">
        <v>139</v>
      </c>
      <c r="F10" s="82" t="s">
        <v>140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>
        <f>DATEVALUE($B$6-4&amp;"年1月1日")</f>
        <v>41640</v>
      </c>
      <c r="C11" s="83">
        <f>DATEVALUE($B$6-3&amp;"年1月1日")</f>
        <v>42005</v>
      </c>
      <c r="D11" s="83">
        <f>DATEVALUE($B$6-2&amp;"年1月1日")</f>
        <v>42370</v>
      </c>
      <c r="E11" s="83">
        <f>DATEVALUE($B$6-1&amp;"年1月1日")</f>
        <v>42736</v>
      </c>
      <c r="F11" s="83">
        <f>DATEVALUE($B$6&amp;"年1月1日")</f>
        <v>43101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PC200430</cp:lastModifiedBy>
  <dcterms:created xsi:type="dcterms:W3CDTF">2019-12-05T07:18:50Z</dcterms:created>
  <dcterms:modified xsi:type="dcterms:W3CDTF">2020-01-16T07:11:42Z</dcterms:modified>
  <cp:category/>
</cp:coreProperties>
</file>