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川井H23～\1 国・県\市町課\経営比較分析\R1\回答\"/>
    </mc:Choice>
  </mc:AlternateContent>
  <workbookProtection workbookAlgorithmName="SHA-512" workbookHashValue="ryBAYED5/qjKcJ94CIAmURucxc//Kgmn7y0R9T33TnhhlKUUbGW5AoANT8zJ8myEaNfua0do0zWU587H9uYyQA==" workbookSaltValue="N5H122Fb95Ay0eOdO73S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<sst xmlns="http://schemas.openxmlformats.org/spreadsheetml/2006/main" count="220" uniqueCount="108">
  <si>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</si>
  <si>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</si>
  <si>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</si>
  <si>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</si>
  <si>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</si>
  <si>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</si>
  <si>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</si>
  <si>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</si>
  <si>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</si>
  <si>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</si>
  <si>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</si>
  <si>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</si>
  <si>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</si>
  <si>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</si>
  <si>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</si>
  <si>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</si>
  <si>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</si>
  <si>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</si>
  <si>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</si>
  <si>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</si>
  <si>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</si>
  <si>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</si>
  <si>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</si>
  <si>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</si>
  <si>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</si>
  <si>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</si>
  <si>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</si>
  <si>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</si>
  <si>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</si>
  <si>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</si>
  <si>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</si>
  <si>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</si>
  <si>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</si>
  <si>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</si>
  <si>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</si>
  <si>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</si>
  <si>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</si>
  <si>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</si>
  <si>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</si>
  <si>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</si>
  <si>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</si>
  <si>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</si>
  <si>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</si>
  <si>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</si>
  <si>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</si>
  <si>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</si>
  <si>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</si>
  <si>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</si>
  <si>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</si>
  <si>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</si>
  <si>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</si>
  <si>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</si>
  <si>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</si>
  <si>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</si>
  <si>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</si>
  <si>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</si>
  <si>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</si>
  <si>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</si>
  <si>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</si>
  <si>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</si>
  <si>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</si>
  <si>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</si>
  <si>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</si>
  <si>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</si>
  <si>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</si>
  <si>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</si>
  <si>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</si>
  <si>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</si>
  <si>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</si>
  <si>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</si>
  <si>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</si>
  <si>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</si>
  <si>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</si>
  <si>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</si>
  <si>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</si>
  <si>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</si>
  <si>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</si>
  <si>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</si>
  <si>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</si>
  <si>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</si>
  <si>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</si>
  <si>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</si>
  <si>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</si>
  <si>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</si>
  <si>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</si>
  <si>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</si>
  <si>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</si>
  <si>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</si>
  <si>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</si>
  <si>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</si>
  <si>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</si>
  <si>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</si>
  <si>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</si>
  <si>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</si>
  <si>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</si>
  <si>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</si>
  <si>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</si>
  <si>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</si>
  <si>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</si>
  <si>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</si>
  <si>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</si>
  <si>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</si>
  <si>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</si>
  <si>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</si>
  <si>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</si>
  <si>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平成29年度に簡易水道事業の内、水道事業に隣接する伊保庄、阿月、大畠の３地区を統合したことにより、減価償却費等の費用が嵩み、経常収支比率が減少した。料金改定の効果もあり、経常収支比率は100％を上回っているが給水収益以外の収入も多く【柳井市水道事業経営戦略】に基づき費用削減等を図り一層の経営改善に努めていく必要がある。
②新会計制度により発生した剰余金を繰入れ、累積欠損金を解消した。その後は、平成27年12月検針より実施した料金改定の効果もあり黒字経営となっている。今後も、料金算定期間毎に適正な料金算定を行い必要に応じて料金改定を行う。
③類似団体と比較しても若干上回っており、支払能力は問題ない。
④類似団体と比較すると若干高い。今後は、建設改良積立金を活用し、建設改良事業に対する企業債の借入比率の検討を行う。
⑤100％を大幅に下回っており、類似団体と比較しても低い。責任水量制と高額な受水費を直接的に水道料金に反映させないため一般会計からの繰入が必要である。
⑥類似団体と比較すると大幅に高い。広島県境の弥栄ダムを水源とする柳井地域広域水道企業団から責任水量制で全量受水しているためである。
⑧類似団体と比較すると上回っているが、近年、やや減少傾向にある。　
</t>
    <rPh sb="15" eb="16">
      <t>ウチ</t>
    </rPh>
    <rPh sb="17" eb="19">
      <t>スイドウ</t>
    </rPh>
    <rPh sb="19" eb="21">
      <t>ジギョウ</t>
    </rPh>
    <rPh sb="22" eb="24">
      <t>リンセツ</t>
    </rPh>
    <rPh sb="26" eb="29">
      <t>イホノショウ</t>
    </rPh>
    <rPh sb="30" eb="31">
      <t>ア</t>
    </rPh>
    <rPh sb="31" eb="32">
      <t>ツキ</t>
    </rPh>
    <rPh sb="33" eb="35">
      <t>オオバタケ</t>
    </rPh>
    <rPh sb="37" eb="39">
      <t>チク</t>
    </rPh>
    <rPh sb="274" eb="276">
      <t>ルイジ</t>
    </rPh>
    <rPh sb="276" eb="278">
      <t>ダンタイ</t>
    </rPh>
    <rPh sb="279" eb="281">
      <t>ヒカク</t>
    </rPh>
    <rPh sb="284" eb="286">
      <t>ジャッカン</t>
    </rPh>
    <rPh sb="293" eb="295">
      <t>シハライ</t>
    </rPh>
    <rPh sb="295" eb="297">
      <t>ノウリョク</t>
    </rPh>
    <rPh sb="298" eb="300">
      <t>モンダイ</t>
    </rPh>
    <rPh sb="505" eb="507">
      <t>ルイジ</t>
    </rPh>
    <rPh sb="507" eb="509">
      <t>ダンタイ</t>
    </rPh>
    <rPh sb="510" eb="512">
      <t>ヒカク</t>
    </rPh>
    <rPh sb="515" eb="517">
      <t>ウワマワ</t>
    </rPh>
    <rPh sb="523" eb="525">
      <t>キンネン</t>
    </rPh>
    <rPh sb="528" eb="530">
      <t>ゲンショウ</t>
    </rPh>
    <rPh sb="530" eb="532">
      <t>ケイコウ</t>
    </rPh>
    <phoneticPr fontId="4"/>
  </si>
  <si>
    <t>　有形固定資産減価償却率及び管路経年化率は、平成29年度に簡易水道事業を水道事業に統合したことにより、管路の総延長は増加したが、耐用年数を迎える管路自体は総体的に減少したため、前年度に比べ数値が減少している。
　なお、管路経年化率は、類似団体とほぼ同程度である。計画的に管路の更新を行っているが、数年後には施設の大量更新時期を迎えるため、更新が追い付かない状態である。
　管路更新率は、類似団体と比べ高くなっているが、今後、配水本管の整備を進めるため、更新率は減少する見込みである。</t>
    <rPh sb="124" eb="125">
      <t>ドウ</t>
    </rPh>
    <rPh sb="125" eb="127">
      <t>テイド</t>
    </rPh>
    <rPh sb="135" eb="137">
      <t>カンロ</t>
    </rPh>
    <rPh sb="186" eb="188">
      <t>カンロ</t>
    </rPh>
    <rPh sb="188" eb="190">
      <t>コウシン</t>
    </rPh>
    <rPh sb="190" eb="191">
      <t>リツ</t>
    </rPh>
    <rPh sb="193" eb="195">
      <t>ルイジ</t>
    </rPh>
    <rPh sb="195" eb="197">
      <t>ダンタイ</t>
    </rPh>
    <rPh sb="198" eb="199">
      <t>クラ</t>
    </rPh>
    <rPh sb="200" eb="201">
      <t>タカ</t>
    </rPh>
    <rPh sb="209" eb="211">
      <t>コンゴ</t>
    </rPh>
    <rPh sb="234" eb="236">
      <t>ミコ</t>
    </rPh>
    <phoneticPr fontId="4"/>
  </si>
  <si>
    <t>　本市水道事業は長年の累積赤字は脱却でき、経営の健全性を示す値は類似団体の平均値と同程度となった。
  平成29年度には簡易水道事業のうち、水道事業と隣接する伊保庄、阿月、大畠の３地区を水道事業に統合し、より一層の経営の効率化に取り組んでいる。
　しかし、配水量と受水の責任水量との乖離は年々増大しており、水需要は引続き減少傾向である。
　今後も【柳井市水道事業経営戦略】及び【柳井市水道事業老朽管更新計画】に基づき効率的な経営を実施していくが、本事業体の経営努力だけでは限界があり、高料金対策等の給水収益以外の収入が今後も必要なもの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</si>
</sst>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2.76</c:v>
                </c:pt>
                <c:pt idx="1">
                  <c:v>1.38</c:v>
                </c:pt>
                <c:pt idx="2">
                  <c:v>1.25</c:v>
                </c:pt>
                <c:pt idx="3">
                  <c:v>0.83</c:v>
                </c:pt>
                <c:pt idx="4">
                  <c:v>1.48</c:v>
                </c:pt>
              </c:numCache>
            </c:numRef>
          </c:val>
          <c:extLst>
            <c:ext xmlns:c16="http://schemas.microsoft.com/office/drawing/2014/chart" uri="{C3380CC4-5D6E-409C-BE32-E72D297353CC}">
              <c16:uniqueId val="{00000000-C612-404F-92C9-DA2FB820DA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C612-404F-92C9-DA2FB820DA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45.92</c:v>
                </c:pt>
                <c:pt idx="1">
                  <c:v>44.32</c:v>
                </c:pt>
                <c:pt idx="2">
                  <c:v>45.49</c:v>
                </c:pt>
                <c:pt idx="3">
                  <c:v>42.76</c:v>
                </c:pt>
                <c:pt idx="4">
                  <c:v>42.83</c:v>
                </c:pt>
              </c:numCache>
            </c:numRef>
          </c:val>
          <c:extLst>
            <c:ext xmlns:c16="http://schemas.microsoft.com/office/drawing/2014/chart" uri="{C3380CC4-5D6E-409C-BE32-E72D297353CC}">
              <c16:uniqueId val="{00000000-C9AA-49C4-8C5C-0D07FE8687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C9AA-49C4-8C5C-0D07FE8687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87.78</c:v>
                </c:pt>
                <c:pt idx="1">
                  <c:v>90.35</c:v>
                </c:pt>
                <c:pt idx="2">
                  <c:v>87.55</c:v>
                </c:pt>
                <c:pt idx="3">
                  <c:v>86.2</c:v>
                </c:pt>
                <c:pt idx="4">
                  <c:v>85.55</c:v>
                </c:pt>
              </c:numCache>
            </c:numRef>
          </c:val>
          <c:extLst>
            <c:ext xmlns:c16="http://schemas.microsoft.com/office/drawing/2014/chart" uri="{C3380CC4-5D6E-409C-BE32-E72D297353CC}">
              <c16:uniqueId val="{00000000-0801-4075-AD92-09F34D1579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0801-4075-AD92-09F34D1579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96.23</c:v>
                </c:pt>
                <c:pt idx="1">
                  <c:v>101.52</c:v>
                </c:pt>
                <c:pt idx="2">
                  <c:v>112.92</c:v>
                </c:pt>
                <c:pt idx="3">
                  <c:v>104.75</c:v>
                </c:pt>
                <c:pt idx="4">
                  <c:v>103.9</c:v>
                </c:pt>
              </c:numCache>
            </c:numRef>
          </c:val>
          <c:extLst>
            <c:ext xmlns:c16="http://schemas.microsoft.com/office/drawing/2014/chart" uri="{C3380CC4-5D6E-409C-BE32-E72D297353CC}">
              <c16:uniqueId val="{00000000-BCDE-49CA-975B-817C62BEE1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BCDE-49CA-975B-817C62BEE1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47.26</c:v>
                </c:pt>
                <c:pt idx="1">
                  <c:v>47.83</c:v>
                </c:pt>
                <c:pt idx="2">
                  <c:v>47.74</c:v>
                </c:pt>
                <c:pt idx="3">
                  <c:v>39.81</c:v>
                </c:pt>
                <c:pt idx="4">
                  <c:v>40.92</c:v>
                </c:pt>
              </c:numCache>
            </c:numRef>
          </c:val>
          <c:extLst>
            <c:ext xmlns:c16="http://schemas.microsoft.com/office/drawing/2014/chart" uri="{C3380CC4-5D6E-409C-BE32-E72D297353CC}">
              <c16:uniqueId val="{00000000-1B64-4D93-ADD9-3A8C71AC92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1B64-4D93-ADD9-3A8C71AC92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26.71</c:v>
                </c:pt>
                <c:pt idx="1">
                  <c:v>26.76</c:v>
                </c:pt>
                <c:pt idx="2">
                  <c:v>28.79</c:v>
                </c:pt>
                <c:pt idx="3">
                  <c:v>20.350000000000001</c:v>
                </c:pt>
                <c:pt idx="4">
                  <c:v>15.29</c:v>
                </c:pt>
              </c:numCache>
            </c:numRef>
          </c:val>
          <c:extLst>
            <c:ext xmlns:c16="http://schemas.microsoft.com/office/drawing/2014/chart" uri="{C3380CC4-5D6E-409C-BE32-E72D297353CC}">
              <c16:uniqueId val="{00000000-AE43-49AF-9D5F-A97210ADC3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AE43-49AF-9D5F-A97210ADC3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2.93</c:v>
                </c:pt>
                <c:pt idx="1">
                  <c:v>0</c:v>
                </c:pt>
                <c:pt idx="2">
                  <c:v>0</c:v>
                </c:pt>
                <c:pt idx="3">
                  <c:v>0</c:v>
                </c:pt>
                <c:pt idx="4">
                  <c:v>0</c:v>
                </c:pt>
              </c:numCache>
            </c:numRef>
          </c:val>
          <c:extLst>
            <c:ext xmlns:c16="http://schemas.microsoft.com/office/drawing/2014/chart" uri="{C3380CC4-5D6E-409C-BE32-E72D297353CC}">
              <c16:uniqueId val="{00000000-1F0D-4E1D-BE35-89594B1BBA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F0D-4E1D-BE35-89594B1BBA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291.13</c:v>
                </c:pt>
                <c:pt idx="1">
                  <c:v>360.84</c:v>
                </c:pt>
                <c:pt idx="2">
                  <c:v>404.47</c:v>
                </c:pt>
                <c:pt idx="3">
                  <c:v>440.18</c:v>
                </c:pt>
                <c:pt idx="4">
                  <c:v>425.73</c:v>
                </c:pt>
              </c:numCache>
            </c:numRef>
          </c:val>
          <c:extLst>
            <c:ext xmlns:c16="http://schemas.microsoft.com/office/drawing/2014/chart" uri="{C3380CC4-5D6E-409C-BE32-E72D297353CC}">
              <c16:uniqueId val="{00000000-7506-4906-BBFB-0BC3682AEE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506-4906-BBFB-0BC3682AEE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351.06</c:v>
                </c:pt>
                <c:pt idx="1">
                  <c:v>344.92</c:v>
                </c:pt>
                <c:pt idx="2">
                  <c:v>326.38</c:v>
                </c:pt>
                <c:pt idx="3">
                  <c:v>437.27</c:v>
                </c:pt>
                <c:pt idx="4">
                  <c:v>447.1</c:v>
                </c:pt>
              </c:numCache>
            </c:numRef>
          </c:val>
          <c:extLst>
            <c:ext xmlns:c16="http://schemas.microsoft.com/office/drawing/2014/chart" uri="{C3380CC4-5D6E-409C-BE32-E72D297353CC}">
              <c16:uniqueId val="{00000000-C248-4BFA-8255-573D38D16E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C248-4BFA-8255-573D38D16E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67.23</c:v>
                </c:pt>
                <c:pt idx="1">
                  <c:v>73.599999999999994</c:v>
                </c:pt>
                <c:pt idx="2">
                  <c:v>80.290000000000006</c:v>
                </c:pt>
                <c:pt idx="3">
                  <c:v>73.84</c:v>
                </c:pt>
                <c:pt idx="4">
                  <c:v>76</c:v>
                </c:pt>
              </c:numCache>
            </c:numRef>
          </c:val>
          <c:extLst>
            <c:ext xmlns:c16="http://schemas.microsoft.com/office/drawing/2014/chart" uri="{C3380CC4-5D6E-409C-BE32-E72D297353CC}">
              <c16:uniqueId val="{00000000-65D1-4922-A020-9E8786DB9C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65D1-4922-A020-9E8786DB9C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321.86</c:v>
                </c:pt>
                <c:pt idx="1">
                  <c:v>303.82</c:v>
                </c:pt>
                <c:pt idx="2">
                  <c:v>296.37</c:v>
                </c:pt>
                <c:pt idx="3">
                  <c:v>321.44</c:v>
                </c:pt>
                <c:pt idx="4">
                  <c:v>312.87</c:v>
                </c:pt>
              </c:numCache>
            </c:numRef>
          </c:val>
          <c:extLst>
            <c:ext xmlns:c16="http://schemas.microsoft.com/office/drawing/2014/chart" uri="{C3380CC4-5D6E-409C-BE32-E72D297353CC}">
              <c16:uniqueId val="{00000000-67A9-43B3-A48D-329B968A02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67A9-43B3-A48D-329B968A02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M86" sqref="BM8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柳井市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32031</v>
      </c>
      <c r="AM8" s="60"/>
      <c r="AN8" s="60"/>
      <c r="AO8" s="60"/>
      <c r="AP8" s="60"/>
      <c r="AQ8" s="60"/>
      <c r="AR8" s="60"/>
      <c r="AS8" s="60"/>
      <c r="AT8" s="51">
        <f>データ!$S$6</f>
        <v>140.05000000000001</v>
      </c>
      <c r="AU8" s="52"/>
      <c r="AV8" s="52"/>
      <c r="AW8" s="52"/>
      <c r="AX8" s="52"/>
      <c r="AY8" s="52"/>
      <c r="AZ8" s="52"/>
      <c r="BA8" s="52"/>
      <c r="BB8" s="53">
        <f>データ!$T$6</f>
        <v>228.71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47.96</v>
      </c>
      <c r="J10" s="52"/>
      <c r="K10" s="52"/>
      <c r="L10" s="52"/>
      <c r="M10" s="52"/>
      <c r="N10" s="52"/>
      <c r="O10" s="63"/>
      <c r="P10" s="53">
        <f>データ!$P$6</f>
        <v>75.400000000000006</v>
      </c>
      <c r="Q10" s="53"/>
      <c r="R10" s="53"/>
      <c r="S10" s="53"/>
      <c r="T10" s="53"/>
      <c r="U10" s="53"/>
      <c r="V10" s="53"/>
      <c r="W10" s="60">
        <f>データ!$Q$6</f>
        <v>4665</v>
      </c>
      <c r="X10" s="60"/>
      <c r="Y10" s="60"/>
      <c r="Z10" s="60"/>
      <c r="AA10" s="60"/>
      <c r="AB10" s="60"/>
      <c r="AC10" s="60"/>
      <c r="AD10" s="2"/>
      <c r="AE10" s="2"/>
      <c r="AF10" s="2"/>
      <c r="AG10" s="2"/>
      <c r="AH10" s="4"/>
      <c r="AI10" s="4"/>
      <c r="AJ10" s="4"/>
      <c r="AK10" s="4"/>
      <c r="AL10" s="60">
        <f>データ!$U$6</f>
        <v>23970</v>
      </c>
      <c r="AM10" s="60"/>
      <c r="AN10" s="60"/>
      <c r="AO10" s="60"/>
      <c r="AP10" s="60"/>
      <c r="AQ10" s="60"/>
      <c r="AR10" s="60"/>
      <c r="AS10" s="60"/>
      <c r="AT10" s="51">
        <f>データ!$V$6</f>
        <v>18.68</v>
      </c>
      <c r="AU10" s="52"/>
      <c r="AV10" s="52"/>
      <c r="AW10" s="52"/>
      <c r="AX10" s="52"/>
      <c r="AY10" s="52"/>
      <c r="AZ10" s="52"/>
      <c r="BA10" s="52"/>
      <c r="BB10" s="53">
        <f>データ!$W$6</f>
        <v>1283.19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2ibRX3qB0qYD2cM1icAyExZxMDNydNmLD8pKANZyW29TmjpBAbgt5eiullY9BslesAKHK4iB9P32a/Ca7mgDA==" saltValue="iNLTPQcJGs8pcg2e7nsY2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352128</v>
      </c>
      <c r="D6" s="34">
        <f t="shared" si="3"/>
        <v>46</v>
      </c>
      <c r="E6" s="34">
        <f t="shared" si="3"/>
        <v>1</v>
      </c>
      <c r="F6" s="34">
        <f t="shared" si="3"/>
        <v>0</v>
      </c>
      <c r="G6" s="34">
        <f t="shared" si="3"/>
        <v>1</v>
      </c>
      <c r="H6" s="34" t="str">
        <f t="shared" si="3"/>
        <v>山口県　柳井市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47.96</v>
      </c>
      <c r="P6" s="35">
        <f t="shared" si="3"/>
        <v>75.400000000000006</v>
      </c>
      <c r="Q6" s="35">
        <f t="shared" si="3"/>
        <v>4665</v>
      </c>
      <c r="R6" s="35">
        <f t="shared" si="3"/>
        <v>32031</v>
      </c>
      <c r="S6" s="35">
        <f t="shared" si="3"/>
        <v>140.05000000000001</v>
      </c>
      <c r="T6" s="35">
        <f t="shared" si="3"/>
        <v>228.71</v>
      </c>
      <c r="U6" s="35">
        <f t="shared" si="3"/>
        <v>23970</v>
      </c>
      <c r="V6" s="35">
        <f t="shared" si="3"/>
        <v>18.68</v>
      </c>
      <c r="W6" s="35">
        <f t="shared" si="3"/>
        <v>1283.19</v>
      </c>
      <c r="X6" s="36">
        <f>IF(X7="",NA(),X7)</f>
        <v>96.23</v>
      </c>
      <c r="Y6" s="36">
        <f t="shared" ref="Y6:AG6" si="4">IF(Y7="",NA(),Y7)</f>
        <v>101.52</v>
      </c>
      <c r="Z6" s="36">
        <f t="shared" si="4"/>
        <v>112.92</v>
      </c>
      <c r="AA6" s="36">
        <f t="shared" si="4"/>
        <v>104.75</v>
      </c>
      <c r="AB6" s="36">
        <f t="shared" si="4"/>
        <v>103.9</v>
      </c>
      <c r="AC6" s="36">
        <f t="shared" si="4"/>
        <v>110.01</v>
      </c>
      <c r="AD6" s="36">
        <f t="shared" si="4"/>
        <v>111.21</v>
      </c>
      <c r="AE6" s="36">
        <f t="shared" si="4"/>
        <v>111.71</v>
      </c>
      <c r="AF6" s="36">
        <f t="shared" si="4"/>
        <v>110.05</v>
      </c>
      <c r="AG6" s="36">
        <f t="shared" si="4"/>
        <v>108.87</v>
      </c>
      <c r="AH6" s="35" t="str">
        <f>IF(AH7="","",IF(AH7="-","【-】","【"&amp;SUBSTITUTE(TEXT(AH7,"#,##0.00"),"-","△")&amp;"】"))</f>
        <v>【112.83】</v>
      </c>
      <c r="AI6" s="36">
        <f>IF(AI7="",NA(),AI7)</f>
        <v>2.93</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291.13</v>
      </c>
      <c r="AU6" s="36">
        <f t="shared" ref="AU6:BC6" si="6">IF(AU7="",NA(),AU7)</f>
        <v>360.84</v>
      </c>
      <c r="AV6" s="36">
        <f t="shared" si="6"/>
        <v>404.47</v>
      </c>
      <c r="AW6" s="36">
        <f t="shared" si="6"/>
        <v>440.18</v>
      </c>
      <c r="AX6" s="36">
        <f t="shared" si="6"/>
        <v>425.73</v>
      </c>
      <c r="AY6" s="36">
        <f t="shared" si="6"/>
        <v>381.53</v>
      </c>
      <c r="AZ6" s="36">
        <f t="shared" si="6"/>
        <v>391.54</v>
      </c>
      <c r="BA6" s="36">
        <f t="shared" si="6"/>
        <v>384.34</v>
      </c>
      <c r="BB6" s="36">
        <f t="shared" si="6"/>
        <v>359.47</v>
      </c>
      <c r="BC6" s="36">
        <f t="shared" si="6"/>
        <v>369.69</v>
      </c>
      <c r="BD6" s="35" t="str">
        <f>IF(BD7="","",IF(BD7="-","【-】","【"&amp;SUBSTITUTE(TEXT(BD7,"#,##0.00"),"-","△")&amp;"】"))</f>
        <v>【261.93】</v>
      </c>
      <c r="BE6" s="36">
        <f>IF(BE7="",NA(),BE7)</f>
        <v>351.06</v>
      </c>
      <c r="BF6" s="36">
        <f t="shared" ref="BF6:BN6" si="7">IF(BF7="",NA(),BF7)</f>
        <v>344.92</v>
      </c>
      <c r="BG6" s="36">
        <f t="shared" si="7"/>
        <v>326.38</v>
      </c>
      <c r="BH6" s="36">
        <f t="shared" si="7"/>
        <v>437.27</v>
      </c>
      <c r="BI6" s="36">
        <f t="shared" si="7"/>
        <v>447.1</v>
      </c>
      <c r="BJ6" s="36">
        <f t="shared" si="7"/>
        <v>393.27</v>
      </c>
      <c r="BK6" s="36">
        <f t="shared" si="7"/>
        <v>386.97</v>
      </c>
      <c r="BL6" s="36">
        <f t="shared" si="7"/>
        <v>380.58</v>
      </c>
      <c r="BM6" s="36">
        <f t="shared" si="7"/>
        <v>401.79</v>
      </c>
      <c r="BN6" s="36">
        <f t="shared" si="7"/>
        <v>402.99</v>
      </c>
      <c r="BO6" s="35" t="str">
        <f>IF(BO7="","",IF(BO7="-","【-】","【"&amp;SUBSTITUTE(TEXT(BO7,"#,##0.00"),"-","△")&amp;"】"))</f>
        <v>【270.46】</v>
      </c>
      <c r="BP6" s="36">
        <f>IF(BP7="",NA(),BP7)</f>
        <v>67.23</v>
      </c>
      <c r="BQ6" s="36">
        <f t="shared" ref="BQ6:BY6" si="8">IF(BQ7="",NA(),BQ7)</f>
        <v>73.599999999999994</v>
      </c>
      <c r="BR6" s="36">
        <f t="shared" si="8"/>
        <v>80.290000000000006</v>
      </c>
      <c r="BS6" s="36">
        <f t="shared" si="8"/>
        <v>73.84</v>
      </c>
      <c r="BT6" s="36">
        <f t="shared" si="8"/>
        <v>76</v>
      </c>
      <c r="BU6" s="36">
        <f t="shared" si="8"/>
        <v>100.47</v>
      </c>
      <c r="BV6" s="36">
        <f t="shared" si="8"/>
        <v>101.72</v>
      </c>
      <c r="BW6" s="36">
        <f t="shared" si="8"/>
        <v>102.38</v>
      </c>
      <c r="BX6" s="36">
        <f t="shared" si="8"/>
        <v>100.12</v>
      </c>
      <c r="BY6" s="36">
        <f t="shared" si="8"/>
        <v>98.66</v>
      </c>
      <c r="BZ6" s="35" t="str">
        <f>IF(BZ7="","",IF(BZ7="-","【-】","【"&amp;SUBSTITUTE(TEXT(BZ7,"#,##0.00"),"-","△")&amp;"】"))</f>
        <v>【103.91】</v>
      </c>
      <c r="CA6" s="36">
        <f>IF(CA7="",NA(),CA7)</f>
        <v>321.86</v>
      </c>
      <c r="CB6" s="36">
        <f t="shared" ref="CB6:CJ6" si="9">IF(CB7="",NA(),CB7)</f>
        <v>303.82</v>
      </c>
      <c r="CC6" s="36">
        <f t="shared" si="9"/>
        <v>296.37</v>
      </c>
      <c r="CD6" s="36">
        <f t="shared" si="9"/>
        <v>321.44</v>
      </c>
      <c r="CE6" s="36">
        <f t="shared" si="9"/>
        <v>312.87</v>
      </c>
      <c r="CF6" s="36">
        <f t="shared" si="9"/>
        <v>169.82</v>
      </c>
      <c r="CG6" s="36">
        <f t="shared" si="9"/>
        <v>168.2</v>
      </c>
      <c r="CH6" s="36">
        <f t="shared" si="9"/>
        <v>168.67</v>
      </c>
      <c r="CI6" s="36">
        <f t="shared" si="9"/>
        <v>174.97</v>
      </c>
      <c r="CJ6" s="36">
        <f t="shared" si="9"/>
        <v>178.59</v>
      </c>
      <c r="CK6" s="35" t="str">
        <f>IF(CK7="","",IF(CK7="-","【-】","【"&amp;SUBSTITUTE(TEXT(CK7,"#,##0.00"),"-","△")&amp;"】"))</f>
        <v>【167.11】</v>
      </c>
      <c r="CL6" s="36">
        <f>IF(CL7="",NA(),CL7)</f>
        <v>45.92</v>
      </c>
      <c r="CM6" s="36">
        <f t="shared" ref="CM6:CU6" si="10">IF(CM7="",NA(),CM7)</f>
        <v>44.32</v>
      </c>
      <c r="CN6" s="36">
        <f t="shared" si="10"/>
        <v>45.49</v>
      </c>
      <c r="CO6" s="36">
        <f t="shared" si="10"/>
        <v>42.76</v>
      </c>
      <c r="CP6" s="36">
        <f t="shared" si="10"/>
        <v>42.83</v>
      </c>
      <c r="CQ6" s="36">
        <f t="shared" si="10"/>
        <v>55.13</v>
      </c>
      <c r="CR6" s="36">
        <f t="shared" si="10"/>
        <v>54.77</v>
      </c>
      <c r="CS6" s="36">
        <f t="shared" si="10"/>
        <v>54.92</v>
      </c>
      <c r="CT6" s="36">
        <f t="shared" si="10"/>
        <v>55.63</v>
      </c>
      <c r="CU6" s="36">
        <f t="shared" si="10"/>
        <v>55.03</v>
      </c>
      <c r="CV6" s="35" t="str">
        <f>IF(CV7="","",IF(CV7="-","【-】","【"&amp;SUBSTITUTE(TEXT(CV7,"#,##0.00"),"-","△")&amp;"】"))</f>
        <v>【60.27】</v>
      </c>
      <c r="CW6" s="36">
        <f>IF(CW7="",NA(),CW7)</f>
        <v>87.78</v>
      </c>
      <c r="CX6" s="36">
        <f t="shared" ref="CX6:DF6" si="11">IF(CX7="",NA(),CX7)</f>
        <v>90.35</v>
      </c>
      <c r="CY6" s="36">
        <f t="shared" si="11"/>
        <v>87.55</v>
      </c>
      <c r="CZ6" s="36">
        <f t="shared" si="11"/>
        <v>86.2</v>
      </c>
      <c r="DA6" s="36">
        <f t="shared" si="11"/>
        <v>85.55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47.26</v>
      </c>
      <c r="DI6" s="36">
        <f t="shared" ref="DI6:DQ6" si="12">IF(DI7="",NA(),DI7)</f>
        <v>47.83</v>
      </c>
      <c r="DJ6" s="36">
        <f t="shared" si="12"/>
        <v>47.74</v>
      </c>
      <c r="DK6" s="36">
        <f t="shared" si="12"/>
        <v>39.81</v>
      </c>
      <c r="DL6" s="36">
        <f t="shared" si="12"/>
        <v>40.92</v>
      </c>
      <c r="DM6" s="36">
        <f t="shared" si="12"/>
        <v>46.66</v>
      </c>
      <c r="DN6" s="36">
        <f t="shared" si="12"/>
        <v>47.46</v>
      </c>
      <c r="DO6" s="36">
        <f t="shared" si="12"/>
        <v>48.49</v>
      </c>
      <c r="DP6" s="36">
        <f t="shared" si="12"/>
        <v>48.05</v>
      </c>
      <c r="DQ6" s="36">
        <f t="shared" si="12"/>
        <v>48.87</v>
      </c>
      <c r="DR6" s="35" t="str">
        <f>IF(DR7="","",IF(DR7="-","【-】","【"&amp;SUBSTITUTE(TEXT(DR7,"#,##0.00"),"-","△")&amp;"】"))</f>
        <v>【48.85】</v>
      </c>
      <c r="DS6" s="36">
        <f>IF(DS7="",NA(),DS7)</f>
        <v>26.71</v>
      </c>
      <c r="DT6" s="36">
        <f t="shared" ref="DT6:EB6" si="13">IF(DT7="",NA(),DT7)</f>
        <v>26.76</v>
      </c>
      <c r="DU6" s="36">
        <f t="shared" si="13"/>
        <v>28.79</v>
      </c>
      <c r="DV6" s="36">
        <f t="shared" si="13"/>
        <v>20.350000000000001</v>
      </c>
      <c r="DW6" s="36">
        <f t="shared" si="13"/>
        <v>15.29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2.76</v>
      </c>
      <c r="EE6" s="36">
        <f t="shared" ref="EE6:EM6" si="14">IF(EE7="",NA(),EE7)</f>
        <v>1.38</v>
      </c>
      <c r="EF6" s="36">
        <f t="shared" si="14"/>
        <v>1.25</v>
      </c>
      <c r="EG6" s="36">
        <f t="shared" si="14"/>
        <v>0.83</v>
      </c>
      <c r="EH6" s="36">
        <f t="shared" si="14"/>
        <v>1.48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352128</v>
      </c>
      <c r="D7" s="38">
        <v>46</v>
      </c>
      <c r="E7" s="38">
        <v>1</v>
      </c>
      <c r="F7" s="38">
        <v>0</v>
      </c>
      <c r="G7" s="38">
        <v>1</v>
      </c>
      <c r="H7" s="38" t="s">
        <v>93</v>
      </c>
      <c r="I7" s="38" t="s">
        <v>94</v>
      </c>
      <c r="J7" s="38" t="s">
        <v>95</v>
      </c>
      <c r="K7" s="38" t="s">
        <v>96</v>
      </c>
      <c r="L7" s="38" t="s">
        <v>97</v>
      </c>
      <c r="M7" s="38" t="s">
        <v>98</v>
      </c>
      <c r="N7" s="39" t="s">
        <v>99</v>
      </c>
      <c r="O7" s="39">
        <v>47.96</v>
      </c>
      <c r="P7" s="39">
        <v>75.400000000000006</v>
      </c>
      <c r="Q7" s="39">
        <v>4665</v>
      </c>
      <c r="R7" s="39">
        <v>32031</v>
      </c>
      <c r="S7" s="39">
        <v>140.05000000000001</v>
      </c>
      <c r="T7" s="39">
        <v>228.71</v>
      </c>
      <c r="U7" s="39">
        <v>23970</v>
      </c>
      <c r="V7" s="39">
        <v>18.68</v>
      </c>
      <c r="W7" s="39">
        <v>1283.19</v>
      </c>
      <c r="X7" s="39">
        <v>96.23</v>
      </c>
      <c r="Y7" s="39">
        <v>101.52</v>
      </c>
      <c r="Z7" s="39">
        <v>112.92</v>
      </c>
      <c r="AA7" s="39">
        <v>104.75</v>
      </c>
      <c r="AB7" s="39">
        <v>103.9</v>
      </c>
      <c r="AC7" s="39">
        <v>110.01</v>
      </c>
      <c r="AD7" s="39">
        <v>111.21</v>
      </c>
      <c r="AE7" s="39">
        <v>111.71</v>
      </c>
      <c r="AF7" s="39">
        <v>110.05</v>
      </c>
      <c r="AG7" s="39">
        <v>108.87</v>
      </c>
      <c r="AH7" s="39">
        <v>112.83</v>
      </c>
      <c r="AI7" s="39">
        <v>2.93</v>
      </c>
      <c r="AJ7" s="39">
        <v>0</v>
      </c>
      <c r="AK7" s="39">
        <v>0</v>
      </c>
      <c r="AL7" s="39">
        <v>0</v>
      </c>
      <c r="AM7" s="39">
        <v>0</v>
      </c>
      <c r="AN7" s="39">
        <v>2.8</v>
      </c>
      <c r="AO7" s="39">
        <v>1.93</v>
      </c>
      <c r="AP7" s="39">
        <v>1.72</v>
      </c>
      <c r="AQ7" s="39">
        <v>2.64</v>
      </c>
      <c r="AR7" s="39">
        <v>3.16</v>
      </c>
      <c r="AS7" s="39">
        <v>1.05</v>
      </c>
      <c r="AT7" s="39">
        <v>291.13</v>
      </c>
      <c r="AU7" s="39">
        <v>360.84</v>
      </c>
      <c r="AV7" s="39">
        <v>404.47</v>
      </c>
      <c r="AW7" s="39">
        <v>440.18</v>
      </c>
      <c r="AX7" s="39">
        <v>425.73</v>
      </c>
      <c r="AY7" s="39">
        <v>381.53</v>
      </c>
      <c r="AZ7" s="39">
        <v>391.54</v>
      </c>
      <c r="BA7" s="39">
        <v>384.34</v>
      </c>
      <c r="BB7" s="39">
        <v>359.47</v>
      </c>
      <c r="BC7" s="39">
        <v>369.69</v>
      </c>
      <c r="BD7" s="39">
        <v>261.93</v>
      </c>
      <c r="BE7" s="39">
        <v>351.06</v>
      </c>
      <c r="BF7" s="39">
        <v>344.92</v>
      </c>
      <c r="BG7" s="39">
        <v>326.38</v>
      </c>
      <c r="BH7" s="39">
        <v>437.27</v>
      </c>
      <c r="BI7" s="39">
        <v>447.1</v>
      </c>
      <c r="BJ7" s="39">
        <v>393.27</v>
      </c>
      <c r="BK7" s="39">
        <v>386.97</v>
      </c>
      <c r="BL7" s="39">
        <v>380.58</v>
      </c>
      <c r="BM7" s="39">
        <v>401.79</v>
      </c>
      <c r="BN7" s="39">
        <v>402.99</v>
      </c>
      <c r="BO7" s="39">
        <v>270.45999999999998</v>
      </c>
      <c r="BP7" s="39">
        <v>67.23</v>
      </c>
      <c r="BQ7" s="39">
        <v>73.599999999999994</v>
      </c>
      <c r="BR7" s="39">
        <v>80.290000000000006</v>
      </c>
      <c r="BS7" s="39">
        <v>73.84</v>
      </c>
      <c r="BT7" s="39">
        <v>76</v>
      </c>
      <c r="BU7" s="39">
        <v>100.47</v>
      </c>
      <c r="BV7" s="39">
        <v>101.72</v>
      </c>
      <c r="BW7" s="39">
        <v>102.38</v>
      </c>
      <c r="BX7" s="39">
        <v>100.12</v>
      </c>
      <c r="BY7" s="39">
        <v>98.66</v>
      </c>
      <c r="BZ7" s="39">
        <v>103.91</v>
      </c>
      <c r="CA7" s="39">
        <v>321.86</v>
      </c>
      <c r="CB7" s="39">
        <v>303.82</v>
      </c>
      <c r="CC7" s="39">
        <v>296.37</v>
      </c>
      <c r="CD7" s="39">
        <v>321.44</v>
      </c>
      <c r="CE7" s="39">
        <v>312.87</v>
      </c>
      <c r="CF7" s="39">
        <v>169.82</v>
      </c>
      <c r="CG7" s="39">
        <v>168.2</v>
      </c>
      <c r="CH7" s="39">
        <v>168.67</v>
      </c>
      <c r="CI7" s="39">
        <v>174.97</v>
      </c>
      <c r="CJ7" s="39">
        <v>178.59</v>
      </c>
      <c r="CK7" s="39">
        <v>167.11</v>
      </c>
      <c r="CL7" s="39">
        <v>45.92</v>
      </c>
      <c r="CM7" s="39">
        <v>44.32</v>
      </c>
      <c r="CN7" s="39">
        <v>45.49</v>
      </c>
      <c r="CO7" s="39">
        <v>42.76</v>
      </c>
      <c r="CP7" s="39">
        <v>42.83</v>
      </c>
      <c r="CQ7" s="39">
        <v>55.13</v>
      </c>
      <c r="CR7" s="39">
        <v>54.77</v>
      </c>
      <c r="CS7" s="39">
        <v>54.92</v>
      </c>
      <c r="CT7" s="39">
        <v>55.63</v>
      </c>
      <c r="CU7" s="39">
        <v>55.03</v>
      </c>
      <c r="CV7" s="39">
        <v>60.27</v>
      </c>
      <c r="CW7" s="39">
        <v>87.78</v>
      </c>
      <c r="CX7" s="39">
        <v>90.35</v>
      </c>
      <c r="CY7" s="39">
        <v>87.55</v>
      </c>
      <c r="CZ7" s="39">
        <v>86.2</v>
      </c>
      <c r="DA7" s="39">
        <v>85.55</v>
      </c>
      <c r="DB7" s="39">
        <v>83</v>
      </c>
      <c r="DC7" s="39">
        <v>82.89</v>
      </c>
      <c r="DD7" s="39">
        <v>82.66</v>
      </c>
      <c r="DE7" s="39">
        <v>82.04</v>
      </c>
      <c r="DF7" s="39">
        <v>81.900000000000006</v>
      </c>
      <c r="DG7" s="39">
        <v>89.92</v>
      </c>
      <c r="DH7" s="39">
        <v>47.26</v>
      </c>
      <c r="DI7" s="39">
        <v>47.83</v>
      </c>
      <c r="DJ7" s="39">
        <v>47.74</v>
      </c>
      <c r="DK7" s="39">
        <v>39.81</v>
      </c>
      <c r="DL7" s="39">
        <v>40.92</v>
      </c>
      <c r="DM7" s="39">
        <v>46.66</v>
      </c>
      <c r="DN7" s="39">
        <v>47.46</v>
      </c>
      <c r="DO7" s="39">
        <v>48.49</v>
      </c>
      <c r="DP7" s="39">
        <v>48.05</v>
      </c>
      <c r="DQ7" s="39">
        <v>48.87</v>
      </c>
      <c r="DR7" s="39">
        <v>48.85</v>
      </c>
      <c r="DS7" s="39">
        <v>26.71</v>
      </c>
      <c r="DT7" s="39">
        <v>26.76</v>
      </c>
      <c r="DU7" s="39">
        <v>28.79</v>
      </c>
      <c r="DV7" s="39">
        <v>20.350000000000001</v>
      </c>
      <c r="DW7" s="39">
        <v>15.29</v>
      </c>
      <c r="DX7" s="39">
        <v>9.85</v>
      </c>
      <c r="DY7" s="39">
        <v>9.7100000000000009</v>
      </c>
      <c r="DZ7" s="39">
        <v>12.79</v>
      </c>
      <c r="EA7" s="39">
        <v>13.39</v>
      </c>
      <c r="EB7" s="39">
        <v>14.85</v>
      </c>
      <c r="EC7" s="39">
        <v>17.8</v>
      </c>
      <c r="ED7" s="39">
        <v>2.76</v>
      </c>
      <c r="EE7" s="39">
        <v>1.38</v>
      </c>
      <c r="EF7" s="39">
        <v>1.25</v>
      </c>
      <c r="EG7" s="39">
        <v>0.83</v>
      </c>
      <c r="EH7" s="39">
        <v>1.48</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2020-01-27T05:45:21Z</cp:lastPrinted>
  <dcterms:created xsi:type="dcterms:W3CDTF">2019-12-05T04:25:51Z</dcterms:created>
  <dcterms:modified xsi:type="dcterms:W3CDTF">2020-01-27T05:45:26Z</dcterms:modified>
  <cp:category/>
</cp:coreProperties>
</file>