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firstSheet="3" activeTab="9"/>
  </bookViews>
  <sheets>
    <sheet name="表１" sheetId="1" r:id="rId1"/>
    <sheet name="表２" sheetId="2" r:id="rId2"/>
    <sheet name="表３・４" sheetId="3" r:id="rId3"/>
    <sheet name="表５" sheetId="4" r:id="rId4"/>
    <sheet name="図１・２" sheetId="5" r:id="rId5"/>
    <sheet name="図３～表11" sheetId="6" r:id="rId6"/>
    <sheet name="図４～表13" sheetId="7" r:id="rId7"/>
    <sheet name="図７～図９" sheetId="8" r:id="rId8"/>
    <sheet name="図１０～表１４" sheetId="9" r:id="rId9"/>
    <sheet name="図１１～表１５" sheetId="10" r:id="rId10"/>
  </sheets>
  <definedNames>
    <definedName name="_xlnm.Print_Area" localSheetId="4">'図１・２'!$A$1:$M$68</definedName>
    <definedName name="_xlnm.Print_Area" localSheetId="8">'図１０～表１４'!$A$1:$L$62</definedName>
    <definedName name="_xlnm.Print_Area" localSheetId="9">'図１１～表１５'!$A$1:$M$61</definedName>
    <definedName name="_xlnm.Print_Area" localSheetId="5">'図３～表11'!$A$1:$Q$68</definedName>
    <definedName name="_xlnm.Print_Area" localSheetId="6">'図４～表13'!$A$1:$R$67</definedName>
    <definedName name="_xlnm.Print_Area" localSheetId="7">'図７～図９'!$A$1:$Q$69</definedName>
    <definedName name="_xlnm.Print_Area" localSheetId="0">'表１'!$A$1:$K$67</definedName>
    <definedName name="_xlnm.Print_Area" localSheetId="1">'表２'!$A$1:$Q$66</definedName>
    <definedName name="_xlnm.Print_Area" localSheetId="2">'表３・４'!$A$1:$V$54</definedName>
    <definedName name="_xlnm.Print_Area" localSheetId="3">'表５'!$A$1:$L$61</definedName>
  </definedNames>
  <calcPr fullCalcOnLoad="1"/>
</workbook>
</file>

<file path=xl/comments7.xml><?xml version="1.0" encoding="utf-8"?>
<comments xmlns="http://schemas.openxmlformats.org/spreadsheetml/2006/main">
  <authors>
    <author>h-harada</author>
  </authors>
  <commentList>
    <comment ref="T24" authorId="0">
      <text>
        <r>
          <rPr>
            <sz val="9"/>
            <rFont val="ＭＳ Ｐゴシック"/>
            <family val="3"/>
          </rPr>
          <t xml:space="preserve">平成１７年年報作成時に調製のため、切り上げている。
</t>
        </r>
      </text>
    </comment>
  </commentList>
</comments>
</file>

<file path=xl/sharedStrings.xml><?xml version="1.0" encoding="utf-8"?>
<sst xmlns="http://schemas.openxmlformats.org/spreadsheetml/2006/main" count="803" uniqueCount="410">
  <si>
    <t>Ⅰ　山口県人口の推移</t>
  </si>
  <si>
    <t>１　総人口</t>
  </si>
  <si>
    <t>表１　県人口の推移</t>
  </si>
  <si>
    <t>年次</t>
  </si>
  <si>
    <t>総人口</t>
  </si>
  <si>
    <t>率（％）</t>
  </si>
  <si>
    <t>山 口 県 人 口 の 動 き</t>
  </si>
  <si>
    <t>平成　元　年</t>
  </si>
  <si>
    <t>表２　総人口増減数の推移</t>
  </si>
  <si>
    <t>出生児数</t>
  </si>
  <si>
    <t>死亡者数</t>
  </si>
  <si>
    <t>（単位：人）</t>
  </si>
  <si>
    <t>市　　部</t>
  </si>
  <si>
    <t>郡　　部</t>
  </si>
  <si>
    <t>構成比(%)</t>
  </si>
  <si>
    <t>２　男女別人口</t>
  </si>
  <si>
    <t>３　市部・郡部別人口</t>
  </si>
  <si>
    <t>表４　市部・郡部別人口の推移</t>
  </si>
  <si>
    <t>表３　男女別人口の推移</t>
  </si>
  <si>
    <t>男</t>
  </si>
  <si>
    <t>女</t>
  </si>
  <si>
    <t>山口・防府</t>
  </si>
  <si>
    <t>宇部・小野田</t>
  </si>
  <si>
    <t>萩</t>
  </si>
  <si>
    <t>（単位：％）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</si>
  <si>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</si>
  <si>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</si>
  <si>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</si>
  <si>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</si>
  <si>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</si>
  <si>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</si>
  <si>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</si>
  <si>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</si>
  <si>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２　自然動態</t>
  </si>
  <si>
    <t>（１）年次別　出生児・死亡者数</t>
  </si>
  <si>
    <t>図１用データ</t>
  </si>
  <si>
    <t>年</t>
  </si>
  <si>
    <t>出生児数</t>
  </si>
  <si>
    <t>死亡者数</t>
  </si>
  <si>
    <t>自然増減</t>
  </si>
  <si>
    <t>元</t>
  </si>
  <si>
    <t>図２　年次別　出生児・死亡者数の推移</t>
  </si>
  <si>
    <t>順位</t>
  </si>
  <si>
    <t>死亡率</t>
  </si>
  <si>
    <t>普　通</t>
  </si>
  <si>
    <t>自　然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</si>
  <si>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</si>
  <si>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</si>
  <si>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</si>
  <si>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</si>
  <si>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</si>
  <si>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</si>
  <si>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</si>
  <si>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</si>
  <si>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</si>
  <si>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</si>
  <si>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ウ　社会増減率（人口千対）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</si>
  <si>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</si>
  <si>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</si>
  <si>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</si>
  <si>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</si>
  <si>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</si>
  <si>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</si>
  <si>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</si>
  <si>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</si>
  <si>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</si>
  <si>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</si>
  <si>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</si>
  <si>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</si>
  <si>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</si>
  <si>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</si>
  <si>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</si>
  <si>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</si>
  <si>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</si>
  <si>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</si>
  <si>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</si>
  <si>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</si>
  <si>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</si>
  <si>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月</t>
  </si>
  <si>
    <t>出生</t>
  </si>
  <si>
    <t>死亡</t>
  </si>
  <si>
    <t>自然増減数</t>
  </si>
  <si>
    <t>単位：千人</t>
  </si>
  <si>
    <t>グラフ用データ（基礎）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</si>
  <si>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</si>
  <si>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</si>
  <si>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</si>
  <si>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</si>
  <si>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</si>
  <si>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-</t>
  </si>
  <si>
    <t>県外転入</t>
  </si>
  <si>
    <t>県外転出</t>
  </si>
  <si>
    <t>県内移動</t>
  </si>
  <si>
    <t>移動者総数</t>
  </si>
  <si>
    <t>総数</t>
  </si>
  <si>
    <t>作成用の資料</t>
  </si>
  <si>
    <t>総数男女割合</t>
  </si>
  <si>
    <t>県外男女割合</t>
  </si>
  <si>
    <t>県内男女割合</t>
  </si>
  <si>
    <t>図４グラフ用データ</t>
  </si>
  <si>
    <t>県外移動</t>
  </si>
  <si>
    <t>市部</t>
  </si>
  <si>
    <t>郡部</t>
  </si>
  <si>
    <t>県計</t>
  </si>
  <si>
    <t>基礎データは統計表の第1表にある。</t>
  </si>
  <si>
    <t>図５グラフ用データ</t>
  </si>
  <si>
    <t>県外男</t>
  </si>
  <si>
    <t>県内男</t>
  </si>
  <si>
    <t>県内女</t>
  </si>
  <si>
    <t>県外女</t>
  </si>
  <si>
    <t>図２用データ</t>
  </si>
  <si>
    <t>転入</t>
  </si>
  <si>
    <t>転出</t>
  </si>
  <si>
    <t>図６グラフ用データ</t>
  </si>
  <si>
    <t>グラフ用データ</t>
  </si>
  <si>
    <t>注）上の表から対千を計算して下の表にしている。</t>
  </si>
  <si>
    <t>図６グラフ用データ（基礎）</t>
  </si>
  <si>
    <t>（対千）</t>
  </si>
  <si>
    <t>作成用のデータは例月の「人口移動報告（入力用）の動態シート」から取る。</t>
  </si>
  <si>
    <t xml:space="preserve">      -</t>
  </si>
  <si>
    <t>　　-</t>
  </si>
  <si>
    <t>県外転入数</t>
  </si>
  <si>
    <t>県外転出数</t>
  </si>
  <si>
    <t>転入-転出</t>
  </si>
  <si>
    <t>図7グラフ用データ</t>
  </si>
  <si>
    <t>7年</t>
  </si>
  <si>
    <t>図８グラフ用データ</t>
  </si>
  <si>
    <t>図８グラフ用データ（基礎）</t>
  </si>
  <si>
    <t>増減率（‰）</t>
  </si>
  <si>
    <t>年          次</t>
  </si>
  <si>
    <t>総 人 口</t>
  </si>
  <si>
    <t>対 前 年 増 減</t>
  </si>
  <si>
    <t>総 人 口 増 減</t>
  </si>
  <si>
    <t>自 然 増 減</t>
  </si>
  <si>
    <t>社 会 増 減</t>
  </si>
  <si>
    <t>県      外
転出者数</t>
  </si>
  <si>
    <t>県      外
転入者数</t>
  </si>
  <si>
    <t>外 国 人 増 減</t>
  </si>
  <si>
    <t>年     次</t>
  </si>
  <si>
    <t>年      次</t>
  </si>
  <si>
    <t>年         次</t>
  </si>
  <si>
    <t>実　　　　　数</t>
  </si>
  <si>
    <t>構     成     比</t>
  </si>
  <si>
    <t>(1)</t>
  </si>
  <si>
    <t>(2)</t>
  </si>
  <si>
    <t>(3)</t>
  </si>
  <si>
    <t xml:space="preserve">  7</t>
  </si>
  <si>
    <t>△ 0.0</t>
  </si>
  <si>
    <t>0.0</t>
  </si>
  <si>
    <t>人口性比
（女性100人に対する男性の数）</t>
  </si>
  <si>
    <t>　　　　18</t>
  </si>
  <si>
    <t>（注）総人口は表１にリンクしているので注意すること。</t>
  </si>
  <si>
    <t>（注）総人口は表３にリンクしているので注意すること。</t>
  </si>
  <si>
    <t>田  布 施  町</t>
  </si>
  <si>
    <t>下    松    市</t>
  </si>
  <si>
    <t>山    口    市</t>
  </si>
  <si>
    <t>防    府    市</t>
  </si>
  <si>
    <t>和    木    町</t>
  </si>
  <si>
    <t>柳    井    市</t>
  </si>
  <si>
    <t>周    南    市</t>
  </si>
  <si>
    <t>光           市</t>
  </si>
  <si>
    <t>宇    部    市</t>
  </si>
  <si>
    <t>下    関    市</t>
  </si>
  <si>
    <t>岩    国    市</t>
  </si>
  <si>
    <t>平    生    町</t>
  </si>
  <si>
    <t>長    門    市</t>
  </si>
  <si>
    <t>萩           市</t>
  </si>
  <si>
    <t>美    祢    市</t>
  </si>
  <si>
    <t>周防大島町</t>
  </si>
  <si>
    <t>阿    東    町</t>
  </si>
  <si>
    <t>阿    武    町</t>
  </si>
  <si>
    <t>上    関    町</t>
  </si>
  <si>
    <t>田布施町</t>
  </si>
  <si>
    <t>下松市</t>
  </si>
  <si>
    <t>山口市</t>
  </si>
  <si>
    <t>防府市</t>
  </si>
  <si>
    <t>和木町</t>
  </si>
  <si>
    <t>柳井市</t>
  </si>
  <si>
    <t>周南市</t>
  </si>
  <si>
    <t>光市</t>
  </si>
  <si>
    <t>宇部市</t>
  </si>
  <si>
    <t>下関市</t>
  </si>
  <si>
    <t>岩国市</t>
  </si>
  <si>
    <t>平生町</t>
  </si>
  <si>
    <t>長門市</t>
  </si>
  <si>
    <t>萩市</t>
  </si>
  <si>
    <t>美祢市</t>
  </si>
  <si>
    <t>阿東町</t>
  </si>
  <si>
    <t>阿武町</t>
  </si>
  <si>
    <t>上関町</t>
  </si>
  <si>
    <t>表６　普通出生率が高い市町</t>
  </si>
  <si>
    <t>表７　普通出生率が低い市町</t>
  </si>
  <si>
    <t>市　　　町</t>
  </si>
  <si>
    <t>表８　普通死亡率が高い市町</t>
  </si>
  <si>
    <t>表９　普通死亡率が低い市町</t>
  </si>
  <si>
    <t>表10　自然増加率が高い市町</t>
  </si>
  <si>
    <t>表11　自然減少率が高い市町</t>
  </si>
  <si>
    <t>１　市町別　総人口の増減状況</t>
  </si>
  <si>
    <t>図１　市町別　総人口の増減率（人口千対）</t>
  </si>
  <si>
    <t>合計</t>
  </si>
  <si>
    <t>表12　社会増加率が高い市町</t>
  </si>
  <si>
    <t>表13　社会減少率が高い市町</t>
  </si>
  <si>
    <t>年齢</t>
  </si>
  <si>
    <t>図９グラフ用データ</t>
  </si>
  <si>
    <t>Ⅲ　山口県年齢別推計人口</t>
  </si>
  <si>
    <t>１　山口県の状況</t>
  </si>
  <si>
    <t>図９　人口ピラミッド</t>
  </si>
  <si>
    <t>（１）　年齢５歳階級別の構成</t>
  </si>
  <si>
    <t>（２）　年齢３区分別人口の推移</t>
  </si>
  <si>
    <t>年少人口</t>
  </si>
  <si>
    <t>生産年齢人口</t>
  </si>
  <si>
    <t>老年人口</t>
  </si>
  <si>
    <t xml:space="preserve">  7</t>
  </si>
  <si>
    <t>実数</t>
  </si>
  <si>
    <t>構成割合</t>
  </si>
  <si>
    <t>市町</t>
  </si>
  <si>
    <t>図10グラフ用データ</t>
  </si>
  <si>
    <t>図11グラフ用データ</t>
  </si>
  <si>
    <t>※白抜きの部分に入力すること</t>
  </si>
  <si>
    <t>２　市町の状況</t>
  </si>
  <si>
    <t>図11　市町年齢３区分別人口の構成割合</t>
  </si>
  <si>
    <t>図10　年齢３区分別人口の構成割合の年次別推移</t>
  </si>
  <si>
    <t xml:space="preserve">                （単位：人）</t>
  </si>
  <si>
    <t xml:space="preserve">        （単位：人）</t>
  </si>
  <si>
    <t>年少人口(0～14)</t>
  </si>
  <si>
    <t>生産年齢人口(15～64)</t>
  </si>
  <si>
    <t>老年人口(65～)</t>
  </si>
  <si>
    <t>　　　　19</t>
  </si>
  <si>
    <t>↓県内転入</t>
  </si>
  <si>
    <t>（県内（外）移動総数／移動者総数＊１００）</t>
  </si>
  <si>
    <t>↓男（女）移動者数／移動者総数＊１００</t>
  </si>
  <si>
    <t>転入－転出</t>
  </si>
  <si>
    <t>４　地域別人口</t>
  </si>
  <si>
    <r>
      <t>昭和</t>
    </r>
    <r>
      <rPr>
        <sz val="6"/>
        <rFont val="ＭＳ Ｐゴシック"/>
        <family val="3"/>
      </rPr>
      <t xml:space="preserve">　 </t>
    </r>
    <r>
      <rPr>
        <sz val="10"/>
        <rFont val="ＭＳ Ｐゴシック"/>
        <family val="3"/>
      </rPr>
      <t>22　年</t>
    </r>
  </si>
  <si>
    <t>単位：人</t>
  </si>
  <si>
    <r>
      <t>昭和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42　年</t>
    </r>
  </si>
  <si>
    <t>表５　地域別人口の推移</t>
  </si>
  <si>
    <r>
      <t>昭和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40</t>
    </r>
  </si>
  <si>
    <r>
      <t>平成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　7</t>
    </r>
  </si>
  <si>
    <r>
      <t>平成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  2</t>
    </r>
  </si>
  <si>
    <r>
      <t>昭和　40</t>
    </r>
    <r>
      <rPr>
        <sz val="8"/>
        <rFont val="ＭＳ Ｐゴシック"/>
        <family val="3"/>
      </rPr>
      <t>　　</t>
    </r>
    <r>
      <rPr>
        <sz val="10"/>
        <rFont val="ＭＳ Ｐゴシック"/>
        <family val="3"/>
      </rPr>
      <t>年</t>
    </r>
  </si>
  <si>
    <r>
      <t>平成　  2</t>
    </r>
    <r>
      <rPr>
        <sz val="8"/>
        <rFont val="ＭＳ Ｐゴシック"/>
        <family val="3"/>
      </rPr>
      <t>　　</t>
    </r>
    <r>
      <rPr>
        <sz val="10"/>
        <rFont val="ＭＳ Ｐゴシック"/>
        <family val="3"/>
      </rPr>
      <t>年</t>
    </r>
  </si>
  <si>
    <r>
      <t>平成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　 2</t>
    </r>
    <r>
      <rPr>
        <sz val="8"/>
        <rFont val="ＭＳ Ｐゴシック"/>
        <family val="3"/>
      </rPr>
      <t>　　</t>
    </r>
    <r>
      <rPr>
        <sz val="10"/>
        <rFont val="ＭＳ Ｐゴシック"/>
        <family val="3"/>
      </rPr>
      <t>年</t>
    </r>
  </si>
  <si>
    <t>７５歳以上</t>
  </si>
  <si>
    <t>表１５　市町年齢３区分別人口の構成割合</t>
  </si>
  <si>
    <t>表１４　年齢３区分別人口の構成割合の年次別推移</t>
  </si>
  <si>
    <t>年 少 人 口</t>
  </si>
  <si>
    <t>老 年 人 口</t>
  </si>
  <si>
    <t>年  次</t>
  </si>
  <si>
    <t>昭和 　　40</t>
  </si>
  <si>
    <t>平成 　 　2</t>
  </si>
  <si>
    <t>市　　　　町</t>
  </si>
  <si>
    <t>下関市</t>
  </si>
  <si>
    <t>宇部市</t>
  </si>
  <si>
    <t>山口市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</si>
  <si>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</si>
  <si>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</si>
  <si>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</si>
  <si>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</si>
  <si>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</si>
  <si>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</si>
  <si>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</si>
  <si>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</si>
  <si>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周防大島町</t>
  </si>
  <si>
    <t>和木町</t>
  </si>
  <si>
    <t>上関町</t>
  </si>
  <si>
    <t>田布施町</t>
  </si>
  <si>
    <t>平生町</t>
  </si>
  <si>
    <t>阿東町</t>
  </si>
  <si>
    <t>阿武町</t>
  </si>
  <si>
    <t>総　　　　　数</t>
  </si>
  <si>
    <t>実　　　　　　　数　（人）</t>
  </si>
  <si>
    <t>構 　成　 割　 合　（％）</t>
  </si>
  <si>
    <t>萩市</t>
  </si>
  <si>
    <t>～　平成２０年山口県人口移動統計調査概要　～</t>
  </si>
  <si>
    <t>(1)+(2)+(3)</t>
  </si>
  <si>
    <t>△ 0.0</t>
  </si>
  <si>
    <t>0.0</t>
  </si>
  <si>
    <t>　　　　20</t>
  </si>
  <si>
    <t>　　　　45</t>
  </si>
  <si>
    <t>　　　　12</t>
  </si>
  <si>
    <t>　　　　50</t>
  </si>
  <si>
    <t>　　　　17</t>
  </si>
  <si>
    <t>　　　　55</t>
  </si>
  <si>
    <t>　　　　60</t>
  </si>
  <si>
    <t xml:space="preserve">        45</t>
  </si>
  <si>
    <t xml:space="preserve">        50</t>
  </si>
  <si>
    <t xml:space="preserve">        55</t>
  </si>
  <si>
    <t xml:space="preserve">        60</t>
  </si>
  <si>
    <t>Ⅱ　平成２０年の人口移動概要</t>
  </si>
  <si>
    <t>普通出生率</t>
  </si>
  <si>
    <t>普通死亡率</t>
  </si>
  <si>
    <t>移動率</t>
  </si>
  <si>
    <t>県人口（10.1）</t>
  </si>
  <si>
    <t>社会移動者数</t>
  </si>
  <si>
    <t>社会増減率</t>
  </si>
  <si>
    <t>山口市</t>
  </si>
  <si>
    <t>出生数</t>
  </si>
  <si>
    <t>死亡数</t>
  </si>
  <si>
    <t>周南市</t>
  </si>
  <si>
    <t>旧美祢市</t>
  </si>
  <si>
    <t>旧美東町</t>
  </si>
  <si>
    <t>旧秋芳町</t>
  </si>
  <si>
    <t>市計</t>
  </si>
  <si>
    <t>町計</t>
  </si>
  <si>
    <t>出生率‰</t>
  </si>
  <si>
    <t>死亡率‰</t>
  </si>
  <si>
    <t>増減率‰</t>
  </si>
  <si>
    <t>　　　　　　　注） 総数には年齢不詳を含む。</t>
  </si>
  <si>
    <t>H19</t>
  </si>
  <si>
    <t>１月</t>
  </si>
  <si>
    <t>（‰）</t>
  </si>
  <si>
    <t>（‰）</t>
  </si>
  <si>
    <t>-</t>
  </si>
  <si>
    <t>　　-</t>
  </si>
  <si>
    <t>-</t>
  </si>
  <si>
    <t>　　-</t>
  </si>
  <si>
    <t>-</t>
  </si>
  <si>
    <t>　　-</t>
  </si>
  <si>
    <t>-</t>
  </si>
  <si>
    <t>　　-</t>
  </si>
  <si>
    <t>（‰）</t>
  </si>
  <si>
    <t>-</t>
  </si>
  <si>
    <t xml:space="preserve">      -</t>
  </si>
  <si>
    <t xml:space="preserve">      -</t>
  </si>
  <si>
    <t xml:space="preserve">      -</t>
  </si>
  <si>
    <t>１月</t>
  </si>
  <si>
    <t>1月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</si>
  <si>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</si>
  <si>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</si>
  <si>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</si>
  <si>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</si>
  <si>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</si>
  <si>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</si>
  <si>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</si>
  <si>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</si>
  <si>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</si>
  <si>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</si>
  <si>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</si>
  <si>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</si>
  <si>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</si>
  <si>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</si>
  <si>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</si>
  <si>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</si>
  <si>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</si>
  <si>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　</t>
  </si>
  <si>
    <t>うち</t>
  </si>
  <si>
    <t>1 543 573</t>
  </si>
  <si>
    <t>393 960</t>
  </si>
  <si>
    <t>1 027 984</t>
  </si>
  <si>
    <t>121 629</t>
  </si>
  <si>
    <t>38 399</t>
  </si>
  <si>
    <t>1 511 448</t>
  </si>
  <si>
    <t>348 362</t>
  </si>
  <si>
    <t>1 025 839</t>
  </si>
  <si>
    <t>137 247</t>
  </si>
  <si>
    <t>44 421</t>
  </si>
  <si>
    <t>1 555 218</t>
  </si>
  <si>
    <t>355 657</t>
  </si>
  <si>
    <t>1 041 291</t>
  </si>
  <si>
    <t>158 042</t>
  </si>
  <si>
    <t>54 723</t>
  </si>
  <si>
    <t>1 587 079</t>
  </si>
  <si>
    <t>354 404</t>
  </si>
  <si>
    <t>1 048 137</t>
  </si>
  <si>
    <t>184 160</t>
  </si>
  <si>
    <t>66 699</t>
  </si>
  <si>
    <t>1 601 627</t>
  </si>
  <si>
    <t>333 923</t>
  </si>
  <si>
    <t>1 055 436</t>
  </si>
  <si>
    <t>212 237</t>
  </si>
  <si>
    <t>83 318</t>
  </si>
  <si>
    <t>1 572 616</t>
  </si>
  <si>
    <t>278 562</t>
  </si>
  <si>
    <t>1 042 910</t>
  </si>
  <si>
    <t>249 488</t>
  </si>
  <si>
    <t>103 462</t>
  </si>
  <si>
    <t>1 555 543</t>
  </si>
  <si>
    <t>240 469</t>
  </si>
  <si>
    <t>1 018 839</t>
  </si>
  <si>
    <t>295 702</t>
  </si>
  <si>
    <t>122 231</t>
  </si>
  <si>
    <t>1 527 964</t>
  </si>
  <si>
    <t>213 578</t>
  </si>
  <si>
    <t>974 131</t>
  </si>
  <si>
    <t>339 836</t>
  </si>
  <si>
    <t>147 763</t>
  </si>
  <si>
    <t>1 492 606</t>
  </si>
  <si>
    <t>196 729</t>
  </si>
  <si>
    <t>920 531</t>
  </si>
  <si>
    <t>373 346</t>
  </si>
  <si>
    <t>181 725</t>
  </si>
  <si>
    <t>1 483 531</t>
  </si>
  <si>
    <t>193 914</t>
  </si>
  <si>
    <t>913 492</t>
  </si>
  <si>
    <t>376 104</t>
  </si>
  <si>
    <t>185 220</t>
  </si>
  <si>
    <t>1 473 994</t>
  </si>
  <si>
    <t>191 444</t>
  </si>
  <si>
    <t>898 979</t>
  </si>
  <si>
    <t>383 551</t>
  </si>
  <si>
    <t>191 622</t>
  </si>
  <si>
    <t>1 464 566</t>
  </si>
  <si>
    <t>189 231</t>
  </si>
  <si>
    <t>885 535</t>
  </si>
  <si>
    <t>389 775</t>
  </si>
  <si>
    <t>197 309</t>
  </si>
  <si>
    <t>NO</t>
  </si>
  <si>
    <t>うち</t>
  </si>
  <si>
    <t>　　　　　　　注） 総数には年齢不詳を含む。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</si>
</sst>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  <numFmt numFmtId="194" formatCode="#\ ##0.0;&quot;△&quot;#\ ##0.0;&quot;－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0"/>
      <color indexed="10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5"/>
      <color indexed="8"/>
      <name val="ＭＳ Ｐゴシック"/>
      <family val="3"/>
    </font>
    <font>
      <sz val="6"/>
      <color indexed="8"/>
      <name val="ＭＳ Ｐゴシック"/>
      <family val="3"/>
    </font>
    <font>
      <sz val="11.5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8.5"/>
      <color indexed="8"/>
      <name val="ＭＳ Ｐゴシック"/>
      <family val="3"/>
    </font>
    <font>
      <sz val="7.35"/>
      <color indexed="8"/>
      <name val="ＭＳ Ｐゴシック"/>
      <family val="3"/>
    </font>
    <font>
      <sz val="2.25"/>
      <color indexed="8"/>
      <name val="ＭＳ Ｐゴシック"/>
      <family val="3"/>
    </font>
    <font>
      <sz val="2.5"/>
      <color indexed="8"/>
      <name val="ＭＳ Ｐゴシック"/>
      <family val="3"/>
    </font>
    <font>
      <sz val="4.8"/>
      <color indexed="8"/>
      <name val="ＭＳ Ｐ明朝"/>
      <family val="1"/>
    </font>
    <font>
      <sz val="8.25"/>
      <color indexed="8"/>
      <name val="ＭＳ Ｐゴシック"/>
      <family val="3"/>
    </font>
    <font>
      <sz val="5.5"/>
      <color indexed="8"/>
      <name val="ＭＳ Ｐ明朝"/>
      <family val="1"/>
    </font>
    <font>
      <sz val="4"/>
      <color indexed="9"/>
      <name val="ＭＳ ゴシック"/>
      <family val="3"/>
    </font>
    <font>
      <b/>
      <sz val="8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14.75"/>
      <color indexed="8"/>
      <name val="ＭＳ Ｐゴシック"/>
      <family val="3"/>
    </font>
    <font>
      <sz val="7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ゴシック"/>
      <family val="3"/>
    </font>
    <font>
      <sz val="4.9"/>
      <color indexed="8"/>
      <name val="ＭＳ Ｐゴシック"/>
      <family val="3"/>
    </font>
    <font>
      <sz val="10"/>
      <color indexed="48"/>
      <name val="ＭＳ Ｐ明朝"/>
      <family val="1"/>
    </font>
    <font>
      <sz val="10"/>
      <color indexed="9"/>
      <name val="ＭＳ Ｐ明朝"/>
      <family val="1"/>
    </font>
    <font>
      <sz val="10"/>
      <color indexed="60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45"/>
      <name val="ＭＳ Ｐ明朝"/>
      <family val="1"/>
    </font>
    <font>
      <sz val="6"/>
      <name val="ＭＳ Ｐ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7" borderId="4" applyNumberFormat="0" applyAlignment="0" applyProtection="0"/>
    <xf numFmtId="0" fontId="65" fillId="0" borderId="0" applyNumberFormat="0" applyFill="0" applyBorder="0" applyAlignment="0" applyProtection="0"/>
    <xf numFmtId="0" fontId="52" fillId="4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vertical="center"/>
    </xf>
    <xf numFmtId="0" fontId="3" fillId="24" borderId="11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3" xfId="0" applyFont="1" applyFill="1" applyBorder="1" applyAlignment="1">
      <alignment vertical="center"/>
    </xf>
    <xf numFmtId="0" fontId="3" fillId="25" borderId="14" xfId="0" applyFont="1" applyFill="1" applyBorder="1" applyAlignment="1">
      <alignment vertical="center" wrapText="1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vertical="center"/>
    </xf>
    <xf numFmtId="0" fontId="3" fillId="21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181" fontId="12" fillId="0" borderId="17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8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181" fontId="9" fillId="0" borderId="0" xfId="0" applyNumberFormat="1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81" fontId="9" fillId="26" borderId="15" xfId="0" applyNumberFormat="1" applyFont="1" applyFill="1" applyBorder="1" applyAlignment="1">
      <alignment vertical="center"/>
    </xf>
    <xf numFmtId="0" fontId="9" fillId="26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right" vertical="center"/>
    </xf>
    <xf numFmtId="181" fontId="9" fillId="26" borderId="23" xfId="0" applyNumberFormat="1" applyFont="1" applyFill="1" applyBorder="1" applyAlignment="1">
      <alignment vertical="center"/>
    </xf>
    <xf numFmtId="0" fontId="9" fillId="4" borderId="24" xfId="0" applyFont="1" applyFill="1" applyBorder="1" applyAlignment="1">
      <alignment horizontal="right" vertical="center"/>
    </xf>
    <xf numFmtId="0" fontId="9" fillId="26" borderId="25" xfId="0" applyFont="1" applyFill="1" applyBorder="1" applyAlignment="1">
      <alignment horizontal="right" vertical="center"/>
    </xf>
    <xf numFmtId="0" fontId="9" fillId="26" borderId="25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181" fontId="9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81" fontId="9" fillId="0" borderId="26" xfId="0" applyNumberFormat="1" applyFont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181" fontId="9" fillId="4" borderId="20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181" fontId="9" fillId="26" borderId="29" xfId="0" applyNumberFormat="1" applyFont="1" applyFill="1" applyBorder="1" applyAlignment="1">
      <alignment vertical="center"/>
    </xf>
    <xf numFmtId="181" fontId="9" fillId="26" borderId="30" xfId="0" applyNumberFormat="1" applyFont="1" applyFill="1" applyBorder="1" applyAlignment="1">
      <alignment vertical="center"/>
    </xf>
    <xf numFmtId="181" fontId="9" fillId="26" borderId="24" xfId="0" applyNumberFormat="1" applyFont="1" applyFill="1" applyBorder="1" applyAlignment="1">
      <alignment vertical="center"/>
    </xf>
    <xf numFmtId="181" fontId="9" fillId="26" borderId="19" xfId="0" applyNumberFormat="1" applyFont="1" applyFill="1" applyBorder="1" applyAlignment="1">
      <alignment vertical="center"/>
    </xf>
    <xf numFmtId="181" fontId="9" fillId="26" borderId="31" xfId="0" applyNumberFormat="1" applyFont="1" applyFill="1" applyBorder="1" applyAlignment="1">
      <alignment vertical="center"/>
    </xf>
    <xf numFmtId="181" fontId="9" fillId="26" borderId="25" xfId="0" applyNumberFormat="1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180" fontId="9" fillId="26" borderId="15" xfId="0" applyNumberFormat="1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180" fontId="9" fillId="26" borderId="23" xfId="0" applyNumberFormat="1" applyFont="1" applyFill="1" applyBorder="1" applyAlignment="1">
      <alignment vertical="center"/>
    </xf>
    <xf numFmtId="180" fontId="9" fillId="26" borderId="25" xfId="0" applyNumberFormat="1" applyFont="1" applyFill="1" applyBorder="1" applyAlignment="1">
      <alignment vertical="center"/>
    </xf>
    <xf numFmtId="180" fontId="9" fillId="26" borderId="19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32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0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192" fontId="3" fillId="0" borderId="10" xfId="0" applyNumberFormat="1" applyFont="1" applyBorder="1" applyAlignment="1">
      <alignment vertical="center"/>
    </xf>
    <xf numFmtId="192" fontId="2" fillId="0" borderId="34" xfId="0" applyNumberFormat="1" applyFont="1" applyBorder="1" applyAlignment="1">
      <alignment vertical="center"/>
    </xf>
    <xf numFmtId="192" fontId="2" fillId="0" borderId="35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32" xfId="0" applyNumberFormat="1" applyFont="1" applyBorder="1" applyAlignment="1">
      <alignment vertical="center"/>
    </xf>
    <xf numFmtId="192" fontId="2" fillId="0" borderId="32" xfId="0" applyNumberFormat="1" applyFont="1" applyBorder="1" applyAlignment="1">
      <alignment horizontal="right" vertical="center"/>
    </xf>
    <xf numFmtId="192" fontId="2" fillId="0" borderId="33" xfId="0" applyNumberFormat="1" applyFont="1" applyFill="1" applyBorder="1" applyAlignment="1">
      <alignment vertical="center"/>
    </xf>
    <xf numFmtId="192" fontId="2" fillId="0" borderId="32" xfId="0" applyNumberFormat="1" applyFont="1" applyBorder="1" applyAlignment="1" quotePrefix="1">
      <alignment horizontal="right" vertical="center"/>
    </xf>
    <xf numFmtId="193" fontId="12" fillId="0" borderId="17" xfId="0" applyNumberFormat="1" applyFont="1" applyBorder="1" applyAlignment="1">
      <alignment vertical="center"/>
    </xf>
    <xf numFmtId="193" fontId="12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34" xfId="0" applyNumberFormat="1" applyFont="1" applyFill="1" applyBorder="1" applyAlignment="1">
      <alignment vertical="center"/>
    </xf>
    <xf numFmtId="192" fontId="2" fillId="0" borderId="32" xfId="0" applyNumberFormat="1" applyFont="1" applyFill="1" applyBorder="1" applyAlignment="1">
      <alignment vertical="center"/>
    </xf>
    <xf numFmtId="186" fontId="2" fillId="0" borderId="18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15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right" vertical="center"/>
    </xf>
    <xf numFmtId="0" fontId="9" fillId="4" borderId="39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41" xfId="0" applyFont="1" applyFill="1" applyBorder="1" applyAlignment="1">
      <alignment vertical="center"/>
    </xf>
    <xf numFmtId="0" fontId="9" fillId="4" borderId="42" xfId="0" applyFont="1" applyFill="1" applyBorder="1" applyAlignment="1">
      <alignment vertical="center"/>
    </xf>
    <xf numFmtId="0" fontId="9" fillId="26" borderId="23" xfId="0" applyFont="1" applyFill="1" applyBorder="1" applyAlignment="1">
      <alignment vertical="center"/>
    </xf>
    <xf numFmtId="0" fontId="9" fillId="26" borderId="19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0" fontId="9" fillId="4" borderId="43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9" fillId="4" borderId="44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7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181" fontId="61" fillId="0" borderId="0" xfId="0" applyNumberFormat="1" applyFont="1" applyAlignment="1">
      <alignment vertical="center"/>
    </xf>
    <xf numFmtId="0" fontId="62" fillId="7" borderId="0" xfId="0" applyFont="1" applyFill="1" applyAlignment="1">
      <alignment vertical="center"/>
    </xf>
    <xf numFmtId="0" fontId="63" fillId="7" borderId="0" xfId="0" applyFont="1" applyFill="1" applyAlignment="1">
      <alignment vertical="center"/>
    </xf>
    <xf numFmtId="0" fontId="3" fillId="4" borderId="4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27" borderId="13" xfId="0" applyFont="1" applyFill="1" applyBorder="1" applyAlignment="1">
      <alignment horizontal="left" vertical="center"/>
    </xf>
    <xf numFmtId="0" fontId="3" fillId="27" borderId="32" xfId="0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left" vertical="center"/>
    </xf>
    <xf numFmtId="0" fontId="3" fillId="27" borderId="47" xfId="0" applyFont="1" applyFill="1" applyBorder="1" applyAlignment="1">
      <alignment vertical="center"/>
    </xf>
    <xf numFmtId="0" fontId="3" fillId="27" borderId="38" xfId="0" applyFont="1" applyFill="1" applyBorder="1" applyAlignment="1">
      <alignment vertical="center"/>
    </xf>
    <xf numFmtId="0" fontId="7" fillId="27" borderId="15" xfId="0" applyFont="1" applyFill="1" applyBorder="1" applyAlignment="1">
      <alignment horizontal="center" vertical="center"/>
    </xf>
    <xf numFmtId="0" fontId="3" fillId="27" borderId="33" xfId="0" applyFont="1" applyFill="1" applyBorder="1" applyAlignment="1" quotePrefix="1">
      <alignment horizontal="center" vertical="center"/>
    </xf>
    <xf numFmtId="0" fontId="1" fillId="27" borderId="48" xfId="0" applyFont="1" applyFill="1" applyBorder="1" applyAlignment="1">
      <alignment horizontal="center" vertical="center"/>
    </xf>
    <xf numFmtId="0" fontId="1" fillId="27" borderId="36" xfId="0" applyFont="1" applyFill="1" applyBorder="1" applyAlignment="1">
      <alignment horizontal="center" vertical="center"/>
    </xf>
    <xf numFmtId="0" fontId="1" fillId="27" borderId="15" xfId="0" applyFont="1" applyFill="1" applyBorder="1" applyAlignment="1">
      <alignment horizontal="center" vertical="center"/>
    </xf>
    <xf numFmtId="0" fontId="1" fillId="27" borderId="33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vertical="center"/>
    </xf>
    <xf numFmtId="0" fontId="3" fillId="27" borderId="32" xfId="0" applyFont="1" applyFill="1" applyBorder="1" applyAlignment="1">
      <alignment horizontal="left" vertical="center"/>
    </xf>
    <xf numFmtId="0" fontId="3" fillId="27" borderId="32" xfId="0" applyFont="1" applyFill="1" applyBorder="1" applyAlignment="1" quotePrefix="1">
      <alignment horizontal="center" vertical="center"/>
    </xf>
    <xf numFmtId="0" fontId="3" fillId="27" borderId="11" xfId="0" applyFont="1" applyFill="1" applyBorder="1" applyAlignment="1">
      <alignment vertical="center"/>
    </xf>
    <xf numFmtId="0" fontId="7" fillId="27" borderId="16" xfId="0" applyFont="1" applyFill="1" applyBorder="1" applyAlignment="1">
      <alignment horizontal="center" vertical="center"/>
    </xf>
    <xf numFmtId="0" fontId="7" fillId="27" borderId="36" xfId="0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vertical="center"/>
    </xf>
    <xf numFmtId="0" fontId="12" fillId="27" borderId="13" xfId="0" applyFont="1" applyFill="1" applyBorder="1" applyAlignment="1">
      <alignment vertical="center"/>
    </xf>
    <xf numFmtId="0" fontId="12" fillId="27" borderId="11" xfId="0" applyFont="1" applyFill="1" applyBorder="1" applyAlignment="1">
      <alignment vertical="center"/>
    </xf>
    <xf numFmtId="0" fontId="12" fillId="27" borderId="49" xfId="0" applyFont="1" applyFill="1" applyBorder="1" applyAlignment="1">
      <alignment horizontal="center" vertical="center"/>
    </xf>
    <xf numFmtId="0" fontId="12" fillId="27" borderId="32" xfId="0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horizontal="center" vertical="center"/>
    </xf>
    <xf numFmtId="0" fontId="12" fillId="27" borderId="17" xfId="0" applyFont="1" applyFill="1" applyBorder="1" applyAlignment="1">
      <alignment horizontal="center" vertical="center"/>
    </xf>
    <xf numFmtId="0" fontId="12" fillId="27" borderId="33" xfId="0" applyFont="1" applyFill="1" applyBorder="1" applyAlignment="1">
      <alignment vertical="center"/>
    </xf>
    <xf numFmtId="0" fontId="12" fillId="27" borderId="10" xfId="0" applyFont="1" applyFill="1" applyBorder="1" applyAlignment="1">
      <alignment vertical="center"/>
    </xf>
    <xf numFmtId="0" fontId="12" fillId="27" borderId="18" xfId="0" applyFont="1" applyFill="1" applyBorder="1" applyAlignment="1">
      <alignment horizontal="center" vertical="center"/>
    </xf>
    <xf numFmtId="0" fontId="12" fillId="27" borderId="3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2" fillId="27" borderId="13" xfId="0" applyFont="1" applyFill="1" applyBorder="1" applyAlignment="1">
      <alignment vertical="center"/>
    </xf>
    <xf numFmtId="0" fontId="2" fillId="27" borderId="32" xfId="0" applyFont="1" applyFill="1" applyBorder="1" applyAlignment="1">
      <alignment horizontal="right" vertical="center"/>
    </xf>
    <xf numFmtId="0" fontId="2" fillId="27" borderId="32" xfId="0" applyFont="1" applyFill="1" applyBorder="1" applyAlignment="1">
      <alignment vertical="center"/>
    </xf>
    <xf numFmtId="0" fontId="2" fillId="27" borderId="33" xfId="0" applyFont="1" applyFill="1" applyBorder="1" applyAlignment="1">
      <alignment vertical="center"/>
    </xf>
    <xf numFmtId="0" fontId="7" fillId="27" borderId="14" xfId="0" applyFont="1" applyFill="1" applyBorder="1" applyAlignment="1">
      <alignment horizontal="center" vertical="center" shrinkToFit="1"/>
    </xf>
    <xf numFmtId="0" fontId="7" fillId="27" borderId="49" xfId="0" applyFont="1" applyFill="1" applyBorder="1" applyAlignment="1">
      <alignment horizontal="center" vertical="center" shrinkToFit="1"/>
    </xf>
    <xf numFmtId="0" fontId="7" fillId="27" borderId="13" xfId="0" applyFont="1" applyFill="1" applyBorder="1" applyAlignment="1">
      <alignment vertical="center" shrinkToFit="1"/>
    </xf>
    <xf numFmtId="0" fontId="7" fillId="27" borderId="11" xfId="0" applyFont="1" applyFill="1" applyBorder="1" applyAlignment="1">
      <alignment vertical="center" shrinkToFit="1"/>
    </xf>
    <xf numFmtId="0" fontId="7" fillId="27" borderId="38" xfId="0" applyFont="1" applyFill="1" applyBorder="1" applyAlignment="1">
      <alignment horizontal="center" vertical="center" shrinkToFit="1"/>
    </xf>
    <xf numFmtId="0" fontId="7" fillId="27" borderId="18" xfId="0" applyFont="1" applyFill="1" applyBorder="1" applyAlignment="1">
      <alignment horizontal="center" vertical="center" shrinkToFit="1"/>
    </xf>
    <xf numFmtId="0" fontId="2" fillId="27" borderId="32" xfId="0" applyFont="1" applyFill="1" applyBorder="1" applyAlignment="1">
      <alignment horizontal="distributed" vertical="center"/>
    </xf>
    <xf numFmtId="0" fontId="2" fillId="27" borderId="33" xfId="0" applyFont="1" applyFill="1" applyBorder="1" applyAlignment="1">
      <alignment horizontal="distributed" vertical="center"/>
    </xf>
    <xf numFmtId="0" fontId="9" fillId="0" borderId="3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0" xfId="0" applyFont="1" applyFill="1" applyAlignment="1">
      <alignment vertical="center"/>
    </xf>
    <xf numFmtId="0" fontId="9" fillId="26" borderId="1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27" borderId="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4" borderId="50" xfId="0" applyFont="1" applyFill="1" applyBorder="1" applyAlignment="1">
      <alignment horizontal="right" vertical="center"/>
    </xf>
    <xf numFmtId="181" fontId="9" fillId="0" borderId="51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15" xfId="0" applyFont="1" applyBorder="1" applyAlignment="1">
      <alignment vertical="center" shrinkToFit="1"/>
    </xf>
    <xf numFmtId="0" fontId="66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9" fillId="26" borderId="53" xfId="0" applyFont="1" applyFill="1" applyBorder="1" applyAlignment="1">
      <alignment vertical="center"/>
    </xf>
    <xf numFmtId="0" fontId="9" fillId="26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3" fillId="4" borderId="5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80" fontId="3" fillId="26" borderId="15" xfId="0" applyNumberFormat="1" applyFont="1" applyFill="1" applyBorder="1" applyAlignment="1">
      <alignment vertical="center"/>
    </xf>
    <xf numFmtId="180" fontId="3" fillId="26" borderId="23" xfId="0" applyNumberFormat="1" applyFont="1" applyFill="1" applyBorder="1" applyAlignment="1">
      <alignment vertical="center"/>
    </xf>
    <xf numFmtId="180" fontId="3" fillId="26" borderId="25" xfId="0" applyNumberFormat="1" applyFont="1" applyFill="1" applyBorder="1" applyAlignment="1">
      <alignment vertical="center"/>
    </xf>
    <xf numFmtId="180" fontId="3" fillId="26" borderId="19" xfId="0" applyNumberFormat="1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9" fillId="0" borderId="51" xfId="0" applyFont="1" applyBorder="1" applyAlignment="1">
      <alignment vertical="center"/>
    </xf>
    <xf numFmtId="181" fontId="9" fillId="26" borderId="51" xfId="0" applyNumberFormat="1" applyFont="1" applyFill="1" applyBorder="1" applyAlignment="1">
      <alignment vertical="center"/>
    </xf>
    <xf numFmtId="181" fontId="9" fillId="26" borderId="52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3" fillId="27" borderId="32" xfId="0" applyFont="1" applyFill="1" applyBorder="1" applyAlignment="1">
      <alignment horizontal="center" vertical="center"/>
    </xf>
    <xf numFmtId="0" fontId="1" fillId="27" borderId="17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right" vertical="center"/>
    </xf>
    <xf numFmtId="0" fontId="3" fillId="27" borderId="36" xfId="0" applyFont="1" applyFill="1" applyBorder="1" applyAlignment="1">
      <alignment horizontal="center" vertical="center"/>
    </xf>
    <xf numFmtId="0" fontId="1" fillId="27" borderId="14" xfId="0" applyFont="1" applyFill="1" applyBorder="1" applyAlignment="1">
      <alignment horizontal="center" vertical="center" wrapText="1"/>
    </xf>
    <xf numFmtId="0" fontId="1" fillId="27" borderId="47" xfId="0" applyFont="1" applyFill="1" applyBorder="1" applyAlignment="1">
      <alignment horizontal="center" vertical="center" wrapText="1"/>
    </xf>
    <xf numFmtId="0" fontId="1" fillId="27" borderId="38" xfId="0" applyFont="1" applyFill="1" applyBorder="1" applyAlignment="1">
      <alignment horizontal="center" vertical="center" wrapText="1"/>
    </xf>
    <xf numFmtId="0" fontId="3" fillId="27" borderId="17" xfId="0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3" fillId="27" borderId="17" xfId="0" applyFont="1" applyFill="1" applyBorder="1" applyAlignment="1" quotePrefix="1">
      <alignment horizontal="center" vertical="center"/>
    </xf>
    <xf numFmtId="0" fontId="3" fillId="27" borderId="32" xfId="0" applyFont="1" applyFill="1" applyBorder="1" applyAlignment="1" quotePrefix="1">
      <alignment horizontal="center" vertical="center"/>
    </xf>
    <xf numFmtId="0" fontId="1" fillId="27" borderId="49" xfId="0" applyFont="1" applyFill="1" applyBorder="1" applyAlignment="1">
      <alignment horizontal="center" vertical="center" wrapText="1"/>
    </xf>
    <xf numFmtId="0" fontId="3" fillId="27" borderId="49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27" borderId="15" xfId="0" applyFont="1" applyFill="1" applyBorder="1" applyAlignment="1">
      <alignment horizontal="center" vertical="center"/>
    </xf>
    <xf numFmtId="0" fontId="3" fillId="27" borderId="56" xfId="0" applyFont="1" applyFill="1" applyBorder="1" applyAlignment="1">
      <alignment horizontal="center" vertical="center"/>
    </xf>
    <xf numFmtId="0" fontId="3" fillId="27" borderId="5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27" borderId="18" xfId="0" applyFont="1" applyFill="1" applyBorder="1" applyAlignment="1" quotePrefix="1">
      <alignment horizontal="center" vertical="center"/>
    </xf>
    <xf numFmtId="0" fontId="3" fillId="27" borderId="33" xfId="0" applyFont="1" applyFill="1" applyBorder="1" applyAlignment="1" quotePrefix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3" fillId="27" borderId="0" xfId="0" applyFont="1" applyFill="1" applyBorder="1" applyAlignment="1" quotePrefix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9" fillId="26" borderId="58" xfId="0" applyFont="1" applyFill="1" applyBorder="1" applyAlignment="1">
      <alignment horizontal="center" vertical="center"/>
    </xf>
    <xf numFmtId="0" fontId="9" fillId="26" borderId="55" xfId="0" applyFont="1" applyFill="1" applyBorder="1" applyAlignment="1">
      <alignment horizontal="center" vertical="center"/>
    </xf>
    <xf numFmtId="181" fontId="9" fillId="26" borderId="58" xfId="0" applyNumberFormat="1" applyFont="1" applyFill="1" applyBorder="1" applyAlignment="1">
      <alignment horizontal="center" vertical="center"/>
    </xf>
    <xf numFmtId="181" fontId="9" fillId="26" borderId="54" xfId="0" applyNumberFormat="1" applyFont="1" applyFill="1" applyBorder="1" applyAlignment="1">
      <alignment horizontal="center" vertical="center"/>
    </xf>
    <xf numFmtId="181" fontId="9" fillId="26" borderId="55" xfId="0" applyNumberFormat="1" applyFont="1" applyFill="1" applyBorder="1" applyAlignment="1">
      <alignment horizontal="center" vertical="center"/>
    </xf>
    <xf numFmtId="0" fontId="9" fillId="26" borderId="59" xfId="0" applyFont="1" applyFill="1" applyBorder="1" applyAlignment="1">
      <alignment horizontal="center" vertical="center"/>
    </xf>
    <xf numFmtId="0" fontId="9" fillId="26" borderId="60" xfId="0" applyFont="1" applyFill="1" applyBorder="1" applyAlignment="1">
      <alignment horizontal="center" vertical="center"/>
    </xf>
    <xf numFmtId="0" fontId="9" fillId="26" borderId="61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26" borderId="54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3" fillId="26" borderId="58" xfId="0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3" fillId="26" borderId="55" xfId="0" applyFont="1" applyFill="1" applyBorder="1" applyAlignment="1">
      <alignment horizontal="center" vertical="center"/>
    </xf>
    <xf numFmtId="0" fontId="3" fillId="26" borderId="66" xfId="0" applyFont="1" applyFill="1" applyBorder="1" applyAlignment="1">
      <alignment horizontal="center" vertical="center"/>
    </xf>
    <xf numFmtId="0" fontId="3" fillId="26" borderId="67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0" fontId="3" fillId="26" borderId="68" xfId="0" applyFont="1" applyFill="1" applyBorder="1" applyAlignment="1">
      <alignment horizontal="center" vertical="center"/>
    </xf>
    <xf numFmtId="0" fontId="3" fillId="26" borderId="69" xfId="0" applyFont="1" applyFill="1" applyBorder="1" applyAlignment="1">
      <alignment horizontal="center" vertical="center"/>
    </xf>
    <xf numFmtId="0" fontId="3" fillId="26" borderId="70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7" fillId="27" borderId="49" xfId="0" applyFont="1" applyFill="1" applyBorder="1" applyAlignment="1">
      <alignment horizontal="center" vertical="center" shrinkToFit="1"/>
    </xf>
    <xf numFmtId="0" fontId="7" fillId="27" borderId="17" xfId="0" applyFont="1" applyFill="1" applyBorder="1" applyAlignment="1">
      <alignment horizontal="center" vertical="center" shrinkToFit="1"/>
    </xf>
    <xf numFmtId="0" fontId="7" fillId="27" borderId="18" xfId="0" applyFont="1" applyFill="1" applyBorder="1" applyAlignment="1">
      <alignment horizontal="center" vertical="center" shrinkToFit="1"/>
    </xf>
    <xf numFmtId="0" fontId="7" fillId="27" borderId="14" xfId="0" applyFont="1" applyFill="1" applyBorder="1" applyAlignment="1">
      <alignment horizontal="center" vertical="center" shrinkToFit="1"/>
    </xf>
    <xf numFmtId="0" fontId="7" fillId="27" borderId="47" xfId="0" applyFont="1" applyFill="1" applyBorder="1" applyAlignment="1">
      <alignment horizontal="center" vertical="center" shrinkToFit="1"/>
    </xf>
    <xf numFmtId="0" fontId="7" fillId="27" borderId="38" xfId="0" applyFont="1" applyFill="1" applyBorder="1" applyAlignment="1">
      <alignment horizontal="center" vertical="center" shrinkToFit="1"/>
    </xf>
    <xf numFmtId="0" fontId="7" fillId="27" borderId="32" xfId="0" applyFont="1" applyFill="1" applyBorder="1" applyAlignment="1">
      <alignment horizontal="center" vertical="center"/>
    </xf>
    <xf numFmtId="0" fontId="7" fillId="27" borderId="33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7" fillId="27" borderId="36" xfId="0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center" vertical="center"/>
    </xf>
    <xf numFmtId="0" fontId="9" fillId="26" borderId="66" xfId="0" applyFont="1" applyFill="1" applyBorder="1" applyAlignment="1">
      <alignment horizontal="center" vertical="center"/>
    </xf>
    <xf numFmtId="0" fontId="9" fillId="26" borderId="67" xfId="0" applyFont="1" applyFill="1" applyBorder="1" applyAlignment="1">
      <alignment horizontal="center" vertical="center"/>
    </xf>
    <xf numFmtId="0" fontId="9" fillId="26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6"/>
          <c:w val="0.968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'図１・２'!$P$6:$P$25</c:f>
              <c:strCache/>
            </c:strRef>
          </c:cat>
          <c:val>
            <c:numRef>
              <c:f>'図１・２'!$Q$6:$Q$25</c:f>
              <c:numCache/>
            </c:numRef>
          </c:val>
        </c:ser>
        <c:axId val="59743071"/>
        <c:axId val="816728"/>
      </c:bar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728"/>
        <c:crosses val="autoZero"/>
        <c:auto val="1"/>
        <c:lblOffset val="0"/>
        <c:tickLblSkip val="1"/>
        <c:noMultiLvlLbl val="0"/>
      </c:catAx>
      <c:valAx>
        <c:axId val="81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43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98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'図７～図９'!$T$46</c:f>
              <c:strCache>
                <c:ptCount val="1"/>
                <c:pt idx="0">
                  <c:v>県外転入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'図７～図９'!$T$47:$T$58</c:f>
              <c:numCache/>
            </c:numRef>
          </c:val>
        </c:ser>
        <c:ser>
          <c:idx val="1"/>
          <c:order val="1"/>
          <c:tx>
            <c:strRef>
              <c:f>'図７～図９'!$U$46</c:f>
              <c:strCache>
                <c:ptCount val="1"/>
                <c:pt idx="0">
                  <c:v>県外転出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'図７～図９'!$U$47:$U$58</c:f>
              <c:numCache/>
            </c:numRef>
          </c:val>
        </c:ser>
        <c:axId val="56658241"/>
        <c:axId val="40162122"/>
      </c:barChart>
      <c:catAx>
        <c:axId val="56658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2122"/>
        <c:crosses val="autoZero"/>
        <c:auto val="1"/>
        <c:lblOffset val="100"/>
        <c:tickLblSkip val="1"/>
        <c:noMultiLvlLbl val="0"/>
      </c:catAx>
      <c:valAx>
        <c:axId val="40162122"/>
        <c:scaling>
          <c:orientation val="minMax"/>
          <c:max val="12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58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11"/>
          <c:w val="0.146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125"/>
          <c:w val="1"/>
          <c:h val="0.919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'図７～図９'!$U$61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/>
            </c:strRef>
          </c:cat>
          <c:val>
            <c:numRef>
              <c:f>'図７～図９'!$U$62:$U$79</c:f>
              <c:numCache/>
            </c:numRef>
          </c:val>
        </c:ser>
        <c:overlap val="100"/>
        <c:gapWidth val="0"/>
        <c:axId val="25914779"/>
        <c:axId val="31906420"/>
      </c:barChart>
      <c:catAx>
        <c:axId val="25914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FFFFFF"/>
                </a:solidFill>
              </a:defRPr>
            </a:pPr>
          </a:p>
        </c:txPr>
        <c:crossAx val="31906420"/>
        <c:crosses val="autoZero"/>
        <c:auto val="1"/>
        <c:lblOffset val="100"/>
        <c:tickLblSkip val="1"/>
        <c:noMultiLvlLbl val="0"/>
      </c:catAx>
      <c:valAx>
        <c:axId val="31906420"/>
        <c:scaling>
          <c:orientation val="minMax"/>
          <c:max val="8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914779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03125"/>
          <c:w val="0.11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1"/>
          <c:h val="0.9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'図７～図９'!$T$61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5400000" scaled="1"/>
            </a:gra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/>
            </c:strRef>
          </c:cat>
          <c:val>
            <c:numRef>
              <c:f>'図７～図９'!$T$62:$T$79</c:f>
              <c:numCache/>
            </c:numRef>
          </c:val>
        </c:ser>
        <c:overlap val="100"/>
        <c:gapWidth val="0"/>
        <c:axId val="18722325"/>
        <c:axId val="34283198"/>
      </c:barChart>
      <c:catAx>
        <c:axId val="1872232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3198"/>
        <c:crosses val="autoZero"/>
        <c:auto val="1"/>
        <c:lblOffset val="100"/>
        <c:tickLblSkip val="1"/>
        <c:noMultiLvlLbl val="0"/>
      </c:catAx>
      <c:valAx>
        <c:axId val="342831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72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02325"/>
          <c:w val="0.106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3"/>
      <c:rotY val="20"/>
      <c:depthPercent val="100"/>
      <c:rAngAx val="1"/>
    </c:view3D>
    <c:plotArea>
      <c:layout>
        <c:manualLayout>
          <c:xMode val="edge"/>
          <c:yMode val="edge"/>
          <c:x val="0"/>
          <c:y val="0.11225"/>
          <c:w val="0.9855"/>
          <c:h val="0.87875"/>
        </c:manualLayout>
      </c:layout>
      <c:bar3DChart>
        <c:barDir val="bar"/>
        <c:grouping val="percentStacked"/>
        <c:varyColors val="0"/>
        <c:ser>
          <c:idx val="4"/>
          <c:order val="0"/>
          <c:tx>
            <c:strRef>
              <c:f>'図１０～表１４'!$U$9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'図１０～表１４'!$P$10:$P$21</c:f>
              <c:strCache/>
            </c:strRef>
          </c:cat>
          <c:val>
            <c:numRef>
              <c:f>'図１０～表１４'!$U$10:$U$21</c:f>
              <c:numCache/>
            </c:numRef>
          </c:val>
          <c:shape val="cylinder"/>
        </c:ser>
        <c:ser>
          <c:idx val="5"/>
          <c:order val="1"/>
          <c:tx>
            <c:strRef>
              <c:f>'図１０～表１４'!$V$9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'図１０～表１４'!$P$10:$P$21</c:f>
              <c:strCache/>
            </c:strRef>
          </c:cat>
          <c:val>
            <c:numRef>
              <c:f>'図１０～表１４'!$V$10:$V$21</c:f>
              <c:numCache/>
            </c:numRef>
          </c:val>
          <c:shape val="cylinder"/>
        </c:ser>
        <c:ser>
          <c:idx val="6"/>
          <c:order val="2"/>
          <c:tx>
            <c:strRef>
              <c:f>'図１０～表１４'!$W$9</c:f>
              <c:strCache>
                <c:ptCount val="1"/>
                <c:pt idx="0">
                  <c:v>老年人口(65～)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'図１０～表１４'!$P$10:$P$21</c:f>
              <c:strCache/>
            </c:strRef>
          </c:cat>
          <c:val>
            <c:numRef>
              <c:f>'図１０～表１４'!$W$10:$W$21</c:f>
              <c:numCache/>
            </c:numRef>
          </c:val>
          <c:shape val="cylinder"/>
        </c:ser>
        <c:overlap val="100"/>
        <c:shape val="cylinder"/>
        <c:axId val="40113327"/>
        <c:axId val="25475624"/>
      </c:bar3DChart>
      <c:catAx>
        <c:axId val="4011332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425"/>
              <c:y val="-0.4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75624"/>
        <c:crosses val="autoZero"/>
        <c:auto val="1"/>
        <c:lblOffset val="100"/>
        <c:tickLblSkip val="1"/>
        <c:noMultiLvlLbl val="0"/>
      </c:catAx>
      <c:valAx>
        <c:axId val="254756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332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5"/>
          <c:y val="0.01775"/>
          <c:w val="0.45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4875"/>
          <c:w val="0.99425"/>
          <c:h val="0.951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'図１１～表１５'!$V$3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'図１１～表１５'!$Q$4:$Q$23</c:f>
              <c:strCache/>
            </c:strRef>
          </c:cat>
          <c:val>
            <c:numRef>
              <c:f>'図１１～表１５'!$V$4:$V$23</c:f>
              <c:numCache/>
            </c:numRef>
          </c:val>
          <c:shape val="box"/>
        </c:ser>
        <c:ser>
          <c:idx val="5"/>
          <c:order val="1"/>
          <c:tx>
            <c:strRef>
              <c:f>'図１１～表１５'!$W$3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'図１１～表１５'!$Q$4:$Q$23</c:f>
              <c:strCache/>
            </c:strRef>
          </c:cat>
          <c:val>
            <c:numRef>
              <c:f>'図１１～表１５'!$W$4:$W$23</c:f>
              <c:numCache/>
            </c:numRef>
          </c:val>
          <c:shape val="box"/>
        </c:ser>
        <c:ser>
          <c:idx val="6"/>
          <c:order val="2"/>
          <c:tx>
            <c:strRef>
              <c:f>'図１１～表１５'!$X$3</c:f>
              <c:strCache>
                <c:ptCount val="1"/>
                <c:pt idx="0">
                  <c:v>老年人口(65～)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'図１１～表１５'!$Q$4:$Q$23</c:f>
              <c:strCache/>
            </c:strRef>
          </c:cat>
          <c:val>
            <c:numRef>
              <c:f>'図１１～表１５'!$X$4:$X$23</c:f>
              <c:numCache/>
            </c:numRef>
          </c:val>
          <c:shape val="box"/>
        </c:ser>
        <c:overlap val="100"/>
        <c:shape val="box"/>
        <c:axId val="27954025"/>
        <c:axId val="50259634"/>
      </c:bar3DChart>
      <c:catAx>
        <c:axId val="2795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9634"/>
        <c:crosses val="autoZero"/>
        <c:auto val="1"/>
        <c:lblOffset val="100"/>
        <c:tickLblSkip val="1"/>
        <c:noMultiLvlLbl val="0"/>
      </c:catAx>
      <c:valAx>
        <c:axId val="50259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40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55"/>
          <c:y val="0"/>
          <c:w val="0.435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375"/>
          <c:w val="0.987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'図１・２'!$P$41:$P$81</c:f>
              <c:strCache/>
            </c:strRef>
          </c:cat>
          <c:val>
            <c:numRef>
              <c:f>'図１・２'!$Q$41:$Q$81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'図１・２'!$P$41:$P$81</c:f>
              <c:strCache/>
            </c:strRef>
          </c:cat>
          <c:val>
            <c:numRef>
              <c:f>'図１・２'!$R$41:$R$81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'図１・２'!$P$41:$P$81</c:f>
              <c:strCache/>
            </c:strRef>
          </c:cat>
          <c:val>
            <c:numRef>
              <c:f>'図１・２'!$S$41:$S$81</c:f>
              <c:numCache/>
            </c:numRef>
          </c:val>
          <c:smooth val="0"/>
        </c:ser>
        <c:marker val="1"/>
        <c:axId val="7350553"/>
        <c:axId val="66154978"/>
      </c:lineChart>
      <c:catAx>
        <c:axId val="7350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4978"/>
        <c:crosses val="autoZero"/>
        <c:auto val="1"/>
        <c:lblOffset val="100"/>
        <c:tickLblSkip val="1"/>
        <c:noMultiLvlLbl val="0"/>
      </c:catAx>
      <c:valAx>
        <c:axId val="6615497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50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5"/>
          <c:w val="0.932"/>
          <c:h val="0.9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'図３～表11'!$T$20:$T$31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'図３～表11'!$U$20:$U$31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'図３～表11'!$V$20:$V$31</c:f>
              <c:numCache/>
            </c:numRef>
          </c:val>
          <c:smooth val="0"/>
        </c:ser>
        <c:marker val="1"/>
        <c:axId val="58523891"/>
        <c:axId val="56952972"/>
      </c:lineChart>
      <c:catAx>
        <c:axId val="58523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2972"/>
        <c:crosses val="autoZero"/>
        <c:auto val="1"/>
        <c:lblOffset val="100"/>
        <c:tickLblSkip val="1"/>
        <c:noMultiLvlLbl val="0"/>
      </c:catAx>
      <c:valAx>
        <c:axId val="56952972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891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09925"/>
          <c:w val="0.7625"/>
          <c:h val="0.864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'図４～表13'!$S$28:$T$28</c:f>
              <c:strCache/>
            </c:strRef>
          </c:cat>
          <c:val>
            <c:numRef>
              <c:f>'図４～表13'!$S$29:$T$29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8775"/>
          <c:w val="0.87525"/>
          <c:h val="0.84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'図４～表13'!$S$30:$V$30</c:f>
              <c:strCache/>
            </c:strRef>
          </c:cat>
          <c:val>
            <c:numRef>
              <c:f>'図４～表13'!$S$31:$V$31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625"/>
          <c:w val="0.9072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'図４～表13'!$T$64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'図４～表13'!$T$65:$T$76</c:f>
              <c:numCache/>
            </c:numRef>
          </c:val>
        </c:ser>
        <c:ser>
          <c:idx val="1"/>
          <c:order val="1"/>
          <c:tx>
            <c:strRef>
              <c:f>'図４～表13'!$U$64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'図４～表13'!$U$65:$U$76</c:f>
              <c:numCache/>
            </c:numRef>
          </c:val>
        </c:ser>
        <c:axId val="42814701"/>
        <c:axId val="49787990"/>
      </c:barChart>
      <c:catAx>
        <c:axId val="42814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87990"/>
        <c:crosses val="autoZero"/>
        <c:auto val="1"/>
        <c:lblOffset val="100"/>
        <c:tickLblSkip val="1"/>
        <c:noMultiLvlLbl val="0"/>
      </c:catAx>
      <c:valAx>
        <c:axId val="4978799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14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15425"/>
          <c:w val="0.131"/>
          <c:h val="0.1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49"/>
          <c:w val="0.74525"/>
          <c:h val="0.906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'図４～表13'!$S$21:$U$21</c:f>
              <c:strCache/>
            </c:strRef>
          </c:cat>
          <c:val>
            <c:numRef>
              <c:f>'図４～表13'!$S$22:$U$22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0.97975"/>
          <c:h val="0.96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'図４～表13'!$S$23:$U$23</c:f>
              <c:strCache/>
            </c:strRef>
          </c:cat>
          <c:val>
            <c:numRef>
              <c:f>'図４～表13'!$S$24:$U$24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'図７～図９'!$T$9</c:f>
              <c:strCache>
                <c:ptCount val="1"/>
                <c:pt idx="0">
                  <c:v>県外転入数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'図７～図９'!$S$10:$S$23</c:f>
              <c:strCache/>
            </c:strRef>
          </c:cat>
          <c:val>
            <c:numRef>
              <c:f>'図７～図９'!$T$10:$T$23</c:f>
              <c:numCache/>
            </c:numRef>
          </c:val>
        </c:ser>
        <c:ser>
          <c:idx val="2"/>
          <c:order val="1"/>
          <c:tx>
            <c:strRef>
              <c:f>'図７～図９'!$U$9</c:f>
              <c:strCache>
                <c:ptCount val="1"/>
                <c:pt idx="0">
                  <c:v>県外転出数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'図７～図９'!$S$10:$S$23</c:f>
              <c:strCache/>
            </c:strRef>
          </c:cat>
          <c:val>
            <c:numRef>
              <c:f>'図７～図９'!$U$10:$U$23</c:f>
              <c:numCache/>
            </c:numRef>
          </c:val>
        </c:ser>
        <c:ser>
          <c:idx val="3"/>
          <c:order val="2"/>
          <c:tx>
            <c:strRef>
              <c:f>'図７～図９'!$V$9</c:f>
              <c:strCache>
                <c:ptCount val="1"/>
                <c:pt idx="0">
                  <c:v>転入-転出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'図７～図９'!$S$10:$S$23</c:f>
              <c:strCache/>
            </c:strRef>
          </c:cat>
          <c:val>
            <c:numRef>
              <c:f>'図７～図９'!$V$10:$V$23</c:f>
              <c:numCache/>
            </c:numRef>
          </c:val>
        </c:ser>
        <c:axId val="45438727"/>
        <c:axId val="6295360"/>
      </c:barChart>
      <c:catAx>
        <c:axId val="45438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95360"/>
        <c:crosses val="autoZero"/>
        <c:auto val="1"/>
        <c:lblOffset val="100"/>
        <c:tickLblSkip val="1"/>
        <c:noMultiLvlLbl val="0"/>
      </c:catAx>
      <c:valAx>
        <c:axId val="6295360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38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78"/>
          <c:w val="0.16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66850" cy="400050"/>
    <xdr:sp>
      <xdr:nvSpPr>
        <xdr:cNvPr id="1" name="AutoShape 3"/>
        <xdr:cNvSpPr>
          <a:spLocks/>
        </xdr:cNvSpPr>
      </xdr:nvSpPr>
      <xdr:spPr>
        <a:xfrm>
          <a:off x="5381625" y="57150"/>
          <a:ext cx="1466850" cy="40005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0" y="153352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平成20年10月１日現在の本県人口は、1,464,566人（県推計）であり、前年と比べると、実数で9,428人減少している。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しかし、昭和60年の1,601,627人を境に昭和61年から再び減少に転じ、今回も引き続き減少している。
　なお、本年（1月1日～12月31日）の人口増減をみると、自然増減数は5,289人の自然減となっている。また、県外転入・転出に伴う社会増減数は3,855人の社会減となっている。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62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0" y="9010650"/>
          <a:ext cx="7067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注）　１　各年10月1日現在（ただし、昭和23年は8月1日現在）
　　　 2　昭和22年は、総務省「臨時国勢調査」による現在人口、昭和23年は、総務省「常住人口調査」による人口
　　　 3　昭和25、30、35、40、45、50、55、60、平成2、7、12、17年は、総務省「国勢調査」による常住人口
　　　 4　昭和41～44年、46～49年、51～54年、56～59年、61～平成元年、3～6年、8～11年、13年～16年は国勢調査の確定値に基づき、補間法により補正した県推計人口
　　　 5　平成18、19、20年は平成17年国勢調査の確定値に基づき推計した県推計人口
　　　 6　その他の年は、総務省「10月1日現在推計人口」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0.18775</cdr:y>
    </cdr:from>
    <cdr:to>
      <cdr:x>0</cdr:x>
      <cdr:y>0.2565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76275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404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0</xdr:col>
      <xdr:colOff>171450</xdr:colOff>
      <xdr:row>6</xdr:row>
      <xdr:rowOff>123825</xdr:rowOff>
    </xdr:from>
    <xdr:to>
      <xdr:col>11</xdr:col>
      <xdr:colOff>495300</xdr:colOff>
      <xdr:row>13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1066800"/>
          <a:ext cx="67151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平成20年の山口県人口を年齢別にみると、年少人口（15歳未満）は189,231人（総人口の12.9％）、生産年齢人口（15歳以上65歳未満）は885,535人（総人口の60.5％）、老年人口（65歳以上）は389,775人（総人口の26.6％）となっている。
　年少人口は、平成19年に比べ2，213人減少で0.1ポイントの減少、生産年齢人口は13,444人減少で0.5ポイントの減少、老年人口は6,224人増加で0.6ポイントの増加となっている。
　また、老年人口のうち75歳以上の人口をみると、197,309人となっており年少人口を上回っている。
　　　　　　　　　　　　　　　　　　　　　　　　　　　　　　　　　　　　　　　　　　　　　　　　　　　 　　　　　　　　　　　　　　  （統計表第7表参照）
　　　　　　　　　　　　　　　　　　　　　　　　　　　　　　　　　　　　　　　　　　　　　　　　　　　　　　　　     　</a:t>
          </a:r>
        </a:p>
      </xdr:txBody>
    </xdr:sp>
    <xdr:clientData/>
  </xdr:twoCellAnchor>
  <xdr:oneCellAnchor>
    <xdr:from>
      <xdr:col>9</xdr:col>
      <xdr:colOff>390525</xdr:colOff>
      <xdr:row>0</xdr:row>
      <xdr:rowOff>95250</xdr:rowOff>
    </xdr:from>
    <xdr:ext cx="1524000" cy="419100"/>
    <xdr:sp>
      <xdr:nvSpPr>
        <xdr:cNvPr id="3" name="AutoShape 6"/>
        <xdr:cNvSpPr>
          <a:spLocks/>
        </xdr:cNvSpPr>
      </xdr:nvSpPr>
      <xdr:spPr>
        <a:xfrm>
          <a:off x="5486400" y="95250"/>
          <a:ext cx="1524000" cy="4191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twoCellAnchor>
    <xdr:from>
      <xdr:col>2</xdr:col>
      <xdr:colOff>0</xdr:colOff>
      <xdr:row>18</xdr:row>
      <xdr:rowOff>47625</xdr:rowOff>
    </xdr:from>
    <xdr:to>
      <xdr:col>11</xdr:col>
      <xdr:colOff>561975</xdr:colOff>
      <xdr:row>40</xdr:row>
      <xdr:rowOff>0</xdr:rowOff>
    </xdr:to>
    <xdr:graphicFrame>
      <xdr:nvGraphicFramePr>
        <xdr:cNvPr id="4" name="Chart 14"/>
        <xdr:cNvGraphicFramePr/>
      </xdr:nvGraphicFramePr>
      <xdr:xfrm>
        <a:off x="361950" y="2828925"/>
        <a:ext cx="6591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29</xdr:row>
      <xdr:rowOff>104775</xdr:rowOff>
    </xdr:from>
    <xdr:to>
      <xdr:col>2</xdr:col>
      <xdr:colOff>266700</xdr:colOff>
      <xdr:row>30</xdr:row>
      <xdr:rowOff>95250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09575" y="47148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11</xdr:col>
      <xdr:colOff>476250</xdr:colOff>
      <xdr:row>7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81000" y="238125"/>
          <a:ext cx="64865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市町別に年齢３区分別人口の構成割合をみてみると、年少人口(15歳未満）の比率が最も高いのは和木町16.0％となっており、次いで山口市14.3％、下松市が14.0％となっている。また、生産年齢人口（15歳以上65歳未満）の比率が最も高いのは山口市63.3％となっており、次いで防府市62.4％、宇部市・下松市62.1％となっている。次に、老年人口(65歳以上）の比率が最も高いのは上関町49.4％となっており、次いで周防大島町の46.4％、阿武町43.7％となっている。
　また、老年人口のうち７５歳以上の人口をみると、上関町で30.9％、周防大島町で28.2％となっている。
　　　　　　　　　　　　　　　　　　　　　　　　　　　　　　　　　　　　　　　　　　　　　　　　　　　　　　　　　　　　（統計表第８表、第9表参照）</a:t>
          </a:r>
        </a:p>
      </xdr:txBody>
    </xdr:sp>
    <xdr:clientData/>
  </xdr:twoCellAnchor>
  <xdr:twoCellAnchor>
    <xdr:from>
      <xdr:col>2</xdr:col>
      <xdr:colOff>9525</xdr:colOff>
      <xdr:row>10</xdr:row>
      <xdr:rowOff>38100</xdr:rowOff>
    </xdr:from>
    <xdr:to>
      <xdr:col>12</xdr:col>
      <xdr:colOff>0</xdr:colOff>
      <xdr:row>33</xdr:row>
      <xdr:rowOff>114300</xdr:rowOff>
    </xdr:to>
    <xdr:graphicFrame>
      <xdr:nvGraphicFramePr>
        <xdr:cNvPr id="2" name="Chart 15"/>
        <xdr:cNvGraphicFramePr/>
      </xdr:nvGraphicFramePr>
      <xdr:xfrm>
        <a:off x="371475" y="1619250"/>
        <a:ext cx="6667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0</xdr:col>
      <xdr:colOff>95250</xdr:colOff>
      <xdr:row>51</xdr:row>
      <xdr:rowOff>85725</xdr:rowOff>
    </xdr:from>
    <xdr:to>
      <xdr:col>16</xdr:col>
      <xdr:colOff>266700</xdr:colOff>
      <xdr:row>57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10896600"/>
          <a:ext cx="814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　１　各年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年間の増減数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総人口増減数は、（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）に県内移動（転入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転出）及びその他（職権による記載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職権による消除）を含んだ数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社会増減数＝県外転入者数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県外転出者数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年以前の総人口増減数は、県内移動の転入及びその他が調査対象外であったため、それらは含まれない数となっている。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諸率（総人口増減、自然増減、社会増減、外国人増減等）は、各年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日現在の人口（表１）に基づき、人口千対（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）で算出したもの。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542925"/>
    <xdr:sp>
      <xdr:nvSpPr>
        <xdr:cNvPr id="3" name="AutoShape 4"/>
        <xdr:cNvSpPr>
          <a:spLocks/>
        </xdr:cNvSpPr>
      </xdr:nvSpPr>
      <xdr:spPr>
        <a:xfrm>
          <a:off x="76200" y="76200"/>
          <a:ext cx="1638300" cy="5429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0"/>
          <a:ext cx="3086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0"/>
          <a:ext cx="898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１　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年間の増減数。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総人口増減数は、（１）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（３）に県内移動（転入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転出）及びその他（職権による記載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職権による消除）を含んだ数。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社会増減数＝県外転入者数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県外転出者数。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年以前の総人口増減数は、県内移動の転入及びその他が調査対象外であったため、それらは含まれない数となっている。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諸率（総人口増減、自然増減、社会増減、外国人増減等）は、各年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日現在の人口（表１）に基づき、人口千対（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 Box 4"/>
        <xdr:cNvSpPr txBox="1">
          <a:spLocks noChangeArrowheads="1"/>
        </xdr:cNvSpPr>
      </xdr:nvSpPr>
      <xdr:spPr>
        <a:xfrm>
          <a:off x="361950" y="1276350"/>
          <a:ext cx="635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男女別に人口をみると、男性が女性より85,020人少なく、人口性比（女性100人に対する男性の数）は89.0となり、前年と同じである。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6324600" cy="419100"/>
    <xdr:sp>
      <xdr:nvSpPr>
        <xdr:cNvPr id="4" name="Text Box 5"/>
        <xdr:cNvSpPr txBox="1">
          <a:spLocks noChangeArrowheads="1"/>
        </xdr:cNvSpPr>
      </xdr:nvSpPr>
      <xdr:spPr>
        <a:xfrm>
          <a:off x="361950" y="5276850"/>
          <a:ext cx="6324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市部・郡部別に人口をみると、市部の構成比は95.2％を占めており、引き続き市部へ集中する傾向を示している。</a:t>
          </a:r>
        </a:p>
      </xdr:txBody>
    </xdr:sp>
    <xdr:clientData/>
  </xdr:oneCellAnchor>
  <xdr:oneCellAnchor>
    <xdr:from>
      <xdr:col>17</xdr:col>
      <xdr:colOff>142875</xdr:colOff>
      <xdr:row>0</xdr:row>
      <xdr:rowOff>76200</xdr:rowOff>
    </xdr:from>
    <xdr:ext cx="1457325" cy="438150"/>
    <xdr:sp>
      <xdr:nvSpPr>
        <xdr:cNvPr id="5" name="AutoShape 6"/>
        <xdr:cNvSpPr>
          <a:spLocks/>
        </xdr:cNvSpPr>
      </xdr:nvSpPr>
      <xdr:spPr>
        <a:xfrm>
          <a:off x="5524500" y="76200"/>
          <a:ext cx="1457325" cy="43815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oneCellAnchor>
    <xdr:from>
      <xdr:col>2</xdr:col>
      <xdr:colOff>9525</xdr:colOff>
      <xdr:row>22</xdr:row>
      <xdr:rowOff>85725</xdr:rowOff>
    </xdr:from>
    <xdr:ext cx="6324600" cy="228600"/>
    <xdr:sp>
      <xdr:nvSpPr>
        <xdr:cNvPr id="6" name="Text Box 7"/>
        <xdr:cNvSpPr txBox="1">
          <a:spLocks noChangeArrowheads="1"/>
        </xdr:cNvSpPr>
      </xdr:nvSpPr>
      <xdr:spPr>
        <a:xfrm>
          <a:off x="371475" y="423862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　各年10月1日現在の総務省「国勢調査」による常住人口（ただし、平成18、19、20年は県推計人口）</a:t>
          </a:r>
        </a:p>
      </xdr:txBody>
    </xdr:sp>
    <xdr:clientData/>
  </xdr:oneCellAnchor>
  <xdr:oneCellAnchor>
    <xdr:from>
      <xdr:col>1</xdr:col>
      <xdr:colOff>171450</xdr:colOff>
      <xdr:row>43</xdr:row>
      <xdr:rowOff>114300</xdr:rowOff>
    </xdr:from>
    <xdr:ext cx="6324600" cy="552450"/>
    <xdr:sp>
      <xdr:nvSpPr>
        <xdr:cNvPr id="7" name="Text Box 8"/>
        <xdr:cNvSpPr txBox="1">
          <a:spLocks noChangeArrowheads="1"/>
        </xdr:cNvSpPr>
      </xdr:nvSpPr>
      <xdr:spPr>
        <a:xfrm>
          <a:off x="352425" y="8267700"/>
          <a:ext cx="63246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  １　市部・郡部の区別は、平成20年10月1日現在の行政区画による。
　　　 ２　各年10月1日現在の総務省「国勢調査」による常住人口。（ただし、平成18、19、20年は県推計人口）
　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1</xdr:col>
      <xdr:colOff>152400</xdr:colOff>
      <xdr:row>56</xdr:row>
      <xdr:rowOff>66675</xdr:rowOff>
    </xdr:from>
    <xdr:to>
      <xdr:col>11</xdr:col>
      <xdr:colOff>600075</xdr:colOff>
      <xdr:row>60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10829925"/>
          <a:ext cx="65341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　1　各年１0月1日現在の総務省「国勢調査」による常住人口（ただし、平成18、19、20年は県推計人口）
　　　２　地域別人口は広域市町村圏を基に区分している。ただし、合併に伴い広域市町村圏が解消した地域については。解消前の広域市町
　　　　　村圏を基に区分している。
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 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地域別に人口をみると、すべての地域で減少傾向にある。
　また、構成比でみると、前回に比べ、上昇しているのは、周南地域、山口・防府地域であり、柳井地域、萩地域が減少しており、岩国地域、宇部・小野田地域、下関地域、長門地域では増減なしとなってい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428625"/>
    <xdr:sp>
      <xdr:nvSpPr>
        <xdr:cNvPr id="4" name="AutoShape 5"/>
        <xdr:cNvSpPr>
          <a:spLocks/>
        </xdr:cNvSpPr>
      </xdr:nvSpPr>
      <xdr:spPr>
        <a:xfrm>
          <a:off x="104775" y="95250"/>
          <a:ext cx="1504950" cy="4286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142875</xdr:rowOff>
    </xdr:from>
    <xdr:to>
      <xdr:col>12</xdr:col>
      <xdr:colOff>485775</xdr:colOff>
      <xdr:row>16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6225" y="1238250"/>
          <a:ext cx="6191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市町別に総人口の増減状況をみると、20市町のうち2市1町で増加している。
　増加市町のうち、実数では、防府市が334人と最も多く、また、増減率（人口千対）では、和木町が10.5と最も高くなっている。
　一方、減少市町をみると、実数では、下関市が△2,282人と最も多く、増減率（人口千対）では、阿東町が△34.7と最も高くなっている。
　前年と比べると、減から増または増から減に転じている市町はない。
　　　　　　　　　　　　　　　　　　　　　　　　　　　　　　　　　　　　　　　　　　　　　　　　　　　　　　　　     　   （統計表第１表参照）</a:t>
          </a:r>
        </a:p>
      </xdr:txBody>
    </xdr:sp>
    <xdr:clientData/>
  </xdr:twoCellAnchor>
  <xdr:twoCellAnchor>
    <xdr:from>
      <xdr:col>2</xdr:col>
      <xdr:colOff>0</xdr:colOff>
      <xdr:row>18</xdr:row>
      <xdr:rowOff>95250</xdr:rowOff>
    </xdr:from>
    <xdr:to>
      <xdr:col>12</xdr:col>
      <xdr:colOff>485775</xdr:colOff>
      <xdr:row>36</xdr:row>
      <xdr:rowOff>85725</xdr:rowOff>
    </xdr:to>
    <xdr:graphicFrame>
      <xdr:nvGraphicFramePr>
        <xdr:cNvPr id="3" name="Chart 5"/>
        <xdr:cNvGraphicFramePr/>
      </xdr:nvGraphicFramePr>
      <xdr:xfrm>
        <a:off x="361950" y="2867025"/>
        <a:ext cx="61055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123825</xdr:rowOff>
    </xdr:from>
    <xdr:to>
      <xdr:col>12</xdr:col>
      <xdr:colOff>523875</xdr:colOff>
      <xdr:row>47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0" y="6372225"/>
          <a:ext cx="61245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平成20年の出生児数は11,534人で前年と比較して217人の減少、死亡者数は16,823人で前年と比較して68人の増加となっており、差し引き5,289人の自然減少となっている。
　過去の推移をみると、昭和４９年以降出生児数は減少傾向にあり、また、近年死亡者数は増加傾向にある。このことから、自然増減数も減少傾向を示しており、14年連続して自然減となっている。
　　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12</xdr:col>
      <xdr:colOff>495300</xdr:colOff>
      <xdr:row>67</xdr:row>
      <xdr:rowOff>85725</xdr:rowOff>
    </xdr:to>
    <xdr:graphicFrame>
      <xdr:nvGraphicFramePr>
        <xdr:cNvPr id="5" name="Chart 9"/>
        <xdr:cNvGraphicFramePr/>
      </xdr:nvGraphicFramePr>
      <xdr:xfrm>
        <a:off x="371475" y="7791450"/>
        <a:ext cx="6105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390525</xdr:colOff>
      <xdr:row>0</xdr:row>
      <xdr:rowOff>95250</xdr:rowOff>
    </xdr:from>
    <xdr:ext cx="1504950" cy="428625"/>
    <xdr:sp>
      <xdr:nvSpPr>
        <xdr:cNvPr id="6" name="AutoShape 10"/>
        <xdr:cNvSpPr>
          <a:spLocks/>
        </xdr:cNvSpPr>
      </xdr:nvSpPr>
      <xdr:spPr>
        <a:xfrm>
          <a:off x="4781550" y="95250"/>
          <a:ext cx="1504950" cy="4286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twoCellAnchor>
    <xdr:from>
      <xdr:col>11</xdr:col>
      <xdr:colOff>276225</xdr:colOff>
      <xdr:row>50</xdr:row>
      <xdr:rowOff>38100</xdr:rowOff>
    </xdr:from>
    <xdr:to>
      <xdr:col>12</xdr:col>
      <xdr:colOff>409575</xdr:colOff>
      <xdr:row>51</xdr:row>
      <xdr:rowOff>66675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676900" y="78105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323850</xdr:colOff>
      <xdr:row>67</xdr:row>
      <xdr:rowOff>19050</xdr:rowOff>
    </xdr:from>
    <xdr:to>
      <xdr:col>2</xdr:col>
      <xdr:colOff>561975</xdr:colOff>
      <xdr:row>67</xdr:row>
      <xdr:rowOff>133350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85800" y="10382250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6</xdr:col>
      <xdr:colOff>352425</xdr:colOff>
      <xdr:row>53</xdr:row>
      <xdr:rowOff>114300</xdr:rowOff>
    </xdr:from>
    <xdr:to>
      <xdr:col>7</xdr:col>
      <xdr:colOff>571500</xdr:colOff>
      <xdr:row>55</xdr:row>
      <xdr:rowOff>19050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3152775" y="83439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出生児数</a:t>
          </a:r>
        </a:p>
      </xdr:txBody>
    </xdr:sp>
    <xdr:clientData/>
  </xdr:twoCellAnchor>
  <xdr:twoCellAnchor>
    <xdr:from>
      <xdr:col>5</xdr:col>
      <xdr:colOff>133350</xdr:colOff>
      <xdr:row>56</xdr:row>
      <xdr:rowOff>66675</xdr:rowOff>
    </xdr:from>
    <xdr:to>
      <xdr:col>6</xdr:col>
      <xdr:colOff>200025</xdr:colOff>
      <xdr:row>57</xdr:row>
      <xdr:rowOff>142875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2352675" y="8753475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死亡者数</a:t>
          </a:r>
        </a:p>
      </xdr:txBody>
    </xdr:sp>
    <xdr:clientData/>
  </xdr:twoCellAnchor>
  <xdr:twoCellAnchor>
    <xdr:from>
      <xdr:col>5</xdr:col>
      <xdr:colOff>38100</xdr:colOff>
      <xdr:row>60</xdr:row>
      <xdr:rowOff>114300</xdr:rowOff>
    </xdr:from>
    <xdr:to>
      <xdr:col>6</xdr:col>
      <xdr:colOff>104775</xdr:colOff>
      <xdr:row>62</xdr:row>
      <xdr:rowOff>38100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2257425" y="941070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自然増減</a:t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257175</xdr:colOff>
      <xdr:row>24</xdr:row>
      <xdr:rowOff>133350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0953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（増加）</a:t>
          </a:r>
        </a:p>
      </xdr:txBody>
    </xdr:sp>
    <xdr:clientData/>
  </xdr:twoCellAnchor>
  <xdr:twoCellAnchor>
    <xdr:from>
      <xdr:col>9</xdr:col>
      <xdr:colOff>504825</xdr:colOff>
      <xdr:row>31</xdr:row>
      <xdr:rowOff>142875</xdr:rowOff>
    </xdr:from>
    <xdr:to>
      <xdr:col>10</xdr:col>
      <xdr:colOff>295275</xdr:colOff>
      <xdr:row>33</xdr:row>
      <xdr:rowOff>19050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895850" y="49434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（減少）</a:t>
          </a:r>
        </a:p>
      </xdr:txBody>
    </xdr:sp>
    <xdr:clientData/>
  </xdr:twoCellAnchor>
  <xdr:twoCellAnchor>
    <xdr:from>
      <xdr:col>11</xdr:col>
      <xdr:colOff>276225</xdr:colOff>
      <xdr:row>18</xdr:row>
      <xdr:rowOff>133350</xdr:rowOff>
    </xdr:from>
    <xdr:to>
      <xdr:col>12</xdr:col>
      <xdr:colOff>409575</xdr:colOff>
      <xdr:row>20</xdr:row>
      <xdr:rowOff>9525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5676900" y="29051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‰</a:t>
          </a:r>
        </a:p>
      </xdr:txBody>
    </xdr:sp>
    <xdr:clientData/>
  </xdr:twoCellAnchor>
  <xdr:twoCellAnchor>
    <xdr:from>
      <xdr:col>2</xdr:col>
      <xdr:colOff>638175</xdr:colOff>
      <xdr:row>36</xdr:row>
      <xdr:rowOff>57150</xdr:rowOff>
    </xdr:from>
    <xdr:to>
      <xdr:col>11</xdr:col>
      <xdr:colOff>285750</xdr:colOff>
      <xdr:row>37</xdr:row>
      <xdr:rowOff>66675</xdr:rowOff>
    </xdr:to>
    <xdr:sp>
      <xdr:nvSpPr>
        <xdr:cNvPr id="15" name="Text Box 869"/>
        <xdr:cNvSpPr txBox="1">
          <a:spLocks noChangeArrowheads="1"/>
        </xdr:cNvSpPr>
      </xdr:nvSpPr>
      <xdr:spPr>
        <a:xfrm>
          <a:off x="1000125" y="5657850"/>
          <a:ext cx="4686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注）総人口の増減率＝総人口増減÷平成20年10月1日現在推計人口×1,000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104775</xdr:rowOff>
    </xdr:from>
    <xdr:to>
      <xdr:col>8</xdr:col>
      <xdr:colOff>295275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438150" y="2552700"/>
        <a:ext cx="2905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419100"/>
    <xdr:sp>
      <xdr:nvSpPr>
        <xdr:cNvPr id="3" name="AutoShape 2"/>
        <xdr:cNvSpPr>
          <a:spLocks/>
        </xdr:cNvSpPr>
      </xdr:nvSpPr>
      <xdr:spPr>
        <a:xfrm>
          <a:off x="76200" y="76200"/>
          <a:ext cx="1504950" cy="4191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twoCellAnchor>
    <xdr:from>
      <xdr:col>2</xdr:col>
      <xdr:colOff>238125</xdr:colOff>
      <xdr:row>7</xdr:row>
      <xdr:rowOff>9525</xdr:rowOff>
    </xdr:from>
    <xdr:to>
      <xdr:col>8</xdr:col>
      <xdr:colOff>323850</xdr:colOff>
      <xdr:row>14</xdr:row>
      <xdr:rowOff>95250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00075" y="1076325"/>
          <a:ext cx="27717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月別に、出生児・死亡者数をみると、出生は、10月1,053人、7月1,008人、1月994人の順に多く、死亡は1月1,744人、2月1,530人、12月1,502人の順に多くなっている。死亡者数については、全般的に冬季に多い傾向を示している。
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390525</xdr:colOff>
      <xdr:row>42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0550" y="5562600"/>
          <a:ext cx="28479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普通死亡率は、全県11.5、市部11.2、郡部17.1で、前年に比べ、全県0.1ポイント、市部0.1ﾎﾟｲﾝﾄ上昇しており、郡部では前年と同値になっている。
　市町別にみると、阿武町が24.4と最も高くなっている。一方和木町、山口市が9.6で最も低くなっている。
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16</xdr:row>
      <xdr:rowOff>142875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67150" y="1076325"/>
          <a:ext cx="28575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普通出生率は、全県7.9、市部8.0、郡部5.9で、前年に比べ、全県0.1ﾎﾟｲﾝﾄ、市部0.1ﾎﾟｲﾝﾄ、郡部0.1ポイントの低下となっている。
　普通出生率の高い市町をみると、下松市が10.2と最も高く、次いで、和木町、防府市の順となっている。
　一方、出生率の低い市町をみると、阿東町が2.9と最も低く、次いで、周防大島町、上関町の順となっている。
　　　　　　　　　　　　　　　　　　　（統計表第１表参照）</a:t>
          </a:r>
        </a:p>
      </xdr:txBody>
    </xdr:sp>
    <xdr:clientData/>
  </xdr:twoCellAnchor>
  <xdr:twoCellAnchor>
    <xdr:from>
      <xdr:col>5</xdr:col>
      <xdr:colOff>123825</xdr:colOff>
      <xdr:row>19</xdr:row>
      <xdr:rowOff>133350</xdr:rowOff>
    </xdr:from>
    <xdr:to>
      <xdr:col>7</xdr:col>
      <xdr:colOff>38100</xdr:colOff>
      <xdr:row>20</xdr:row>
      <xdr:rowOff>114300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962150" y="30480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死亡者数</a:t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6</xdr:col>
      <xdr:colOff>142875</xdr:colOff>
      <xdr:row>25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752600" y="36957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出生児数</a:t>
          </a:r>
        </a:p>
      </xdr:txBody>
    </xdr:sp>
    <xdr:clientData/>
  </xdr:twoCellAnchor>
  <xdr:twoCellAnchor>
    <xdr:from>
      <xdr:col>5</xdr:col>
      <xdr:colOff>104775</xdr:colOff>
      <xdr:row>28</xdr:row>
      <xdr:rowOff>85725</xdr:rowOff>
    </xdr:from>
    <xdr:to>
      <xdr:col>7</xdr:col>
      <xdr:colOff>114300</xdr:colOff>
      <xdr:row>29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43100" y="437197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46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3886200" y="5553075"/>
          <a:ext cx="28860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自然増減率は、全県△3.6（実数△5,289人）、市部△3.2（実数△4,495人）、郡部△11.2（実数△794人）で、前年に比べ、全県0.2ﾎﾟｲﾝﾄ、市部0.2ポイント、郡部0.1ﾎﾟｲﾝﾄ減少幅が拡大している。
　自然増加となった市町は、和木町のみであり0.2となっている。自然減少率の高い市町をみると、周防大島町が21.0と最も高くなっている。
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57150</xdr:colOff>
      <xdr:row>62</xdr:row>
      <xdr:rowOff>19050</xdr:rowOff>
    </xdr:from>
    <xdr:to>
      <xdr:col>8</xdr:col>
      <xdr:colOff>409575</xdr:colOff>
      <xdr:row>63</xdr:row>
      <xdr:rowOff>9525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19100" y="953452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注）　普通死亡率＝死亡数÷平成20年10月1日現在推計人口×1,000</a:t>
          </a:r>
        </a:p>
      </xdr:txBody>
    </xdr:sp>
    <xdr:clientData/>
  </xdr:twoCellAnchor>
  <xdr:twoCellAnchor>
    <xdr:from>
      <xdr:col>7</xdr:col>
      <xdr:colOff>257175</xdr:colOff>
      <xdr:row>17</xdr:row>
      <xdr:rowOff>19050</xdr:rowOff>
    </xdr:from>
    <xdr:to>
      <xdr:col>8</xdr:col>
      <xdr:colOff>238125</xdr:colOff>
      <xdr:row>18</xdr:row>
      <xdr:rowOff>47625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2571750" y="26289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104775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686175" y="50101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注）　普通出生率＝出生数÷平成20年10月1日現在推計人口×1,000</a:t>
          </a:r>
        </a:p>
      </xdr:txBody>
    </xdr:sp>
    <xdr:clientData/>
  </xdr:twoCellAnchor>
  <xdr:twoCellAnchor>
    <xdr:from>
      <xdr:col>10</xdr:col>
      <xdr:colOff>28575</xdr:colOff>
      <xdr:row>62</xdr:row>
      <xdr:rowOff>28575</xdr:rowOff>
    </xdr:from>
    <xdr:to>
      <xdr:col>16</xdr:col>
      <xdr:colOff>428625</xdr:colOff>
      <xdr:row>63</xdr:row>
      <xdr:rowOff>0</xdr:rowOff>
    </xdr:to>
    <xdr:sp>
      <xdr:nvSpPr>
        <xdr:cNvPr id="14" name="Text Box 850"/>
        <xdr:cNvSpPr txBox="1">
          <a:spLocks noChangeArrowheads="1"/>
        </xdr:cNvSpPr>
      </xdr:nvSpPr>
      <xdr:spPr>
        <a:xfrm>
          <a:off x="3667125" y="9525000"/>
          <a:ext cx="3133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注）　自然増減率＝自然増減数÷平成20年10月1日現在推計人口×1,000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238125</xdr:colOff>
      <xdr:row>19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428750"/>
          <a:ext cx="59912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社会移動者数(職権により記載・消除された者を除く。）は、全県で79,584人（うち県外転入26,930人、県外転出30,785人、県内移動者（転入ベース）21,869人）であり、移動率(人口千対）は54.3となっている。
　前年と比べると、社会移動者数は2,622人減少し、移動率は1.5ﾎﾟｲﾝﾄ低下している。
　県外・県内別の割合をみると、県外移動者は72.5％、県内移動者は27.5％とほぼ例年どおりの傾向を示している。
　男女別の割合をみると、男性が56.6％、女性が43.4％となっている。これを県外・県内別にみると、県外移動では、男性が女性に比べ11.5ﾎﾟｲﾝﾄ高くなっている。
　また、県内移動でも、男性が女性に比べ1.8ﾎﾟｲﾝﾄ高くなっている。
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1</xdr:col>
      <xdr:colOff>161925</xdr:colOff>
      <xdr:row>38</xdr:row>
      <xdr:rowOff>0</xdr:rowOff>
    </xdr:from>
    <xdr:to>
      <xdr:col>8</xdr:col>
      <xdr:colOff>152400</xdr:colOff>
      <xdr:row>44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2900" y="5924550"/>
          <a:ext cx="28575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月別の移動者数をみると、3月の21,737人（うち転入者8,491人、転出者13,246人）、4月の18,789人（うち転入者10,761人、転出者8,028人）が特に多く、3月は転出が4,755人、4月は転入が2,733人それぞれ超過となっている。
　　　　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57225" y="276225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　注）移動率＝社会移動者数÷平成20年10月1日現在推計人口×1,000</a:t>
          </a:r>
        </a:p>
      </xdr:txBody>
    </xdr:sp>
    <xdr:clientData/>
  </xdr:twoCellAnchor>
  <xdr:twoCellAnchor>
    <xdr:from>
      <xdr:col>10</xdr:col>
      <xdr:colOff>19050</xdr:colOff>
      <xdr:row>38</xdr:row>
      <xdr:rowOff>0</xdr:rowOff>
    </xdr:from>
    <xdr:to>
      <xdr:col>16</xdr:col>
      <xdr:colOff>419100</xdr:colOff>
      <xdr:row>48</xdr:row>
      <xdr:rowOff>28575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57600" y="5924550"/>
          <a:ext cx="309562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社会増減率は、全県△2.5（実数△3,705人）、市部△2.4（実数△3,391人）、郡部△4.4（実数△314人）で、前年に比べ、全県で0.3ﾎﾟｲﾝﾄ、市部で0.4ﾎﾟｲﾝﾄ減少幅が縮小、郡部では1.3ﾎﾟｲﾝﾄ減少幅が拡大となっている。
　社会増加となった市町は3市1町となっている。社会増加率の高い市町をみると、和木町が10.7と最も高くなっている。
　一方、社会減少率の高い市町をみると、阿東町が15.6と最も高くなっている。
　　　　　　　　　　　　　　　　　　　　（統計表第１表参照）</a:t>
          </a:r>
        </a:p>
      </xdr:txBody>
    </xdr:sp>
    <xdr:clientData/>
  </xdr:twoCellAnchor>
  <xdr:twoCellAnchor>
    <xdr:from>
      <xdr:col>9</xdr:col>
      <xdr:colOff>123825</xdr:colOff>
      <xdr:row>64</xdr:row>
      <xdr:rowOff>47625</xdr:rowOff>
    </xdr:from>
    <xdr:to>
      <xdr:col>16</xdr:col>
      <xdr:colOff>400050</xdr:colOff>
      <xdr:row>66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600450" y="10010775"/>
          <a:ext cx="31337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　１　県内転入、転出及び職権による記載、消除を含む。
　　　　 ２　社会増減率＝社会増減数÷平成20年10月1日現在推計人口×1,000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33525" cy="457200"/>
    <xdr:sp>
      <xdr:nvSpPr>
        <xdr:cNvPr id="7" name="AutoShape 9"/>
        <xdr:cNvSpPr>
          <a:spLocks/>
        </xdr:cNvSpPr>
      </xdr:nvSpPr>
      <xdr:spPr>
        <a:xfrm>
          <a:off x="4895850" y="95250"/>
          <a:ext cx="1533525" cy="4572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twoCellAnchor>
    <xdr:from>
      <xdr:col>26</xdr:col>
      <xdr:colOff>676275</xdr:colOff>
      <xdr:row>10</xdr:row>
      <xdr:rowOff>9525</xdr:rowOff>
    </xdr:from>
    <xdr:to>
      <xdr:col>30</xdr:col>
      <xdr:colOff>0</xdr:colOff>
      <xdr:row>10</xdr:row>
      <xdr:rowOff>142875</xdr:rowOff>
    </xdr:to>
    <xdr:sp>
      <xdr:nvSpPr>
        <xdr:cNvPr id="8" name="Line 14"/>
        <xdr:cNvSpPr>
          <a:spLocks/>
        </xdr:cNvSpPr>
      </xdr:nvSpPr>
      <xdr:spPr>
        <a:xfrm>
          <a:off x="13049250" y="1562100"/>
          <a:ext cx="2609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896100" y="923925"/>
          <a:ext cx="685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15</xdr:col>
      <xdr:colOff>523875</xdr:colOff>
      <xdr:row>34</xdr:row>
      <xdr:rowOff>142875</xdr:rowOff>
    </xdr:to>
    <xdr:grpSp>
      <xdr:nvGrpSpPr>
        <xdr:cNvPr id="10" name="Group 24"/>
        <xdr:cNvGrpSpPr>
          <a:grpSpLocks/>
        </xdr:cNvGrpSpPr>
      </xdr:nvGrpSpPr>
      <xdr:grpSpPr>
        <a:xfrm>
          <a:off x="3714750" y="3314700"/>
          <a:ext cx="2409825" cy="2143125"/>
          <a:chOff x="390" y="343"/>
          <a:chExt cx="255" cy="228"/>
        </a:xfrm>
        <a:solidFill>
          <a:srgbClr val="FFFFFF"/>
        </a:solidFill>
      </xdr:grpSpPr>
      <xdr:graphicFrame>
        <xdr:nvGraphicFramePr>
          <xdr:cNvPr id="11" name="Chart 22"/>
          <xdr:cNvGraphicFramePr/>
        </xdr:nvGraphicFramePr>
        <xdr:xfrm>
          <a:off x="390" y="343"/>
          <a:ext cx="25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12" name="Chart 23"/>
          <xdr:cNvGraphicFramePr/>
        </xdr:nvGraphicFramePr>
        <xdr:xfrm>
          <a:off x="461" y="401"/>
          <a:ext cx="120" cy="1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76200</xdr:colOff>
      <xdr:row>27</xdr:row>
      <xdr:rowOff>66675</xdr:rowOff>
    </xdr:from>
    <xdr:to>
      <xdr:col>11</xdr:col>
      <xdr:colOff>552450</xdr:colOff>
      <xdr:row>29</xdr:row>
      <xdr:rowOff>123825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4029075" y="42957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
43.4%</a:t>
          </a:r>
        </a:p>
      </xdr:txBody>
    </xdr:sp>
    <xdr:clientData/>
  </xdr:twoCellAnchor>
  <xdr:twoCellAnchor>
    <xdr:from>
      <xdr:col>13</xdr:col>
      <xdr:colOff>104775</xdr:colOff>
      <xdr:row>30</xdr:row>
      <xdr:rowOff>9525</xdr:rowOff>
    </xdr:from>
    <xdr:to>
      <xdr:col>15</xdr:col>
      <xdr:colOff>95250</xdr:colOff>
      <xdr:row>32</xdr:row>
      <xdr:rowOff>66675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5219700" y="47053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
56.6%</a:t>
          </a:r>
        </a:p>
      </xdr:txBody>
    </xdr:sp>
    <xdr:clientData/>
  </xdr:twoCellAnchor>
  <xdr:twoCellAnchor>
    <xdr:from>
      <xdr:col>11</xdr:col>
      <xdr:colOff>304800</xdr:colOff>
      <xdr:row>24</xdr:row>
      <xdr:rowOff>95250</xdr:rowOff>
    </xdr:from>
    <xdr:to>
      <xdr:col>12</xdr:col>
      <xdr:colOff>47625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257675" y="38576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県外女
30.5%</a:t>
          </a:r>
        </a:p>
      </xdr:txBody>
    </xdr:sp>
    <xdr:clientData/>
  </xdr:twoCellAnchor>
  <xdr:twoCellAnchor>
    <xdr:from>
      <xdr:col>11</xdr:col>
      <xdr:colOff>228600</xdr:colOff>
      <xdr:row>30</xdr:row>
      <xdr:rowOff>66675</xdr:rowOff>
    </xdr:from>
    <xdr:to>
      <xdr:col>11</xdr:col>
      <xdr:colOff>704850</xdr:colOff>
      <xdr:row>32</xdr:row>
      <xdr:rowOff>123825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4181475" y="47625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県内女
12.8%</a:t>
          </a:r>
        </a:p>
      </xdr:txBody>
    </xdr:sp>
    <xdr:clientData/>
  </xdr:twoCellAnchor>
  <xdr:twoCellAnchor>
    <xdr:from>
      <xdr:col>11</xdr:col>
      <xdr:colOff>638175</xdr:colOff>
      <xdr:row>30</xdr:row>
      <xdr:rowOff>9525</xdr:rowOff>
    </xdr:from>
    <xdr:to>
      <xdr:col>12</xdr:col>
      <xdr:colOff>19050</xdr:colOff>
      <xdr:row>30</xdr:row>
      <xdr:rowOff>123825</xdr:rowOff>
    </xdr:to>
    <xdr:sp>
      <xdr:nvSpPr>
        <xdr:cNvPr id="17" name="Line 37"/>
        <xdr:cNvSpPr>
          <a:spLocks/>
        </xdr:cNvSpPr>
      </xdr:nvSpPr>
      <xdr:spPr>
        <a:xfrm flipV="1">
          <a:off x="4591050" y="470535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13</xdr:col>
      <xdr:colOff>114300</xdr:colOff>
      <xdr:row>34</xdr:row>
      <xdr:rowOff>85725</xdr:rowOff>
    </xdr:to>
    <xdr:sp>
      <xdr:nvSpPr>
        <xdr:cNvPr id="18" name="Text Box 38"/>
        <xdr:cNvSpPr txBox="1">
          <a:spLocks noChangeArrowheads="1"/>
        </xdr:cNvSpPr>
      </xdr:nvSpPr>
      <xdr:spPr>
        <a:xfrm>
          <a:off x="4752975" y="50292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県内男
14.6%</a:t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285750</xdr:colOff>
      <xdr:row>31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4943475" y="481012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85725</xdr:rowOff>
    </xdr:from>
    <xdr:to>
      <xdr:col>15</xdr:col>
      <xdr:colOff>161925</xdr:colOff>
      <xdr:row>27</xdr:row>
      <xdr:rowOff>142875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5286375" y="40005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県外男
42.0%</a:t>
          </a:r>
        </a:p>
      </xdr:txBody>
    </xdr: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76200</xdr:colOff>
      <xdr:row>29</xdr:row>
      <xdr:rowOff>114300</xdr:rowOff>
    </xdr:to>
    <xdr:sp>
      <xdr:nvSpPr>
        <xdr:cNvPr id="21" name="Text Box 42"/>
        <xdr:cNvSpPr txBox="1">
          <a:spLocks noChangeArrowheads="1"/>
        </xdr:cNvSpPr>
      </xdr:nvSpPr>
      <xdr:spPr>
        <a:xfrm>
          <a:off x="4714875" y="42862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
79,584人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8</xdr:col>
      <xdr:colOff>314325</xdr:colOff>
      <xdr:row>66</xdr:row>
      <xdr:rowOff>57150</xdr:rowOff>
    </xdr:to>
    <xdr:graphicFrame>
      <xdr:nvGraphicFramePr>
        <xdr:cNvPr id="22" name="Chart 44"/>
        <xdr:cNvGraphicFramePr/>
      </xdr:nvGraphicFramePr>
      <xdr:xfrm>
        <a:off x="400050" y="7534275"/>
        <a:ext cx="2962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114300</xdr:colOff>
      <xdr:row>26</xdr:row>
      <xdr:rowOff>104775</xdr:rowOff>
    </xdr:from>
    <xdr:to>
      <xdr:col>14</xdr:col>
      <xdr:colOff>85725</xdr:colOff>
      <xdr:row>27</xdr:row>
      <xdr:rowOff>47625</xdr:rowOff>
    </xdr:to>
    <xdr:sp>
      <xdr:nvSpPr>
        <xdr:cNvPr id="23" name="Line 41"/>
        <xdr:cNvSpPr>
          <a:spLocks/>
        </xdr:cNvSpPr>
      </xdr:nvSpPr>
      <xdr:spPr>
        <a:xfrm flipH="1">
          <a:off x="5229225" y="417195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26</xdr:row>
      <xdr:rowOff>76200</xdr:rowOff>
    </xdr:from>
    <xdr:to>
      <xdr:col>12</xdr:col>
      <xdr:colOff>0</xdr:colOff>
      <xdr:row>27</xdr:row>
      <xdr:rowOff>66675</xdr:rowOff>
    </xdr:to>
    <xdr:sp>
      <xdr:nvSpPr>
        <xdr:cNvPr id="24" name="Line 35"/>
        <xdr:cNvSpPr>
          <a:spLocks/>
        </xdr:cNvSpPr>
      </xdr:nvSpPr>
      <xdr:spPr>
        <a:xfrm>
          <a:off x="4533900" y="41433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2571750" y="756285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285750</xdr:colOff>
      <xdr:row>21</xdr:row>
      <xdr:rowOff>114300</xdr:rowOff>
    </xdr:from>
    <xdr:to>
      <xdr:col>8</xdr:col>
      <xdr:colOff>114300</xdr:colOff>
      <xdr:row>35</xdr:row>
      <xdr:rowOff>9525</xdr:rowOff>
    </xdr:to>
    <xdr:graphicFrame>
      <xdr:nvGraphicFramePr>
        <xdr:cNvPr id="26" name="Chart 15"/>
        <xdr:cNvGraphicFramePr/>
      </xdr:nvGraphicFramePr>
      <xdr:xfrm>
        <a:off x="647700" y="3400425"/>
        <a:ext cx="25146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666750</xdr:colOff>
      <xdr:row>25</xdr:row>
      <xdr:rowOff>0</xdr:rowOff>
    </xdr:from>
    <xdr:to>
      <xdr:col>7</xdr:col>
      <xdr:colOff>57150</xdr:colOff>
      <xdr:row>31</xdr:row>
      <xdr:rowOff>104775</xdr:rowOff>
    </xdr:to>
    <xdr:graphicFrame>
      <xdr:nvGraphicFramePr>
        <xdr:cNvPr id="27" name="Chart 17"/>
        <xdr:cNvGraphicFramePr/>
      </xdr:nvGraphicFramePr>
      <xdr:xfrm>
        <a:off x="1343025" y="3914775"/>
        <a:ext cx="1028700" cy="104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209550</xdr:colOff>
      <xdr:row>26</xdr:row>
      <xdr:rowOff>133350</xdr:rowOff>
    </xdr:from>
    <xdr:to>
      <xdr:col>6</xdr:col>
      <xdr:colOff>76200</xdr:colOff>
      <xdr:row>29</xdr:row>
      <xdr:rowOff>142875</xdr:rowOff>
    </xdr:to>
    <xdr:sp>
      <xdr:nvSpPr>
        <xdr:cNvPr id="28" name="Oval 20"/>
        <xdr:cNvSpPr>
          <a:spLocks/>
        </xdr:cNvSpPr>
      </xdr:nvSpPr>
      <xdr:spPr>
        <a:xfrm>
          <a:off x="1619250" y="4200525"/>
          <a:ext cx="4572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25</xdr:row>
      <xdr:rowOff>85725</xdr:rowOff>
    </xdr:from>
    <xdr:to>
      <xdr:col>4</xdr:col>
      <xdr:colOff>238125</xdr:colOff>
      <xdr:row>27</xdr:row>
      <xdr:rowOff>57150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1152525" y="4000500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県内移動
２７．5％</a:t>
          </a:r>
        </a:p>
      </xdr:txBody>
    </xdr:sp>
    <xdr:clientData/>
  </xdr:twoCellAnchor>
  <xdr:twoCellAnchor>
    <xdr:from>
      <xdr:col>4</xdr:col>
      <xdr:colOff>247650</xdr:colOff>
      <xdr:row>31</xdr:row>
      <xdr:rowOff>114300</xdr:rowOff>
    </xdr:from>
    <xdr:to>
      <xdr:col>6</xdr:col>
      <xdr:colOff>304800</xdr:colOff>
      <xdr:row>34</xdr:row>
      <xdr:rowOff>28575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1657350" y="4972050"/>
          <a:ext cx="647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県外移動
72.5%</a:t>
          </a:r>
        </a:p>
      </xdr:txBody>
    </xdr:sp>
    <xdr:clientData/>
  </xdr:twoCellAnchor>
  <xdr:twoCellAnchor>
    <xdr:from>
      <xdr:col>4</xdr:col>
      <xdr:colOff>209550</xdr:colOff>
      <xdr:row>27</xdr:row>
      <xdr:rowOff>57150</xdr:rowOff>
    </xdr:from>
    <xdr:to>
      <xdr:col>6</xdr:col>
      <xdr:colOff>95250</xdr:colOff>
      <xdr:row>29</xdr:row>
      <xdr:rowOff>114300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1619250" y="42862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
79,584人</a:t>
          </a:r>
        </a:p>
      </xdr:txBody>
    </xdr:sp>
    <xdr:clientData/>
  </xdr:twoCellAnchor>
  <xdr:twoCellAnchor>
    <xdr:from>
      <xdr:col>6</xdr:col>
      <xdr:colOff>228600</xdr:colOff>
      <xdr:row>26</xdr:row>
      <xdr:rowOff>9525</xdr:rowOff>
    </xdr:from>
    <xdr:to>
      <xdr:col>7</xdr:col>
      <xdr:colOff>390525</xdr:colOff>
      <xdr:row>28</xdr:row>
      <xdr:rowOff>66675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228850" y="40767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市部
70.0%</a:t>
          </a:r>
        </a:p>
      </xdr:txBody>
    </xdr:sp>
    <xdr:clientData/>
  </xdr:twoCellAnchor>
  <xdr:twoCellAnchor>
    <xdr:from>
      <xdr:col>3</xdr:col>
      <xdr:colOff>361950</xdr:colOff>
      <xdr:row>29</xdr:row>
      <xdr:rowOff>142875</xdr:rowOff>
    </xdr:from>
    <xdr:to>
      <xdr:col>4</xdr:col>
      <xdr:colOff>95250</xdr:colOff>
      <xdr:row>32</xdr:row>
      <xdr:rowOff>0</xdr:rowOff>
    </xdr:to>
    <xdr:sp>
      <xdr:nvSpPr>
        <xdr:cNvPr id="33" name="Text Box 29"/>
        <xdr:cNvSpPr txBox="1">
          <a:spLocks noChangeArrowheads="1"/>
        </xdr:cNvSpPr>
      </xdr:nvSpPr>
      <xdr:spPr>
        <a:xfrm>
          <a:off x="1038225" y="46863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郡部
2.5%</a:t>
          </a:r>
        </a:p>
      </xdr:txBody>
    </xdr:sp>
    <xdr:clientData/>
  </xdr:twoCellAnchor>
  <xdr:twoCellAnchor>
    <xdr:from>
      <xdr:col>6</xdr:col>
      <xdr:colOff>171450</xdr:colOff>
      <xdr:row>26</xdr:row>
      <xdr:rowOff>152400</xdr:rowOff>
    </xdr:from>
    <xdr:to>
      <xdr:col>6</xdr:col>
      <xdr:colOff>304800</xdr:colOff>
      <xdr:row>27</xdr:row>
      <xdr:rowOff>142875</xdr:rowOff>
    </xdr:to>
    <xdr:sp>
      <xdr:nvSpPr>
        <xdr:cNvPr id="34" name="Line 30"/>
        <xdr:cNvSpPr>
          <a:spLocks/>
        </xdr:cNvSpPr>
      </xdr:nvSpPr>
      <xdr:spPr>
        <a:xfrm flipH="1">
          <a:off x="2171700" y="4219575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28</xdr:row>
      <xdr:rowOff>142875</xdr:rowOff>
    </xdr:from>
    <xdr:to>
      <xdr:col>4</xdr:col>
      <xdr:colOff>66675</xdr:colOff>
      <xdr:row>29</xdr:row>
      <xdr:rowOff>95250</xdr:rowOff>
    </xdr:to>
    <xdr:sp>
      <xdr:nvSpPr>
        <xdr:cNvPr id="35" name="Line 31"/>
        <xdr:cNvSpPr>
          <a:spLocks/>
        </xdr:cNvSpPr>
      </xdr:nvSpPr>
      <xdr:spPr>
        <a:xfrm flipV="1">
          <a:off x="1295400" y="45243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76200</xdr:rowOff>
    </xdr:from>
    <xdr:to>
      <xdr:col>5</xdr:col>
      <xdr:colOff>9525</xdr:colOff>
      <xdr:row>26</xdr:row>
      <xdr:rowOff>133350</xdr:rowOff>
    </xdr:to>
    <xdr:sp>
      <xdr:nvSpPr>
        <xdr:cNvPr id="36" name="Line 47"/>
        <xdr:cNvSpPr>
          <a:spLocks/>
        </xdr:cNvSpPr>
      </xdr:nvSpPr>
      <xdr:spPr>
        <a:xfrm>
          <a:off x="1847850" y="3990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27</xdr:row>
      <xdr:rowOff>47625</xdr:rowOff>
    </xdr:from>
    <xdr:to>
      <xdr:col>4</xdr:col>
      <xdr:colOff>123825</xdr:colOff>
      <xdr:row>28</xdr:row>
      <xdr:rowOff>104775</xdr:rowOff>
    </xdr:to>
    <xdr:sp>
      <xdr:nvSpPr>
        <xdr:cNvPr id="37" name="Text Box 52"/>
        <xdr:cNvSpPr txBox="1">
          <a:spLocks noChangeArrowheads="1"/>
        </xdr:cNvSpPr>
      </xdr:nvSpPr>
      <xdr:spPr>
        <a:xfrm>
          <a:off x="1085850" y="4276725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24</xdr:row>
      <xdr:rowOff>95250</xdr:rowOff>
    </xdr:from>
    <xdr:to>
      <xdr:col>5</xdr:col>
      <xdr:colOff>0</xdr:colOff>
      <xdr:row>26</xdr:row>
      <xdr:rowOff>123825</xdr:rowOff>
    </xdr:to>
    <xdr:sp>
      <xdr:nvSpPr>
        <xdr:cNvPr id="38" name="Text Box 54"/>
        <xdr:cNvSpPr txBox="1">
          <a:spLocks noChangeArrowheads="1"/>
        </xdr:cNvSpPr>
      </xdr:nvSpPr>
      <xdr:spPr>
        <a:xfrm>
          <a:off x="1609725" y="3857625"/>
          <a:ext cx="228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66</xdr:row>
      <xdr:rowOff>76200</xdr:rowOff>
    </xdr:from>
    <xdr:to>
      <xdr:col>10</xdr:col>
      <xdr:colOff>76200</xdr:colOff>
      <xdr:row>67</xdr:row>
      <xdr:rowOff>19050</xdr:rowOff>
    </xdr:to>
    <xdr:sp>
      <xdr:nvSpPr>
        <xdr:cNvPr id="39" name="Text Box 2608"/>
        <xdr:cNvSpPr txBox="1">
          <a:spLocks noChangeArrowheads="1"/>
        </xdr:cNvSpPr>
      </xdr:nvSpPr>
      <xdr:spPr>
        <a:xfrm>
          <a:off x="3686175" y="10344150"/>
          <a:ext cx="285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0.96075</cdr:y>
    </cdr:from>
    <cdr:to>
      <cdr:x>0.97425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247900" y="36004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年）と比べると、実数で*****人減少している。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38100</xdr:rowOff>
    </xdr:from>
    <xdr:to>
      <xdr:col>8</xdr:col>
      <xdr:colOff>180975</xdr:colOff>
      <xdr:row>14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6725" y="1428750"/>
          <a:ext cx="27622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平成20年の県外転入者数は26,930人、県外転出者数は30,785人で、差し引き3,855人の転出超過となっている。
　これを、前年に比べると、転出超過が448人減少している。　　　　　　　　　　　　（統計表第１表参照）
　　　　　　　　　　　　　　　　</a:t>
          </a:r>
        </a:p>
      </xdr:txBody>
    </xdr:sp>
    <xdr:clientData/>
  </xdr:twoCellAnchor>
  <xdr:twoCellAnchor>
    <xdr:from>
      <xdr:col>10</xdr:col>
      <xdr:colOff>85725</xdr:colOff>
      <xdr:row>9</xdr:row>
      <xdr:rowOff>28575</xdr:rowOff>
    </xdr:from>
    <xdr:to>
      <xdr:col>16</xdr:col>
      <xdr:colOff>238125</xdr:colOff>
      <xdr:row>14</xdr:row>
      <xdr:rowOff>28575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24275" y="1419225"/>
          <a:ext cx="28479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月別の県外転入・転出状況をみると、３月の転出超過が3,708人、４月の転入超過が1,796人となっている。
　これは、年度替わりの人口移動が激しいためである。
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49</xdr:row>
      <xdr:rowOff>0</xdr:rowOff>
    </xdr:from>
    <xdr:to>
      <xdr:col>16</xdr:col>
      <xdr:colOff>361950</xdr:colOff>
      <xdr:row>49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657600" y="7600950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438150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43815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   計   調　 査</a:t>
          </a:r>
        </a:p>
      </xdr:txBody>
    </xdr:sp>
    <xdr:clientData/>
  </xdr:oneCellAnchor>
  <xdr:twoCellAnchor>
    <xdr:from>
      <xdr:col>1</xdr:col>
      <xdr:colOff>171450</xdr:colOff>
      <xdr:row>16</xdr:row>
      <xdr:rowOff>95250</xdr:rowOff>
    </xdr:from>
    <xdr:to>
      <xdr:col>8</xdr:col>
      <xdr:colOff>381000</xdr:colOff>
      <xdr:row>35</xdr:row>
      <xdr:rowOff>47625</xdr:rowOff>
    </xdr:to>
    <xdr:graphicFrame>
      <xdr:nvGraphicFramePr>
        <xdr:cNvPr id="6" name="Chart 11"/>
        <xdr:cNvGraphicFramePr/>
      </xdr:nvGraphicFramePr>
      <xdr:xfrm>
        <a:off x="352425" y="2552700"/>
        <a:ext cx="3076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16</xdr:row>
      <xdr:rowOff>66675</xdr:rowOff>
    </xdr:from>
    <xdr:to>
      <xdr:col>16</xdr:col>
      <xdr:colOff>361950</xdr:colOff>
      <xdr:row>35</xdr:row>
      <xdr:rowOff>38100</xdr:rowOff>
    </xdr:to>
    <xdr:graphicFrame>
      <xdr:nvGraphicFramePr>
        <xdr:cNvPr id="7" name="Chart 12"/>
        <xdr:cNvGraphicFramePr/>
      </xdr:nvGraphicFramePr>
      <xdr:xfrm>
        <a:off x="3476625" y="2524125"/>
        <a:ext cx="32194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38</xdr:row>
      <xdr:rowOff>66675</xdr:rowOff>
    </xdr:from>
    <xdr:to>
      <xdr:col>16</xdr:col>
      <xdr:colOff>257175</xdr:colOff>
      <xdr:row>43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85750" y="5924550"/>
          <a:ext cx="63055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平成20年の人口ピラミッドをみてみると、男女とも55～59歳と30～39歳をピークとした2つのふくらみで構成されている。
　これは、それぞれ第１次ベビーブーム期と第２次ベビーブーム期の影響と思われる。　                      
                                                                                                                                       （統計表第7表参照）
　　　　　　　　　　　　　　　　　　　　　　　　　　　　　　　　　　　　　　　　　　　　　　　　　　　　　　　　     　</a:t>
          </a:r>
        </a:p>
      </xdr:txBody>
    </xdr:sp>
    <xdr:clientData/>
  </xdr:twoCellAnchor>
  <xdr:twoCellAnchor>
    <xdr:from>
      <xdr:col>0</xdr:col>
      <xdr:colOff>38100</xdr:colOff>
      <xdr:row>44</xdr:row>
      <xdr:rowOff>19050</xdr:rowOff>
    </xdr:from>
    <xdr:to>
      <xdr:col>16</xdr:col>
      <xdr:colOff>314325</xdr:colOff>
      <xdr:row>68</xdr:row>
      <xdr:rowOff>104775</xdr:rowOff>
    </xdr:to>
    <xdr:grpSp>
      <xdr:nvGrpSpPr>
        <xdr:cNvPr id="9" name="Group 1053"/>
        <xdr:cNvGrpSpPr>
          <a:grpSpLocks/>
        </xdr:cNvGrpSpPr>
      </xdr:nvGrpSpPr>
      <xdr:grpSpPr>
        <a:xfrm>
          <a:off x="38100" y="6848475"/>
          <a:ext cx="6610350" cy="3781425"/>
          <a:chOff x="4" y="715"/>
          <a:chExt cx="694" cy="397"/>
        </a:xfrm>
        <a:solidFill>
          <a:srgbClr val="FFFFFF"/>
        </a:solidFill>
      </xdr:grpSpPr>
      <xdr:graphicFrame>
        <xdr:nvGraphicFramePr>
          <xdr:cNvPr id="10" name="Chart 14"/>
          <xdr:cNvGraphicFramePr/>
        </xdr:nvGraphicFramePr>
        <xdr:xfrm>
          <a:off x="336" y="715"/>
          <a:ext cx="280" cy="39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1" name="Chart 17"/>
          <xdr:cNvGraphicFramePr/>
        </xdr:nvGraphicFramePr>
        <xdr:xfrm>
          <a:off x="68" y="716"/>
          <a:ext cx="300" cy="39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2" name="Text Box 25"/>
          <xdr:cNvSpPr txBox="1">
            <a:spLocks noChangeArrowheads="1"/>
          </xdr:cNvSpPr>
        </xdr:nvSpPr>
        <xdr:spPr>
          <a:xfrm>
            <a:off x="324" y="720"/>
            <a:ext cx="34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</a:t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588" y="828"/>
            <a:ext cx="110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昭和２２年～２４年の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4" name="Text Box 22"/>
          <xdr:cNvSpPr txBox="1">
            <a:spLocks noChangeArrowheads="1"/>
          </xdr:cNvSpPr>
        </xdr:nvSpPr>
        <xdr:spPr>
          <a:xfrm>
            <a:off x="528" y="921"/>
            <a:ext cx="110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昭和４６年～４９年の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  <xdr:sp>
        <xdr:nvSpPr>
          <xdr:cNvPr id="15" name="Text Box 23"/>
          <xdr:cNvSpPr txBox="1">
            <a:spLocks noChangeArrowheads="1"/>
          </xdr:cNvSpPr>
        </xdr:nvSpPr>
        <xdr:spPr>
          <a:xfrm>
            <a:off x="4" y="836"/>
            <a:ext cx="110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昭和２２年～２４年の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6" name="Text Box 24"/>
          <xdr:cNvSpPr txBox="1">
            <a:spLocks noChangeArrowheads="1"/>
          </xdr:cNvSpPr>
        </xdr:nvSpPr>
        <xdr:spPr>
          <a:xfrm>
            <a:off x="44" y="920"/>
            <a:ext cx="110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昭和４６年～４９年の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N66"/>
  <sheetViews>
    <sheetView workbookViewId="0" topLeftCell="A1">
      <selection activeCell="D28" sqref="D28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300" t="s">
        <v>6</v>
      </c>
      <c r="E3" s="300"/>
      <c r="F3" s="300"/>
      <c r="G3" s="300"/>
      <c r="H3" s="300"/>
      <c r="I3" s="300"/>
    </row>
    <row r="5" spans="4:9" ht="14.25">
      <c r="D5" s="301" t="s">
        <v>274</v>
      </c>
      <c r="E5" s="301"/>
      <c r="F5" s="301"/>
      <c r="G5" s="301"/>
      <c r="H5" s="301"/>
      <c r="I5" s="301"/>
    </row>
    <row r="7" spans="1:2" ht="12">
      <c r="A7" s="6" t="s">
        <v>0</v>
      </c>
      <c r="B7" s="6"/>
    </row>
    <row r="8" ht="12">
      <c r="B8" s="6" t="s">
        <v>1</v>
      </c>
    </row>
    <row r="19" spans="3:14" ht="13.5">
      <c r="C19" s="6" t="s">
        <v>2</v>
      </c>
      <c r="D19"/>
      <c r="E19"/>
      <c r="F19"/>
      <c r="G19" s="1"/>
      <c r="H19"/>
      <c r="I19" s="305" t="s">
        <v>222</v>
      </c>
      <c r="J19" s="305"/>
      <c r="L19"/>
      <c r="M19"/>
      <c r="N19"/>
    </row>
    <row r="20" spans="3:14" ht="13.5">
      <c r="C20" s="302" t="s">
        <v>129</v>
      </c>
      <c r="D20" s="303" t="s">
        <v>130</v>
      </c>
      <c r="E20" s="298" t="s">
        <v>131</v>
      </c>
      <c r="F20" s="304"/>
      <c r="G20" s="303" t="s">
        <v>129</v>
      </c>
      <c r="H20" s="303" t="s">
        <v>130</v>
      </c>
      <c r="I20" s="298" t="s">
        <v>131</v>
      </c>
      <c r="J20" s="299"/>
      <c r="K20" s="15"/>
      <c r="L20" s="15"/>
      <c r="M20" s="15"/>
      <c r="N20" s="15"/>
    </row>
    <row r="21" spans="3:14" ht="13.5">
      <c r="C21" s="302"/>
      <c r="D21" s="303"/>
      <c r="E21" s="193"/>
      <c r="F21" s="195" t="s">
        <v>5</v>
      </c>
      <c r="G21" s="303"/>
      <c r="H21" s="303"/>
      <c r="I21" s="193"/>
      <c r="J21" s="195" t="s">
        <v>5</v>
      </c>
      <c r="K21" s="15"/>
      <c r="L21" s="15"/>
      <c r="M21" s="9"/>
      <c r="N21" s="8"/>
    </row>
    <row r="22" spans="3:14" ht="12">
      <c r="C22" s="191" t="s">
        <v>233</v>
      </c>
      <c r="D22" s="2">
        <v>1479244</v>
      </c>
      <c r="E22" s="2">
        <v>103748</v>
      </c>
      <c r="F22" s="127">
        <v>7.5</v>
      </c>
      <c r="G22" s="196">
        <v>56</v>
      </c>
      <c r="H22" s="2">
        <v>1592284</v>
      </c>
      <c r="I22" s="2">
        <f>H22-D55</f>
        <v>5205</v>
      </c>
      <c r="J22" s="127">
        <f>I22/D55*100</f>
        <v>0.3279609899696234</v>
      </c>
      <c r="K22" s="10"/>
      <c r="L22" s="10"/>
      <c r="M22" s="11"/>
      <c r="N22" s="12"/>
    </row>
    <row r="23" spans="3:14" ht="12">
      <c r="C23" s="192">
        <v>23</v>
      </c>
      <c r="D23" s="2">
        <v>1505532</v>
      </c>
      <c r="E23" s="2">
        <f aca="true" t="shared" si="0" ref="E23:E55">D23-D22</f>
        <v>26288</v>
      </c>
      <c r="F23" s="127">
        <f aca="true" t="shared" si="1" ref="F23:F55">E23/D22*100</f>
        <v>1.7771239903626446</v>
      </c>
      <c r="G23" s="196">
        <v>57</v>
      </c>
      <c r="H23" s="2">
        <v>1598136</v>
      </c>
      <c r="I23" s="2">
        <f aca="true" t="shared" si="2" ref="I23:I49">H23-H22</f>
        <v>5852</v>
      </c>
      <c r="J23" s="127">
        <f aca="true" t="shared" si="3" ref="J23:J49">I23/H22*100</f>
        <v>0.3675223766614498</v>
      </c>
      <c r="K23" s="10"/>
      <c r="L23" s="10"/>
      <c r="M23" s="11"/>
      <c r="N23" s="12"/>
    </row>
    <row r="24" spans="3:14" ht="12">
      <c r="C24" s="192">
        <v>24</v>
      </c>
      <c r="D24" s="2">
        <v>1551600</v>
      </c>
      <c r="E24" s="2">
        <f t="shared" si="0"/>
        <v>46068</v>
      </c>
      <c r="F24" s="127">
        <f t="shared" si="1"/>
        <v>3.0599150333569796</v>
      </c>
      <c r="G24" s="196">
        <v>58</v>
      </c>
      <c r="H24" s="2">
        <v>1599747</v>
      </c>
      <c r="I24" s="2">
        <f t="shared" si="2"/>
        <v>1611</v>
      </c>
      <c r="J24" s="127">
        <f t="shared" si="3"/>
        <v>0.10080493775248163</v>
      </c>
      <c r="K24" s="10"/>
      <c r="L24" s="10"/>
      <c r="M24" s="11"/>
      <c r="N24" s="12"/>
    </row>
    <row r="25" spans="3:14" ht="12">
      <c r="C25" s="192">
        <v>25</v>
      </c>
      <c r="D25" s="2">
        <v>1540882</v>
      </c>
      <c r="E25" s="2">
        <f t="shared" si="0"/>
        <v>-10718</v>
      </c>
      <c r="F25" s="127">
        <f t="shared" si="1"/>
        <v>-0.6907708172209333</v>
      </c>
      <c r="G25" s="196">
        <v>59</v>
      </c>
      <c r="H25" s="2">
        <v>1600346</v>
      </c>
      <c r="I25" s="2">
        <f t="shared" si="2"/>
        <v>599</v>
      </c>
      <c r="J25" s="127">
        <f t="shared" si="3"/>
        <v>0.037443420740904655</v>
      </c>
      <c r="K25" s="10"/>
      <c r="L25" s="10"/>
      <c r="M25" s="11"/>
      <c r="N25" s="12"/>
    </row>
    <row r="26" spans="3:14" ht="12">
      <c r="C26" s="192">
        <v>26</v>
      </c>
      <c r="D26" s="2">
        <v>1552680</v>
      </c>
      <c r="E26" s="2">
        <f t="shared" si="0"/>
        <v>11798</v>
      </c>
      <c r="F26" s="127">
        <f t="shared" si="1"/>
        <v>0.7656653786597546</v>
      </c>
      <c r="G26" s="196">
        <v>60</v>
      </c>
      <c r="H26" s="7">
        <v>1601627</v>
      </c>
      <c r="I26" s="2">
        <f t="shared" si="2"/>
        <v>1281</v>
      </c>
      <c r="J26" s="127">
        <f t="shared" si="3"/>
        <v>0.08004519022761328</v>
      </c>
      <c r="K26" s="10"/>
      <c r="L26" s="10"/>
      <c r="M26" s="11"/>
      <c r="N26" s="12"/>
    </row>
    <row r="27" spans="3:14" ht="12">
      <c r="C27" s="192">
        <v>27</v>
      </c>
      <c r="D27" s="2">
        <v>1573244</v>
      </c>
      <c r="E27" s="2">
        <f t="shared" si="0"/>
        <v>20564</v>
      </c>
      <c r="F27" s="127">
        <f t="shared" si="1"/>
        <v>1.3244197130123398</v>
      </c>
      <c r="G27" s="196">
        <v>61</v>
      </c>
      <c r="H27" s="2">
        <v>1598376</v>
      </c>
      <c r="I27" s="2">
        <f t="shared" si="2"/>
        <v>-3251</v>
      </c>
      <c r="J27" s="127">
        <f t="shared" si="3"/>
        <v>-0.20298109360044506</v>
      </c>
      <c r="K27" s="10"/>
      <c r="L27" s="10"/>
      <c r="M27" s="11"/>
      <c r="N27" s="12"/>
    </row>
    <row r="28" spans="3:14" ht="12">
      <c r="C28" s="192">
        <v>28</v>
      </c>
      <c r="D28" s="2">
        <v>1588111</v>
      </c>
      <c r="E28" s="2">
        <f t="shared" si="0"/>
        <v>14867</v>
      </c>
      <c r="F28" s="127">
        <f t="shared" si="1"/>
        <v>0.9449900968953323</v>
      </c>
      <c r="G28" s="196">
        <v>62</v>
      </c>
      <c r="H28" s="2">
        <v>1593302</v>
      </c>
      <c r="I28" s="2">
        <f t="shared" si="2"/>
        <v>-5074</v>
      </c>
      <c r="J28" s="127">
        <f t="shared" si="3"/>
        <v>-0.3174472089170508</v>
      </c>
      <c r="K28" s="10"/>
      <c r="L28" s="10"/>
      <c r="M28" s="11"/>
      <c r="N28" s="12"/>
    </row>
    <row r="29" spans="3:14" ht="12">
      <c r="C29" s="192">
        <v>29</v>
      </c>
      <c r="D29" s="2">
        <v>1599036</v>
      </c>
      <c r="E29" s="2">
        <f t="shared" si="0"/>
        <v>10925</v>
      </c>
      <c r="F29" s="127">
        <f t="shared" si="1"/>
        <v>0.6879242068092217</v>
      </c>
      <c r="G29" s="196">
        <v>63</v>
      </c>
      <c r="H29" s="2">
        <v>1588337</v>
      </c>
      <c r="I29" s="2">
        <f t="shared" si="2"/>
        <v>-4965</v>
      </c>
      <c r="J29" s="127">
        <f t="shared" si="3"/>
        <v>-0.31161700669427395</v>
      </c>
      <c r="K29" s="10"/>
      <c r="L29" s="10"/>
      <c r="M29" s="11"/>
      <c r="N29" s="12"/>
    </row>
    <row r="30" spans="3:14" ht="12">
      <c r="C30" s="192">
        <v>30</v>
      </c>
      <c r="D30" s="2">
        <v>1609839</v>
      </c>
      <c r="E30" s="2">
        <f t="shared" si="0"/>
        <v>10803</v>
      </c>
      <c r="F30" s="127">
        <f t="shared" si="1"/>
        <v>0.6755945457137926</v>
      </c>
      <c r="G30" s="197" t="s">
        <v>7</v>
      </c>
      <c r="H30" s="2">
        <v>1581766</v>
      </c>
      <c r="I30" s="2">
        <f t="shared" si="2"/>
        <v>-6571</v>
      </c>
      <c r="J30" s="127">
        <f t="shared" si="3"/>
        <v>-0.41370313730650354</v>
      </c>
      <c r="K30" s="10"/>
      <c r="L30" s="10"/>
      <c r="M30" s="11"/>
      <c r="N30" s="12"/>
    </row>
    <row r="31" spans="3:14" ht="12">
      <c r="C31" s="192">
        <v>31</v>
      </c>
      <c r="D31" s="2">
        <v>1617219</v>
      </c>
      <c r="E31" s="2">
        <f t="shared" si="0"/>
        <v>7380</v>
      </c>
      <c r="F31" s="127">
        <f t="shared" si="1"/>
        <v>0.45843093626132797</v>
      </c>
      <c r="G31" s="196">
        <v>2</v>
      </c>
      <c r="H31" s="2">
        <v>1572616</v>
      </c>
      <c r="I31" s="2">
        <f t="shared" si="2"/>
        <v>-9150</v>
      </c>
      <c r="J31" s="127">
        <f t="shared" si="3"/>
        <v>-0.5784673586358539</v>
      </c>
      <c r="K31" s="10"/>
      <c r="L31" s="10"/>
      <c r="M31" s="11"/>
      <c r="N31" s="12"/>
    </row>
    <row r="32" spans="3:14" ht="12">
      <c r="C32" s="192">
        <v>32</v>
      </c>
      <c r="D32" s="2">
        <v>1619072</v>
      </c>
      <c r="E32" s="2">
        <f t="shared" si="0"/>
        <v>1853</v>
      </c>
      <c r="F32" s="127">
        <f t="shared" si="1"/>
        <v>0.11457941070442532</v>
      </c>
      <c r="G32" s="196">
        <v>3</v>
      </c>
      <c r="H32" s="2">
        <v>1567343</v>
      </c>
      <c r="I32" s="2">
        <f t="shared" si="2"/>
        <v>-5273</v>
      </c>
      <c r="J32" s="127">
        <f t="shared" si="3"/>
        <v>-0.33530117969040124</v>
      </c>
      <c r="K32" s="10"/>
      <c r="L32" s="10"/>
      <c r="M32" s="11"/>
      <c r="N32" s="12"/>
    </row>
    <row r="33" spans="3:14" ht="12">
      <c r="C33" s="192">
        <v>33</v>
      </c>
      <c r="D33" s="2">
        <v>1622909</v>
      </c>
      <c r="E33" s="2">
        <f t="shared" si="0"/>
        <v>3837</v>
      </c>
      <c r="F33" s="127">
        <f t="shared" si="1"/>
        <v>0.23698760771602498</v>
      </c>
      <c r="G33" s="196">
        <v>4</v>
      </c>
      <c r="H33" s="2">
        <v>1563840</v>
      </c>
      <c r="I33" s="2">
        <f t="shared" si="2"/>
        <v>-3503</v>
      </c>
      <c r="J33" s="127">
        <f t="shared" si="3"/>
        <v>-0.22349925957496222</v>
      </c>
      <c r="K33" s="10"/>
      <c r="L33" s="10"/>
      <c r="M33" s="11"/>
      <c r="N33" s="12"/>
    </row>
    <row r="34" spans="3:14" ht="12">
      <c r="C34" s="192">
        <v>34</v>
      </c>
      <c r="D34" s="2">
        <v>1617721</v>
      </c>
      <c r="E34" s="2">
        <f t="shared" si="0"/>
        <v>-5188</v>
      </c>
      <c r="F34" s="127">
        <f t="shared" si="1"/>
        <v>-0.31967288369218483</v>
      </c>
      <c r="G34" s="196">
        <v>5</v>
      </c>
      <c r="H34" s="2">
        <v>1560342</v>
      </c>
      <c r="I34" s="2">
        <f t="shared" si="2"/>
        <v>-3498</v>
      </c>
      <c r="J34" s="127">
        <f t="shared" si="3"/>
        <v>-0.22368017188459177</v>
      </c>
      <c r="K34" s="10"/>
      <c r="L34" s="10"/>
      <c r="M34" s="11"/>
      <c r="N34" s="12"/>
    </row>
    <row r="35" spans="3:14" ht="12">
      <c r="C35" s="192">
        <v>35</v>
      </c>
      <c r="D35" s="2">
        <v>1602207</v>
      </c>
      <c r="E35" s="2">
        <f t="shared" si="0"/>
        <v>-15514</v>
      </c>
      <c r="F35" s="127">
        <f t="shared" si="1"/>
        <v>-0.9590034375519635</v>
      </c>
      <c r="G35" s="196">
        <v>6</v>
      </c>
      <c r="H35" s="2">
        <v>1558661</v>
      </c>
      <c r="I35" s="2">
        <f t="shared" si="2"/>
        <v>-1681</v>
      </c>
      <c r="J35" s="127">
        <f t="shared" si="3"/>
        <v>-0.10773279191356767</v>
      </c>
      <c r="K35" s="10"/>
      <c r="L35" s="10"/>
      <c r="M35" s="11"/>
      <c r="N35" s="12"/>
    </row>
    <row r="36" spans="3:14" ht="12">
      <c r="C36" s="192">
        <v>36</v>
      </c>
      <c r="D36" s="2">
        <v>1593529</v>
      </c>
      <c r="E36" s="2">
        <f t="shared" si="0"/>
        <v>-8678</v>
      </c>
      <c r="F36" s="127">
        <f t="shared" si="1"/>
        <v>-0.541627892026436</v>
      </c>
      <c r="G36" s="196">
        <v>7</v>
      </c>
      <c r="H36" s="2">
        <v>1555543</v>
      </c>
      <c r="I36" s="2">
        <f t="shared" si="2"/>
        <v>-3118</v>
      </c>
      <c r="J36" s="127">
        <f t="shared" si="3"/>
        <v>-0.20004349887499592</v>
      </c>
      <c r="K36" s="10"/>
      <c r="L36" s="10"/>
      <c r="M36" s="11"/>
      <c r="N36" s="12"/>
    </row>
    <row r="37" spans="3:14" ht="12">
      <c r="C37" s="192">
        <v>37</v>
      </c>
      <c r="D37" s="2">
        <v>1584906</v>
      </c>
      <c r="E37" s="2">
        <f t="shared" si="0"/>
        <v>-8623</v>
      </c>
      <c r="F37" s="127">
        <f t="shared" si="1"/>
        <v>-0.5411260165331161</v>
      </c>
      <c r="G37" s="196">
        <v>8</v>
      </c>
      <c r="H37" s="2">
        <v>1550853</v>
      </c>
      <c r="I37" s="2">
        <f t="shared" si="2"/>
        <v>-4690</v>
      </c>
      <c r="J37" s="127">
        <f t="shared" si="3"/>
        <v>-0.30150243355535655</v>
      </c>
      <c r="K37" s="10"/>
      <c r="L37" s="10"/>
      <c r="M37" s="11"/>
      <c r="N37" s="12"/>
    </row>
    <row r="38" spans="3:14" ht="12">
      <c r="C38" s="192">
        <v>38</v>
      </c>
      <c r="D38" s="2">
        <v>1569018</v>
      </c>
      <c r="E38" s="2">
        <f t="shared" si="0"/>
        <v>-15888</v>
      </c>
      <c r="F38" s="127">
        <f t="shared" si="1"/>
        <v>-1.002456928044944</v>
      </c>
      <c r="G38" s="196">
        <v>9</v>
      </c>
      <c r="H38" s="2">
        <v>1546381</v>
      </c>
      <c r="I38" s="2">
        <f t="shared" si="2"/>
        <v>-4472</v>
      </c>
      <c r="J38" s="127">
        <f t="shared" si="3"/>
        <v>-0.28835743942204706</v>
      </c>
      <c r="K38" s="10"/>
      <c r="L38" s="10"/>
      <c r="M38" s="11"/>
      <c r="N38" s="12"/>
    </row>
    <row r="39" spans="3:14" ht="12">
      <c r="C39" s="192">
        <v>39</v>
      </c>
      <c r="D39" s="2">
        <v>1551283</v>
      </c>
      <c r="E39" s="2">
        <f t="shared" si="0"/>
        <v>-17735</v>
      </c>
      <c r="F39" s="127">
        <f t="shared" si="1"/>
        <v>-1.130324827376104</v>
      </c>
      <c r="G39" s="196">
        <v>10</v>
      </c>
      <c r="H39" s="2">
        <v>1541553</v>
      </c>
      <c r="I39" s="2">
        <f t="shared" si="2"/>
        <v>-4828</v>
      </c>
      <c r="J39" s="127">
        <f t="shared" si="3"/>
        <v>-0.31221283758659735</v>
      </c>
      <c r="K39" s="10"/>
      <c r="L39" s="10"/>
      <c r="M39" s="11"/>
      <c r="N39" s="12"/>
    </row>
    <row r="40" spans="3:14" ht="12">
      <c r="C40" s="192">
        <v>40</v>
      </c>
      <c r="D40" s="2">
        <v>1543573</v>
      </c>
      <c r="E40" s="2">
        <f t="shared" si="0"/>
        <v>-7710</v>
      </c>
      <c r="F40" s="127">
        <f t="shared" si="1"/>
        <v>-0.49700796050752827</v>
      </c>
      <c r="G40" s="196">
        <v>11</v>
      </c>
      <c r="H40" s="2">
        <v>1535815</v>
      </c>
      <c r="I40" s="2">
        <f t="shared" si="2"/>
        <v>-5738</v>
      </c>
      <c r="J40" s="127">
        <f t="shared" si="3"/>
        <v>-0.3722220384248871</v>
      </c>
      <c r="K40" s="10"/>
      <c r="L40" s="10"/>
      <c r="M40" s="11"/>
      <c r="N40" s="12"/>
    </row>
    <row r="41" spans="3:14" ht="12">
      <c r="C41" s="192">
        <v>41</v>
      </c>
      <c r="D41" s="2">
        <v>1533848</v>
      </c>
      <c r="E41" s="2">
        <f t="shared" si="0"/>
        <v>-9725</v>
      </c>
      <c r="F41" s="127">
        <f t="shared" si="1"/>
        <v>-0.6300317510088607</v>
      </c>
      <c r="G41" s="196">
        <v>12</v>
      </c>
      <c r="H41" s="2">
        <v>1527964</v>
      </c>
      <c r="I41" s="2">
        <f t="shared" si="2"/>
        <v>-7851</v>
      </c>
      <c r="J41" s="127">
        <f t="shared" si="3"/>
        <v>-0.5111943821358692</v>
      </c>
      <c r="K41" s="10"/>
      <c r="L41" s="10"/>
      <c r="M41" s="11"/>
      <c r="N41" s="12"/>
    </row>
    <row r="42" spans="3:14" ht="12">
      <c r="C42" s="192">
        <v>42</v>
      </c>
      <c r="D42" s="2">
        <v>1529430</v>
      </c>
      <c r="E42" s="2">
        <f t="shared" si="0"/>
        <v>-4418</v>
      </c>
      <c r="F42" s="127">
        <f t="shared" si="1"/>
        <v>-0.28803375562637235</v>
      </c>
      <c r="G42" s="196">
        <v>13</v>
      </c>
      <c r="H42" s="117">
        <v>1522056</v>
      </c>
      <c r="I42" s="2">
        <f t="shared" si="2"/>
        <v>-5908</v>
      </c>
      <c r="J42" s="127">
        <f t="shared" si="3"/>
        <v>-0.3866583244107845</v>
      </c>
      <c r="K42" s="10"/>
      <c r="L42" s="113"/>
      <c r="M42" s="10"/>
      <c r="N42" s="10"/>
    </row>
    <row r="43" spans="3:14" ht="12">
      <c r="C43" s="192">
        <v>43</v>
      </c>
      <c r="D43" s="2">
        <v>1518871</v>
      </c>
      <c r="E43" s="2">
        <f t="shared" si="0"/>
        <v>-10559</v>
      </c>
      <c r="F43" s="127">
        <f t="shared" si="1"/>
        <v>-0.6903879222978495</v>
      </c>
      <c r="G43" s="196">
        <v>14</v>
      </c>
      <c r="H43" s="117">
        <v>1515792</v>
      </c>
      <c r="I43" s="2">
        <f t="shared" si="2"/>
        <v>-6264</v>
      </c>
      <c r="J43" s="127">
        <f t="shared" si="3"/>
        <v>-0.4115485895394125</v>
      </c>
      <c r="K43" s="10"/>
      <c r="L43" s="10"/>
      <c r="M43" s="10"/>
      <c r="N43" s="10"/>
    </row>
    <row r="44" spans="3:14" ht="12">
      <c r="C44" s="192">
        <v>44</v>
      </c>
      <c r="D44" s="2">
        <v>1512739</v>
      </c>
      <c r="E44" s="2">
        <f t="shared" si="0"/>
        <v>-6132</v>
      </c>
      <c r="F44" s="127">
        <f t="shared" si="1"/>
        <v>-0.403720921658258</v>
      </c>
      <c r="G44" s="196">
        <v>15</v>
      </c>
      <c r="H44" s="117">
        <v>1508874</v>
      </c>
      <c r="I44" s="2">
        <f t="shared" si="2"/>
        <v>-6918</v>
      </c>
      <c r="J44" s="127">
        <f t="shared" si="3"/>
        <v>-0.45639507267487883</v>
      </c>
      <c r="K44" s="10"/>
      <c r="L44" s="10"/>
      <c r="M44" s="10"/>
      <c r="N44" s="10"/>
    </row>
    <row r="45" spans="3:14" ht="12">
      <c r="C45" s="192">
        <v>45</v>
      </c>
      <c r="D45" s="2">
        <v>1511448</v>
      </c>
      <c r="E45" s="2">
        <f t="shared" si="0"/>
        <v>-1291</v>
      </c>
      <c r="F45" s="127">
        <f t="shared" si="1"/>
        <v>-0.08534188647215415</v>
      </c>
      <c r="G45" s="196">
        <v>16</v>
      </c>
      <c r="H45" s="117">
        <v>1501489</v>
      </c>
      <c r="I45" s="2">
        <f t="shared" si="2"/>
        <v>-7385</v>
      </c>
      <c r="J45" s="127">
        <f t="shared" si="3"/>
        <v>-0.48943781919497586</v>
      </c>
      <c r="K45" s="10"/>
      <c r="L45" s="10"/>
      <c r="M45" s="10"/>
      <c r="N45" s="10"/>
    </row>
    <row r="46" spans="3:10" ht="12">
      <c r="C46" s="192">
        <v>46</v>
      </c>
      <c r="D46" s="2">
        <v>1513571</v>
      </c>
      <c r="E46" s="2">
        <f t="shared" si="0"/>
        <v>2123</v>
      </c>
      <c r="F46" s="127">
        <f t="shared" si="1"/>
        <v>0.14046133244411982</v>
      </c>
      <c r="G46" s="196">
        <v>17</v>
      </c>
      <c r="H46" s="115">
        <v>1492606</v>
      </c>
      <c r="I46" s="2">
        <f t="shared" si="2"/>
        <v>-8883</v>
      </c>
      <c r="J46" s="127">
        <f t="shared" si="3"/>
        <v>-0.5916127257675547</v>
      </c>
    </row>
    <row r="47" spans="3:10" ht="12">
      <c r="C47" s="192">
        <v>47</v>
      </c>
      <c r="D47" s="2">
        <v>1524008</v>
      </c>
      <c r="E47" s="2">
        <f t="shared" si="0"/>
        <v>10437</v>
      </c>
      <c r="F47" s="127">
        <f t="shared" si="1"/>
        <v>0.6895613089838535</v>
      </c>
      <c r="G47" s="196">
        <v>18</v>
      </c>
      <c r="H47" s="115">
        <v>1483531</v>
      </c>
      <c r="I47" s="2">
        <f t="shared" si="2"/>
        <v>-9075</v>
      </c>
      <c r="J47" s="127">
        <f t="shared" si="3"/>
        <v>-0.6079970199771406</v>
      </c>
    </row>
    <row r="48" spans="3:10" ht="12">
      <c r="C48" s="192">
        <v>48</v>
      </c>
      <c r="D48" s="2">
        <v>1531767</v>
      </c>
      <c r="E48" s="2">
        <f t="shared" si="0"/>
        <v>7759</v>
      </c>
      <c r="F48" s="127">
        <f t="shared" si="1"/>
        <v>0.509118062372376</v>
      </c>
      <c r="G48" s="196">
        <v>19</v>
      </c>
      <c r="H48" s="115">
        <v>1473994</v>
      </c>
      <c r="I48" s="2">
        <f t="shared" si="2"/>
        <v>-9537</v>
      </c>
      <c r="J48" s="127">
        <f t="shared" si="3"/>
        <v>-0.6428581539583602</v>
      </c>
    </row>
    <row r="49" spans="3:10" ht="12">
      <c r="C49" s="192">
        <v>49</v>
      </c>
      <c r="D49" s="2">
        <v>1542259</v>
      </c>
      <c r="E49" s="2">
        <f t="shared" si="0"/>
        <v>10492</v>
      </c>
      <c r="F49" s="127">
        <f t="shared" si="1"/>
        <v>0.6849605716796353</v>
      </c>
      <c r="G49" s="196">
        <v>20</v>
      </c>
      <c r="H49" s="115">
        <v>1464566</v>
      </c>
      <c r="I49" s="2">
        <f t="shared" si="2"/>
        <v>-9428</v>
      </c>
      <c r="J49" s="127">
        <f t="shared" si="3"/>
        <v>-0.6396226850312823</v>
      </c>
    </row>
    <row r="50" spans="3:10" ht="12">
      <c r="C50" s="192">
        <v>50</v>
      </c>
      <c r="D50" s="2">
        <v>1555218</v>
      </c>
      <c r="E50" s="2">
        <f t="shared" si="0"/>
        <v>12959</v>
      </c>
      <c r="F50" s="127">
        <f t="shared" si="1"/>
        <v>0.8402609419040511</v>
      </c>
      <c r="G50" s="198"/>
      <c r="I50" s="14"/>
      <c r="J50" s="129"/>
    </row>
    <row r="51" spans="3:10" ht="12">
      <c r="C51" s="192">
        <v>51</v>
      </c>
      <c r="D51" s="2">
        <v>1564803</v>
      </c>
      <c r="E51" s="2">
        <f t="shared" si="0"/>
        <v>9585</v>
      </c>
      <c r="F51" s="127">
        <f t="shared" si="1"/>
        <v>0.6163123112001018</v>
      </c>
      <c r="G51" s="198"/>
      <c r="I51" s="14"/>
      <c r="J51" s="129"/>
    </row>
    <row r="52" spans="3:10" ht="12">
      <c r="C52" s="192">
        <v>52</v>
      </c>
      <c r="D52" s="2">
        <v>1572493</v>
      </c>
      <c r="E52" s="2">
        <f t="shared" si="0"/>
        <v>7690</v>
      </c>
      <c r="F52" s="127">
        <f t="shared" si="1"/>
        <v>0.4914356631473738</v>
      </c>
      <c r="G52" s="198"/>
      <c r="I52" s="14"/>
      <c r="J52" s="129"/>
    </row>
    <row r="53" spans="3:10" ht="12">
      <c r="C53" s="192">
        <v>53</v>
      </c>
      <c r="D53" s="2">
        <v>1579666</v>
      </c>
      <c r="E53" s="2">
        <f t="shared" si="0"/>
        <v>7173</v>
      </c>
      <c r="F53" s="127">
        <f t="shared" si="1"/>
        <v>0.4561546537886019</v>
      </c>
      <c r="G53" s="198"/>
      <c r="I53" s="14"/>
      <c r="J53" s="129"/>
    </row>
    <row r="54" spans="3:10" ht="12">
      <c r="C54" s="192">
        <v>54</v>
      </c>
      <c r="D54" s="2">
        <v>1582671</v>
      </c>
      <c r="E54" s="2">
        <f t="shared" si="0"/>
        <v>3005</v>
      </c>
      <c r="F54" s="127">
        <f t="shared" si="1"/>
        <v>0.19023008661324609</v>
      </c>
      <c r="G54" s="198"/>
      <c r="I54" s="14"/>
      <c r="J54" s="129"/>
    </row>
    <row r="55" spans="3:10" ht="12">
      <c r="C55" s="193">
        <v>55</v>
      </c>
      <c r="D55" s="3">
        <v>1587079</v>
      </c>
      <c r="E55" s="3">
        <f t="shared" si="0"/>
        <v>4408</v>
      </c>
      <c r="F55" s="128">
        <f t="shared" si="1"/>
        <v>0.2785165078528639</v>
      </c>
      <c r="G55" s="199"/>
      <c r="H55" s="13"/>
      <c r="I55" s="126"/>
      <c r="J55" s="130"/>
    </row>
    <row r="66" ht="12">
      <c r="I66" s="114"/>
    </row>
  </sheetData>
  <sheetProtection/>
  <mergeCells count="9">
    <mergeCell ref="I20:J20"/>
    <mergeCell ref="D3:I3"/>
    <mergeCell ref="D5:I5"/>
    <mergeCell ref="C20:C21"/>
    <mergeCell ref="D20:D21"/>
    <mergeCell ref="G20:G21"/>
    <mergeCell ref="H20:H21"/>
    <mergeCell ref="E20:F20"/>
    <mergeCell ref="I19:J19"/>
  </mergeCells>
  <printOptions/>
  <pageMargins left="0.59" right="0.42" top="0.61" bottom="0.64" header="0.512" footer="0.512"/>
  <pageSetup horizontalDpi="600" verticalDpi="600" orientation="portrait" paperSize="9" r:id="rId2"/>
  <headerFooter alignWithMargins="0">
    <oddFooter>&amp;C&amp;9&amp;[- 1 -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1:Z71"/>
  <sheetViews>
    <sheetView tabSelected="1" workbookViewId="0" topLeftCell="A1">
      <selection activeCell="M8" sqref="M8"/>
    </sheetView>
  </sheetViews>
  <sheetFormatPr defaultColWidth="9.00390625" defaultRowHeight="13.5"/>
  <cols>
    <col min="1" max="2" width="2.375" style="0" customWidth="1"/>
    <col min="3" max="3" width="11.125" style="223" customWidth="1"/>
    <col min="4" max="12" width="8.50390625" style="0" customWidth="1"/>
    <col min="13" max="14" width="7.625" style="0" customWidth="1"/>
    <col min="15" max="15" width="10.625" style="0" customWidth="1"/>
    <col min="17" max="19" width="11.75390625" style="0" customWidth="1"/>
  </cols>
  <sheetData>
    <row r="1" spans="3:26" s="40" customFormat="1" ht="13.5" customHeight="1">
      <c r="C1" s="6" t="s">
        <v>219</v>
      </c>
      <c r="Q1" s="377" t="s">
        <v>217</v>
      </c>
      <c r="R1" s="378"/>
      <c r="S1" s="378"/>
      <c r="T1" s="378"/>
      <c r="U1" s="378"/>
      <c r="V1" s="378"/>
      <c r="W1" s="378"/>
      <c r="X1" s="378"/>
      <c r="Y1" s="379"/>
      <c r="Z1" s="164" t="s">
        <v>218</v>
      </c>
    </row>
    <row r="2" spans="16:24" s="40" customFormat="1" ht="12">
      <c r="P2" s="175"/>
      <c r="Q2" s="171"/>
      <c r="R2" s="373" t="s">
        <v>213</v>
      </c>
      <c r="S2" s="373"/>
      <c r="T2" s="373"/>
      <c r="U2" s="373"/>
      <c r="V2" s="373" t="s">
        <v>214</v>
      </c>
      <c r="W2" s="373"/>
      <c r="X2" s="374"/>
    </row>
    <row r="3" spans="16:24" s="40" customFormat="1" ht="12.75" thickBot="1">
      <c r="P3" s="176" t="s">
        <v>407</v>
      </c>
      <c r="Q3" s="172" t="s">
        <v>215</v>
      </c>
      <c r="R3" s="67" t="s">
        <v>4</v>
      </c>
      <c r="S3" s="67" t="s">
        <v>209</v>
      </c>
      <c r="T3" s="67" t="s">
        <v>210</v>
      </c>
      <c r="U3" s="67" t="s">
        <v>211</v>
      </c>
      <c r="V3" s="67" t="s">
        <v>224</v>
      </c>
      <c r="W3" s="67" t="s">
        <v>225</v>
      </c>
      <c r="X3" s="170" t="s">
        <v>226</v>
      </c>
    </row>
    <row r="4" spans="16:24" s="40" customFormat="1" ht="14.25" customHeight="1">
      <c r="P4" s="165">
        <v>1</v>
      </c>
      <c r="Q4" s="173" t="s">
        <v>162</v>
      </c>
      <c r="R4" s="43">
        <v>284214</v>
      </c>
      <c r="S4" s="43">
        <v>35053</v>
      </c>
      <c r="T4" s="43">
        <v>171561</v>
      </c>
      <c r="U4" s="43">
        <v>77600</v>
      </c>
      <c r="V4" s="64">
        <f aca="true" t="shared" si="0" ref="V4:V23">(S4/$R4)*100</f>
        <v>12.333312222480245</v>
      </c>
      <c r="W4" s="64">
        <f aca="true" t="shared" si="1" ref="W4:W23">(T4/$R4)*100</f>
        <v>60.363317781671554</v>
      </c>
      <c r="X4" s="74">
        <f aca="true" t="shared" si="2" ref="X4:X23">(U4/$R4)*100</f>
        <v>27.303369995848197</v>
      </c>
    </row>
    <row r="5" spans="3:24" s="40" customFormat="1" ht="12">
      <c r="C5" s="5"/>
      <c r="P5" s="166">
        <v>2</v>
      </c>
      <c r="Q5" s="173" t="s">
        <v>161</v>
      </c>
      <c r="R5" s="43">
        <v>175215</v>
      </c>
      <c r="S5" s="43">
        <v>23173</v>
      </c>
      <c r="T5" s="43">
        <v>108787</v>
      </c>
      <c r="U5" s="43">
        <v>43253</v>
      </c>
      <c r="V5" s="64">
        <f t="shared" si="0"/>
        <v>13.22546585623377</v>
      </c>
      <c r="W5" s="64">
        <f t="shared" si="1"/>
        <v>62.08772080015981</v>
      </c>
      <c r="X5" s="74">
        <f t="shared" si="2"/>
        <v>24.685671888822306</v>
      </c>
    </row>
    <row r="6" spans="16:24" s="40" customFormat="1" ht="12">
      <c r="P6" s="166">
        <v>3</v>
      </c>
      <c r="Q6" s="173" t="s">
        <v>155</v>
      </c>
      <c r="R6" s="43">
        <v>191802</v>
      </c>
      <c r="S6" s="43">
        <v>27476</v>
      </c>
      <c r="T6" s="43">
        <v>121417</v>
      </c>
      <c r="U6" s="43">
        <v>42907</v>
      </c>
      <c r="V6" s="64">
        <f t="shared" si="0"/>
        <v>14.325189518357472</v>
      </c>
      <c r="W6" s="64">
        <f t="shared" si="1"/>
        <v>63.303302363896094</v>
      </c>
      <c r="X6" s="74">
        <f t="shared" si="2"/>
        <v>22.370465375752076</v>
      </c>
    </row>
    <row r="7" spans="16:24" s="40" customFormat="1" ht="12">
      <c r="P7" s="166">
        <v>4</v>
      </c>
      <c r="Q7" s="173" t="s">
        <v>166</v>
      </c>
      <c r="R7" s="43">
        <v>55030</v>
      </c>
      <c r="S7" s="43">
        <v>6007</v>
      </c>
      <c r="T7" s="43">
        <v>30700</v>
      </c>
      <c r="U7" s="43">
        <v>18323</v>
      </c>
      <c r="V7" s="64">
        <f t="shared" si="0"/>
        <v>10.915864074141378</v>
      </c>
      <c r="W7" s="64">
        <f t="shared" si="1"/>
        <v>55.787752135198986</v>
      </c>
      <c r="X7" s="74">
        <f t="shared" si="2"/>
        <v>33.29638379065964</v>
      </c>
    </row>
    <row r="8" spans="16:24" s="40" customFormat="1" ht="12">
      <c r="P8" s="166">
        <v>5</v>
      </c>
      <c r="Q8" s="173" t="s">
        <v>156</v>
      </c>
      <c r="R8" s="43">
        <v>116597</v>
      </c>
      <c r="S8" s="43">
        <v>15772</v>
      </c>
      <c r="T8" s="43">
        <v>72717</v>
      </c>
      <c r="U8" s="43">
        <v>28108</v>
      </c>
      <c r="V8" s="64">
        <f t="shared" si="0"/>
        <v>13.526934655265574</v>
      </c>
      <c r="W8" s="64">
        <f t="shared" si="1"/>
        <v>62.36609861317186</v>
      </c>
      <c r="X8" s="74">
        <f t="shared" si="2"/>
        <v>24.10696673156256</v>
      </c>
    </row>
    <row r="9" spans="16:24" s="40" customFormat="1" ht="12">
      <c r="P9" s="166">
        <v>6</v>
      </c>
      <c r="Q9" s="173" t="s">
        <v>154</v>
      </c>
      <c r="R9" s="43">
        <v>54159</v>
      </c>
      <c r="S9" s="43">
        <v>7577</v>
      </c>
      <c r="T9" s="43">
        <v>33607</v>
      </c>
      <c r="U9" s="43">
        <v>12971</v>
      </c>
      <c r="V9" s="64">
        <f t="shared" si="0"/>
        <v>13.99028785612733</v>
      </c>
      <c r="W9" s="64">
        <f t="shared" si="1"/>
        <v>62.05247511955538</v>
      </c>
      <c r="X9" s="74">
        <f t="shared" si="2"/>
        <v>23.949851363577615</v>
      </c>
    </row>
    <row r="10" spans="3:24" s="40" customFormat="1" ht="12">
      <c r="C10" s="5" t="s">
        <v>220</v>
      </c>
      <c r="P10" s="166">
        <v>7</v>
      </c>
      <c r="Q10" s="173" t="s">
        <v>163</v>
      </c>
      <c r="R10" s="43">
        <v>145455</v>
      </c>
      <c r="S10" s="43">
        <v>19140</v>
      </c>
      <c r="T10" s="43">
        <v>86143</v>
      </c>
      <c r="U10" s="43">
        <v>40172</v>
      </c>
      <c r="V10" s="64">
        <f t="shared" si="0"/>
        <v>13.158708879034753</v>
      </c>
      <c r="W10" s="64">
        <f t="shared" si="1"/>
        <v>59.22312742772679</v>
      </c>
      <c r="X10" s="74">
        <f t="shared" si="2"/>
        <v>27.618163693238458</v>
      </c>
    </row>
    <row r="11" spans="16:24" s="40" customFormat="1" ht="12">
      <c r="P11" s="166">
        <v>8</v>
      </c>
      <c r="Q11" s="173" t="s">
        <v>160</v>
      </c>
      <c r="R11" s="43">
        <v>53213</v>
      </c>
      <c r="S11" s="43">
        <v>7280</v>
      </c>
      <c r="T11" s="43">
        <v>31975</v>
      </c>
      <c r="U11" s="43">
        <v>13957</v>
      </c>
      <c r="V11" s="64">
        <f t="shared" si="0"/>
        <v>13.680867457200307</v>
      </c>
      <c r="W11" s="64">
        <f t="shared" si="1"/>
        <v>60.08870012966756</v>
      </c>
      <c r="X11" s="74">
        <f t="shared" si="2"/>
        <v>26.228553173096795</v>
      </c>
    </row>
    <row r="12" spans="16:24" s="40" customFormat="1" ht="12">
      <c r="P12" s="166">
        <v>9</v>
      </c>
      <c r="Q12" s="173" t="s">
        <v>165</v>
      </c>
      <c r="R12" s="43">
        <v>39271</v>
      </c>
      <c r="S12" s="43">
        <v>4198</v>
      </c>
      <c r="T12" s="43">
        <v>22018</v>
      </c>
      <c r="U12" s="43">
        <v>13051</v>
      </c>
      <c r="V12" s="64">
        <f t="shared" si="0"/>
        <v>10.689822006060453</v>
      </c>
      <c r="W12" s="64">
        <f t="shared" si="1"/>
        <v>56.06681775355861</v>
      </c>
      <c r="X12" s="74">
        <f t="shared" si="2"/>
        <v>33.23317460721652</v>
      </c>
    </row>
    <row r="13" spans="16:24" s="40" customFormat="1" ht="12">
      <c r="P13" s="166">
        <v>10</v>
      </c>
      <c r="Q13" s="173" t="s">
        <v>158</v>
      </c>
      <c r="R13" s="43">
        <v>35136</v>
      </c>
      <c r="S13" s="43">
        <v>4117</v>
      </c>
      <c r="T13" s="43">
        <v>20083</v>
      </c>
      <c r="U13" s="43">
        <v>10935</v>
      </c>
      <c r="V13" s="64">
        <f t="shared" si="0"/>
        <v>11.717326958105646</v>
      </c>
      <c r="W13" s="64">
        <f t="shared" si="1"/>
        <v>57.157900728597454</v>
      </c>
      <c r="X13" s="74">
        <f t="shared" si="2"/>
        <v>31.121926229508194</v>
      </c>
    </row>
    <row r="14" spans="16:24" s="40" customFormat="1" ht="12">
      <c r="P14" s="166">
        <v>11</v>
      </c>
      <c r="Q14" s="173" t="s">
        <v>167</v>
      </c>
      <c r="R14" s="43">
        <v>28743</v>
      </c>
      <c r="S14" s="43">
        <v>3303</v>
      </c>
      <c r="T14" s="43">
        <v>16221</v>
      </c>
      <c r="U14" s="43">
        <v>9217</v>
      </c>
      <c r="V14" s="64">
        <f t="shared" si="0"/>
        <v>11.49149358104582</v>
      </c>
      <c r="W14" s="64">
        <f t="shared" si="1"/>
        <v>56.434610165953444</v>
      </c>
      <c r="X14" s="74">
        <f t="shared" si="2"/>
        <v>32.06693803708729</v>
      </c>
    </row>
    <row r="15" spans="3:24" s="40" customFormat="1" ht="12">
      <c r="C15" s="5"/>
      <c r="P15" s="166">
        <v>12</v>
      </c>
      <c r="Q15" s="173" t="s">
        <v>159</v>
      </c>
      <c r="R15" s="43">
        <v>149969</v>
      </c>
      <c r="S15" s="43">
        <v>20095</v>
      </c>
      <c r="T15" s="43">
        <v>92845</v>
      </c>
      <c r="U15" s="43">
        <v>37029</v>
      </c>
      <c r="V15" s="64">
        <f t="shared" si="0"/>
        <v>13.399435883415906</v>
      </c>
      <c r="W15" s="64">
        <f t="shared" si="1"/>
        <v>61.90946128866632</v>
      </c>
      <c r="X15" s="74">
        <f t="shared" si="2"/>
        <v>24.691102827917767</v>
      </c>
    </row>
    <row r="16" spans="16:24" s="40" customFormat="1" ht="12">
      <c r="P16" s="166">
        <v>13</v>
      </c>
      <c r="Q16" s="173" t="s">
        <v>84</v>
      </c>
      <c r="R16" s="43">
        <v>65173</v>
      </c>
      <c r="S16" s="43">
        <v>8696</v>
      </c>
      <c r="T16" s="43">
        <v>39593</v>
      </c>
      <c r="U16" s="43">
        <v>16884</v>
      </c>
      <c r="V16" s="64">
        <f t="shared" si="0"/>
        <v>13.34294876712749</v>
      </c>
      <c r="W16" s="64">
        <f t="shared" si="1"/>
        <v>60.75061758703758</v>
      </c>
      <c r="X16" s="74">
        <f t="shared" si="2"/>
        <v>25.90643364583493</v>
      </c>
    </row>
    <row r="17" spans="3:24" s="40" customFormat="1" ht="12">
      <c r="C17" s="60"/>
      <c r="P17" s="166">
        <v>14</v>
      </c>
      <c r="Q17" s="173" t="s">
        <v>168</v>
      </c>
      <c r="R17" s="43">
        <v>19987</v>
      </c>
      <c r="S17" s="43">
        <v>1501</v>
      </c>
      <c r="T17" s="43">
        <v>9212</v>
      </c>
      <c r="U17" s="43">
        <v>9274</v>
      </c>
      <c r="V17" s="64">
        <f t="shared" si="0"/>
        <v>7.5098814229249005</v>
      </c>
      <c r="W17" s="64">
        <f t="shared" si="1"/>
        <v>46.08995847300746</v>
      </c>
      <c r="X17" s="74">
        <f t="shared" si="2"/>
        <v>46.400160104067645</v>
      </c>
    </row>
    <row r="18" spans="16:24" s="40" customFormat="1" ht="12">
      <c r="P18" s="166">
        <v>15</v>
      </c>
      <c r="Q18" s="173" t="s">
        <v>157</v>
      </c>
      <c r="R18" s="43">
        <v>6449</v>
      </c>
      <c r="S18" s="43">
        <v>1030</v>
      </c>
      <c r="T18" s="43">
        <v>3988</v>
      </c>
      <c r="U18" s="43">
        <v>1428</v>
      </c>
      <c r="V18" s="64">
        <f t="shared" si="0"/>
        <v>15.971468444720111</v>
      </c>
      <c r="W18" s="64">
        <f t="shared" si="1"/>
        <v>61.83904481314932</v>
      </c>
      <c r="X18" s="74">
        <f t="shared" si="2"/>
        <v>22.14296790200031</v>
      </c>
    </row>
    <row r="19" spans="16:24" s="40" customFormat="1" ht="12">
      <c r="P19" s="166">
        <v>16</v>
      </c>
      <c r="Q19" s="173" t="s">
        <v>171</v>
      </c>
      <c r="R19" s="43">
        <v>3348</v>
      </c>
      <c r="S19" s="43">
        <v>190</v>
      </c>
      <c r="T19" s="43">
        <v>1501</v>
      </c>
      <c r="U19" s="43">
        <v>1654</v>
      </c>
      <c r="V19" s="64">
        <f t="shared" si="0"/>
        <v>5.675029868578255</v>
      </c>
      <c r="W19" s="64">
        <f t="shared" si="1"/>
        <v>44.83273596176822</v>
      </c>
      <c r="X19" s="74">
        <f t="shared" si="2"/>
        <v>49.402628434886495</v>
      </c>
    </row>
    <row r="20" spans="16:24" s="40" customFormat="1" ht="12">
      <c r="P20" s="166">
        <v>17</v>
      </c>
      <c r="Q20" s="173" t="s">
        <v>153</v>
      </c>
      <c r="R20" s="43">
        <v>16226</v>
      </c>
      <c r="S20" s="43">
        <v>2068</v>
      </c>
      <c r="T20" s="43">
        <v>9807</v>
      </c>
      <c r="U20" s="43">
        <v>4351</v>
      </c>
      <c r="V20" s="64">
        <f t="shared" si="0"/>
        <v>12.744977197091089</v>
      </c>
      <c r="W20" s="64">
        <f t="shared" si="1"/>
        <v>60.440034512510785</v>
      </c>
      <c r="X20" s="74">
        <f t="shared" si="2"/>
        <v>26.81498829039813</v>
      </c>
    </row>
    <row r="21" spans="16:24" s="40" customFormat="1" ht="12">
      <c r="P21" s="166">
        <v>18</v>
      </c>
      <c r="Q21" s="173" t="s">
        <v>164</v>
      </c>
      <c r="R21" s="43">
        <v>13808</v>
      </c>
      <c r="S21" s="43">
        <v>1721</v>
      </c>
      <c r="T21" s="43">
        <v>8098</v>
      </c>
      <c r="U21" s="43">
        <v>3988</v>
      </c>
      <c r="V21" s="64">
        <f t="shared" si="0"/>
        <v>12.463789107763615</v>
      </c>
      <c r="W21" s="64">
        <f t="shared" si="1"/>
        <v>58.64716106604867</v>
      </c>
      <c r="X21" s="74">
        <f t="shared" si="2"/>
        <v>28.881807647740445</v>
      </c>
    </row>
    <row r="22" spans="16:24" s="40" customFormat="1" ht="12">
      <c r="P22" s="166">
        <v>19</v>
      </c>
      <c r="Q22" s="173" t="s">
        <v>170</v>
      </c>
      <c r="R22" s="43">
        <v>3805</v>
      </c>
      <c r="S22" s="43">
        <v>282</v>
      </c>
      <c r="T22" s="43">
        <v>1858</v>
      </c>
      <c r="U22" s="43">
        <v>1664</v>
      </c>
      <c r="V22" s="64">
        <f t="shared" si="0"/>
        <v>7.411300919842313</v>
      </c>
      <c r="W22" s="64">
        <f t="shared" si="1"/>
        <v>48.83048620236531</v>
      </c>
      <c r="X22" s="74">
        <f t="shared" si="2"/>
        <v>43.73193166885677</v>
      </c>
    </row>
    <row r="23" spans="16:24" s="40" customFormat="1" ht="12.75" thickBot="1">
      <c r="P23" s="167">
        <v>20</v>
      </c>
      <c r="Q23" s="174" t="s">
        <v>169</v>
      </c>
      <c r="R23" s="78">
        <v>6966</v>
      </c>
      <c r="S23" s="78">
        <v>552</v>
      </c>
      <c r="T23" s="78">
        <v>3404</v>
      </c>
      <c r="U23" s="78">
        <v>3009</v>
      </c>
      <c r="V23" s="95">
        <f t="shared" si="0"/>
        <v>7.924203273040482</v>
      </c>
      <c r="W23" s="95">
        <f t="shared" si="1"/>
        <v>48.86592018374964</v>
      </c>
      <c r="X23" s="93">
        <f t="shared" si="2"/>
        <v>43.19552110249785</v>
      </c>
    </row>
    <row r="24" spans="18:21" s="40" customFormat="1" ht="12">
      <c r="R24" s="40">
        <f>SUM(R4:R23)</f>
        <v>1464566</v>
      </c>
      <c r="S24" s="40">
        <f>SUM(S4:S23)</f>
        <v>189231</v>
      </c>
      <c r="T24" s="40">
        <f>SUM(T4:T23)</f>
        <v>885535</v>
      </c>
      <c r="U24" s="40">
        <f>SUM(U4:U23)</f>
        <v>389775</v>
      </c>
    </row>
    <row r="25" s="40" customFormat="1" ht="12"/>
    <row r="26" s="40" customFormat="1" ht="12"/>
    <row r="27" s="40" customFormat="1" ht="12"/>
    <row r="28" s="40" customFormat="1" ht="12"/>
    <row r="29" s="40" customFormat="1" ht="12"/>
    <row r="30" s="40" customFormat="1" ht="12"/>
    <row r="31" s="40" customFormat="1" ht="12"/>
    <row r="32" s="40" customFormat="1" ht="12"/>
    <row r="33" s="40" customFormat="1" ht="12"/>
    <row r="34" spans="15:24" s="40" customFormat="1" ht="12">
      <c r="O34" s="171"/>
      <c r="P34" s="249" t="s">
        <v>4</v>
      </c>
      <c r="Q34" s="249" t="s">
        <v>209</v>
      </c>
      <c r="R34" s="249" t="s">
        <v>210</v>
      </c>
      <c r="S34" s="249" t="s">
        <v>211</v>
      </c>
      <c r="T34" s="171" t="s">
        <v>243</v>
      </c>
      <c r="U34" s="249" t="s">
        <v>209</v>
      </c>
      <c r="V34" s="249" t="s">
        <v>210</v>
      </c>
      <c r="W34" s="249" t="s">
        <v>211</v>
      </c>
      <c r="X34" s="249" t="s">
        <v>243</v>
      </c>
    </row>
    <row r="35" spans="11:24" s="40" customFormat="1" ht="12">
      <c r="K35" s="5"/>
      <c r="O35" s="250" t="s">
        <v>162</v>
      </c>
      <c r="P35" s="40">
        <v>284214</v>
      </c>
      <c r="Q35" s="40">
        <v>35053</v>
      </c>
      <c r="R35" s="40">
        <v>171561</v>
      </c>
      <c r="S35" s="40">
        <v>77600</v>
      </c>
      <c r="T35" s="242">
        <v>38639</v>
      </c>
      <c r="U35" s="247">
        <f aca="true" t="shared" si="3" ref="U35:U55">Q35/P35*100</f>
        <v>12.333312222480245</v>
      </c>
      <c r="V35" s="247">
        <f aca="true" t="shared" si="4" ref="V35:V55">R35/P35*100</f>
        <v>60.363317781671554</v>
      </c>
      <c r="W35" s="247">
        <f aca="true" t="shared" si="5" ref="W35:W55">S35/P35*100</f>
        <v>27.303369995848197</v>
      </c>
      <c r="X35" s="247">
        <f aca="true" t="shared" si="6" ref="X35:X55">T35/P35*100</f>
        <v>13.595037542133745</v>
      </c>
    </row>
    <row r="36" spans="3:24" s="40" customFormat="1" ht="13.5">
      <c r="C36" s="223" t="s">
        <v>244</v>
      </c>
      <c r="D36"/>
      <c r="E36"/>
      <c r="F36"/>
      <c r="G36"/>
      <c r="H36"/>
      <c r="I36"/>
      <c r="J36"/>
      <c r="K36"/>
      <c r="L36"/>
      <c r="O36" s="250" t="s">
        <v>161</v>
      </c>
      <c r="P36" s="40">
        <v>175215</v>
      </c>
      <c r="Q36" s="40">
        <v>23173</v>
      </c>
      <c r="R36" s="40">
        <v>108787</v>
      </c>
      <c r="S36" s="40">
        <v>43253</v>
      </c>
      <c r="T36" s="242">
        <v>21367</v>
      </c>
      <c r="U36" s="247">
        <f t="shared" si="3"/>
        <v>13.22546585623377</v>
      </c>
      <c r="V36" s="247">
        <f t="shared" si="4"/>
        <v>62.08772080015981</v>
      </c>
      <c r="W36" s="247">
        <f t="shared" si="5"/>
        <v>24.685671888822306</v>
      </c>
      <c r="X36" s="247">
        <f t="shared" si="6"/>
        <v>12.194732186171276</v>
      </c>
    </row>
    <row r="37" spans="3:24" s="40" customFormat="1" ht="12">
      <c r="C37" s="230"/>
      <c r="D37" s="371" t="s">
        <v>271</v>
      </c>
      <c r="E37" s="371"/>
      <c r="F37" s="371"/>
      <c r="G37" s="371"/>
      <c r="H37" s="372"/>
      <c r="I37" s="375" t="s">
        <v>272</v>
      </c>
      <c r="J37" s="376"/>
      <c r="K37" s="376"/>
      <c r="L37" s="376"/>
      <c r="O37" s="250" t="s">
        <v>155</v>
      </c>
      <c r="P37" s="40">
        <v>191802</v>
      </c>
      <c r="Q37" s="40">
        <v>27476</v>
      </c>
      <c r="R37" s="40">
        <v>121417</v>
      </c>
      <c r="S37" s="40">
        <v>42907</v>
      </c>
      <c r="T37" s="242">
        <v>22187</v>
      </c>
      <c r="U37" s="247">
        <f t="shared" si="3"/>
        <v>14.325189518357472</v>
      </c>
      <c r="V37" s="247">
        <f t="shared" si="4"/>
        <v>63.303302363896094</v>
      </c>
      <c r="W37" s="247">
        <f t="shared" si="5"/>
        <v>22.370465375752076</v>
      </c>
      <c r="X37" s="247">
        <f t="shared" si="6"/>
        <v>11.567658314303292</v>
      </c>
    </row>
    <row r="38" spans="3:24" s="40" customFormat="1" ht="12">
      <c r="C38" s="361" t="s">
        <v>251</v>
      </c>
      <c r="D38" s="369" t="s">
        <v>130</v>
      </c>
      <c r="E38" s="366" t="s">
        <v>246</v>
      </c>
      <c r="F38" s="366" t="s">
        <v>210</v>
      </c>
      <c r="G38" s="363" t="s">
        <v>247</v>
      </c>
      <c r="H38" s="236"/>
      <c r="I38" s="366" t="s">
        <v>209</v>
      </c>
      <c r="J38" s="366" t="s">
        <v>210</v>
      </c>
      <c r="K38" s="363" t="s">
        <v>211</v>
      </c>
      <c r="L38" s="237"/>
      <c r="O38" s="250" t="s">
        <v>166</v>
      </c>
      <c r="P38" s="40">
        <v>55030</v>
      </c>
      <c r="Q38" s="40">
        <v>6007</v>
      </c>
      <c r="R38" s="40">
        <v>30700</v>
      </c>
      <c r="S38" s="40">
        <v>18323</v>
      </c>
      <c r="T38" s="242">
        <v>9834</v>
      </c>
      <c r="U38" s="247">
        <f t="shared" si="3"/>
        <v>10.915864074141378</v>
      </c>
      <c r="V38" s="247">
        <f t="shared" si="4"/>
        <v>55.787752135198986</v>
      </c>
      <c r="W38" s="247">
        <f t="shared" si="5"/>
        <v>33.29638379065964</v>
      </c>
      <c r="X38" s="247">
        <f t="shared" si="6"/>
        <v>17.870252589496637</v>
      </c>
    </row>
    <row r="39" spans="3:24" s="40" customFormat="1" ht="12">
      <c r="C39" s="361"/>
      <c r="D39" s="369"/>
      <c r="E39" s="367"/>
      <c r="F39" s="367"/>
      <c r="G39" s="364"/>
      <c r="H39" s="234" t="s">
        <v>408</v>
      </c>
      <c r="I39" s="367"/>
      <c r="J39" s="367"/>
      <c r="K39" s="364"/>
      <c r="L39" s="235" t="s">
        <v>408</v>
      </c>
      <c r="O39" s="250" t="s">
        <v>156</v>
      </c>
      <c r="P39" s="40">
        <v>116597</v>
      </c>
      <c r="Q39" s="40">
        <v>15772</v>
      </c>
      <c r="R39" s="40">
        <v>72717</v>
      </c>
      <c r="S39" s="40">
        <v>28108</v>
      </c>
      <c r="T39" s="242">
        <v>13851</v>
      </c>
      <c r="U39" s="247">
        <f t="shared" si="3"/>
        <v>13.526934655265574</v>
      </c>
      <c r="V39" s="247">
        <f t="shared" si="4"/>
        <v>62.36609861317186</v>
      </c>
      <c r="W39" s="247">
        <f t="shared" si="5"/>
        <v>24.10696673156256</v>
      </c>
      <c r="X39" s="247">
        <f t="shared" si="6"/>
        <v>11.879379400842218</v>
      </c>
    </row>
    <row r="40" spans="3:24" s="40" customFormat="1" ht="12">
      <c r="C40" s="362"/>
      <c r="D40" s="370"/>
      <c r="E40" s="368"/>
      <c r="F40" s="368"/>
      <c r="G40" s="365"/>
      <c r="H40" s="238" t="s">
        <v>243</v>
      </c>
      <c r="I40" s="368"/>
      <c r="J40" s="368"/>
      <c r="K40" s="365"/>
      <c r="L40" s="239" t="s">
        <v>243</v>
      </c>
      <c r="O40" s="250" t="s">
        <v>154</v>
      </c>
      <c r="P40" s="40">
        <v>54159</v>
      </c>
      <c r="Q40" s="40">
        <v>7577</v>
      </c>
      <c r="R40" s="40">
        <v>33607</v>
      </c>
      <c r="S40" s="40">
        <v>12971</v>
      </c>
      <c r="T40" s="242">
        <v>6080</v>
      </c>
      <c r="U40" s="247">
        <f t="shared" si="3"/>
        <v>13.99028785612733</v>
      </c>
      <c r="V40" s="247">
        <f t="shared" si="4"/>
        <v>62.05247511955538</v>
      </c>
      <c r="W40" s="247">
        <f t="shared" si="5"/>
        <v>23.949851363577615</v>
      </c>
      <c r="X40" s="247">
        <f t="shared" si="6"/>
        <v>11.226204324304364</v>
      </c>
    </row>
    <row r="41" spans="3:24" s="40" customFormat="1" ht="12">
      <c r="C41" s="240" t="s">
        <v>252</v>
      </c>
      <c r="D41" s="116">
        <v>284214</v>
      </c>
      <c r="E41" s="116">
        <v>35053</v>
      </c>
      <c r="F41" s="116">
        <v>171561</v>
      </c>
      <c r="G41" s="116">
        <v>77600</v>
      </c>
      <c r="H41" s="116">
        <v>38639</v>
      </c>
      <c r="I41" s="224">
        <v>12.333312222480245</v>
      </c>
      <c r="J41" s="225">
        <v>60.363317781671554</v>
      </c>
      <c r="K41" s="225">
        <v>27.303369995848197</v>
      </c>
      <c r="L41" s="225">
        <v>13.595037542133745</v>
      </c>
      <c r="O41" s="250" t="s">
        <v>163</v>
      </c>
      <c r="P41" s="40">
        <v>145455</v>
      </c>
      <c r="Q41" s="40">
        <v>19140</v>
      </c>
      <c r="R41" s="40">
        <v>86143</v>
      </c>
      <c r="S41" s="40">
        <v>40172</v>
      </c>
      <c r="T41" s="242">
        <v>20400</v>
      </c>
      <c r="U41" s="247">
        <f t="shared" si="3"/>
        <v>13.158708879034753</v>
      </c>
      <c r="V41" s="247">
        <f t="shared" si="4"/>
        <v>59.22312742772679</v>
      </c>
      <c r="W41" s="247">
        <f t="shared" si="5"/>
        <v>27.618163693238458</v>
      </c>
      <c r="X41" s="247">
        <f t="shared" si="6"/>
        <v>14.024956172011963</v>
      </c>
    </row>
    <row r="42" spans="3:24" s="40" customFormat="1" ht="12">
      <c r="C42" s="240" t="s">
        <v>253</v>
      </c>
      <c r="D42" s="116">
        <v>175215</v>
      </c>
      <c r="E42" s="116">
        <v>23173</v>
      </c>
      <c r="F42" s="116">
        <v>108787</v>
      </c>
      <c r="G42" s="116">
        <v>43253</v>
      </c>
      <c r="H42" s="116">
        <v>21367</v>
      </c>
      <c r="I42" s="224">
        <v>13.22546585623377</v>
      </c>
      <c r="J42" s="225">
        <v>62.08772080015981</v>
      </c>
      <c r="K42" s="225">
        <v>24.685671888822306</v>
      </c>
      <c r="L42" s="225">
        <v>12.194732186171276</v>
      </c>
      <c r="O42" s="250" t="s">
        <v>160</v>
      </c>
      <c r="P42" s="40">
        <v>53213</v>
      </c>
      <c r="Q42" s="40">
        <v>7280</v>
      </c>
      <c r="R42" s="40">
        <v>31975</v>
      </c>
      <c r="S42" s="40">
        <v>13957</v>
      </c>
      <c r="T42" s="242">
        <v>6236</v>
      </c>
      <c r="U42" s="247">
        <f t="shared" si="3"/>
        <v>13.680867457200307</v>
      </c>
      <c r="V42" s="247">
        <f t="shared" si="4"/>
        <v>60.08870012966756</v>
      </c>
      <c r="W42" s="247">
        <f t="shared" si="5"/>
        <v>26.228553173096795</v>
      </c>
      <c r="X42" s="247">
        <f t="shared" si="6"/>
        <v>11.718940860316089</v>
      </c>
    </row>
    <row r="43" spans="3:24" s="40" customFormat="1" ht="12">
      <c r="C43" s="240" t="s">
        <v>296</v>
      </c>
      <c r="D43" s="116">
        <v>191802</v>
      </c>
      <c r="E43" s="116">
        <v>27476</v>
      </c>
      <c r="F43" s="116">
        <v>121417</v>
      </c>
      <c r="G43" s="116">
        <v>42907</v>
      </c>
      <c r="H43" s="116">
        <v>22187</v>
      </c>
      <c r="I43" s="224">
        <v>14.325189518357472</v>
      </c>
      <c r="J43" s="225">
        <v>63.303302363896094</v>
      </c>
      <c r="K43" s="225">
        <v>22.370465375752076</v>
      </c>
      <c r="L43" s="225">
        <v>11.567658314303292</v>
      </c>
      <c r="O43" s="250" t="s">
        <v>165</v>
      </c>
      <c r="P43" s="40">
        <v>39271</v>
      </c>
      <c r="Q43" s="40">
        <v>4198</v>
      </c>
      <c r="R43" s="40">
        <v>22018</v>
      </c>
      <c r="S43" s="40">
        <v>13051</v>
      </c>
      <c r="T43" s="242">
        <v>6990</v>
      </c>
      <c r="U43" s="247">
        <f t="shared" si="3"/>
        <v>10.689822006060453</v>
      </c>
      <c r="V43" s="247">
        <f t="shared" si="4"/>
        <v>56.06681775355861</v>
      </c>
      <c r="W43" s="247">
        <f t="shared" si="5"/>
        <v>33.23317460721652</v>
      </c>
      <c r="X43" s="247">
        <f t="shared" si="6"/>
        <v>17.799393954826716</v>
      </c>
    </row>
    <row r="44" spans="3:24" s="40" customFormat="1" ht="12">
      <c r="C44" s="240" t="s">
        <v>185</v>
      </c>
      <c r="D44" s="116">
        <v>55030</v>
      </c>
      <c r="E44" s="116">
        <v>6007</v>
      </c>
      <c r="F44" s="116">
        <v>30700</v>
      </c>
      <c r="G44" s="116">
        <v>18323</v>
      </c>
      <c r="H44" s="116">
        <v>9834</v>
      </c>
      <c r="I44" s="224">
        <v>10.915864074141378</v>
      </c>
      <c r="J44" s="225">
        <v>55.787752135198986</v>
      </c>
      <c r="K44" s="225">
        <v>33.29638379065964</v>
      </c>
      <c r="L44" s="225">
        <v>17.870252589496637</v>
      </c>
      <c r="O44" s="250" t="s">
        <v>158</v>
      </c>
      <c r="P44" s="40">
        <v>35136</v>
      </c>
      <c r="Q44" s="40">
        <v>4117</v>
      </c>
      <c r="R44" s="40">
        <v>20083</v>
      </c>
      <c r="S44" s="40">
        <v>10935</v>
      </c>
      <c r="T44" s="242">
        <v>5922</v>
      </c>
      <c r="U44" s="247">
        <f t="shared" si="3"/>
        <v>11.717326958105646</v>
      </c>
      <c r="V44" s="247">
        <f t="shared" si="4"/>
        <v>57.157900728597454</v>
      </c>
      <c r="W44" s="247">
        <f t="shared" si="5"/>
        <v>31.121926229508194</v>
      </c>
      <c r="X44" s="247">
        <f t="shared" si="6"/>
        <v>16.854508196721312</v>
      </c>
    </row>
    <row r="45" spans="3:24" s="40" customFormat="1" ht="12">
      <c r="C45" s="240" t="s">
        <v>255</v>
      </c>
      <c r="D45" s="116">
        <v>116597</v>
      </c>
      <c r="E45" s="116">
        <v>15772</v>
      </c>
      <c r="F45" s="116">
        <v>72717</v>
      </c>
      <c r="G45" s="116">
        <v>28108</v>
      </c>
      <c r="H45" s="116">
        <v>13851</v>
      </c>
      <c r="I45" s="224">
        <v>13.526934655265574</v>
      </c>
      <c r="J45" s="225">
        <v>62.36609861317186</v>
      </c>
      <c r="K45" s="225">
        <v>24.10696673156256</v>
      </c>
      <c r="L45" s="225">
        <v>11.879379400842218</v>
      </c>
      <c r="O45" s="250" t="s">
        <v>167</v>
      </c>
      <c r="P45" s="40">
        <v>28743</v>
      </c>
      <c r="Q45" s="40">
        <v>3303</v>
      </c>
      <c r="R45" s="40">
        <v>16221</v>
      </c>
      <c r="S45" s="40">
        <v>9217</v>
      </c>
      <c r="T45" s="242">
        <v>5106</v>
      </c>
      <c r="U45" s="247">
        <f t="shared" si="3"/>
        <v>11.49149358104582</v>
      </c>
      <c r="V45" s="247">
        <f t="shared" si="4"/>
        <v>56.434610165953444</v>
      </c>
      <c r="W45" s="247">
        <f t="shared" si="5"/>
        <v>32.06693803708729</v>
      </c>
      <c r="X45" s="247">
        <f t="shared" si="6"/>
        <v>17.764325227011792</v>
      </c>
    </row>
    <row r="46" spans="3:24" s="40" customFormat="1" ht="12">
      <c r="C46" s="240" t="s">
        <v>256</v>
      </c>
      <c r="D46" s="116">
        <v>54159</v>
      </c>
      <c r="E46" s="116">
        <v>7577</v>
      </c>
      <c r="F46" s="116">
        <v>33607</v>
      </c>
      <c r="G46" s="116">
        <v>12971</v>
      </c>
      <c r="H46" s="116">
        <v>6080</v>
      </c>
      <c r="I46" s="224">
        <v>13.99028785612733</v>
      </c>
      <c r="J46" s="225">
        <v>62.05247511955538</v>
      </c>
      <c r="K46" s="225">
        <v>23.949851363577615</v>
      </c>
      <c r="L46" s="225">
        <v>11.226204324304364</v>
      </c>
      <c r="O46" s="250" t="s">
        <v>159</v>
      </c>
      <c r="P46" s="40">
        <v>149969</v>
      </c>
      <c r="Q46" s="40">
        <v>20095</v>
      </c>
      <c r="R46" s="40">
        <v>92845</v>
      </c>
      <c r="S46" s="40">
        <v>37029</v>
      </c>
      <c r="T46" s="242">
        <v>17815</v>
      </c>
      <c r="U46" s="247">
        <f t="shared" si="3"/>
        <v>13.399435883415906</v>
      </c>
      <c r="V46" s="247">
        <f t="shared" si="4"/>
        <v>61.90946128866632</v>
      </c>
      <c r="W46" s="247">
        <f t="shared" si="5"/>
        <v>24.691102827917767</v>
      </c>
      <c r="X46" s="247">
        <f t="shared" si="6"/>
        <v>11.879121685148263</v>
      </c>
    </row>
    <row r="47" spans="3:24" s="40" customFormat="1" ht="12">
      <c r="C47" s="240" t="s">
        <v>257</v>
      </c>
      <c r="D47" s="116">
        <v>145455</v>
      </c>
      <c r="E47" s="116">
        <v>19140</v>
      </c>
      <c r="F47" s="116">
        <v>86143</v>
      </c>
      <c r="G47" s="116">
        <v>40172</v>
      </c>
      <c r="H47" s="116">
        <v>20400</v>
      </c>
      <c r="I47" s="224">
        <v>13.158708879034753</v>
      </c>
      <c r="J47" s="225">
        <v>59.22312742772679</v>
      </c>
      <c r="K47" s="225">
        <v>27.618163693238458</v>
      </c>
      <c r="L47" s="225">
        <v>14.024956172011963</v>
      </c>
      <c r="O47" s="250" t="s">
        <v>84</v>
      </c>
      <c r="P47" s="40">
        <v>65173</v>
      </c>
      <c r="Q47" s="40">
        <v>8696</v>
      </c>
      <c r="R47" s="40">
        <v>39593</v>
      </c>
      <c r="S47" s="40">
        <v>16884</v>
      </c>
      <c r="T47" s="242">
        <v>8534</v>
      </c>
      <c r="U47" s="247">
        <f t="shared" si="3"/>
        <v>13.34294876712749</v>
      </c>
      <c r="V47" s="247">
        <f t="shared" si="4"/>
        <v>60.75061758703758</v>
      </c>
      <c r="W47" s="247">
        <f t="shared" si="5"/>
        <v>25.90643364583493</v>
      </c>
      <c r="X47" s="247">
        <f t="shared" si="6"/>
        <v>13.094379574363618</v>
      </c>
    </row>
    <row r="48" spans="3:24" s="40" customFormat="1" ht="12" customHeight="1">
      <c r="C48" s="240" t="s">
        <v>258</v>
      </c>
      <c r="D48" s="116">
        <v>53213</v>
      </c>
      <c r="E48" s="116">
        <v>7280</v>
      </c>
      <c r="F48" s="116">
        <v>31975</v>
      </c>
      <c r="G48" s="116">
        <v>13957</v>
      </c>
      <c r="H48" s="116">
        <v>6236</v>
      </c>
      <c r="I48" s="224">
        <v>13.680867457200307</v>
      </c>
      <c r="J48" s="225">
        <v>60.08870012966756</v>
      </c>
      <c r="K48" s="225">
        <v>26.228553173096795</v>
      </c>
      <c r="L48" s="225">
        <v>11.718940860316089</v>
      </c>
      <c r="O48" s="250" t="s">
        <v>168</v>
      </c>
      <c r="P48" s="40">
        <v>19987</v>
      </c>
      <c r="Q48" s="40">
        <v>1501</v>
      </c>
      <c r="R48" s="40">
        <v>9212</v>
      </c>
      <c r="S48" s="40">
        <v>9274</v>
      </c>
      <c r="T48" s="242">
        <v>5641</v>
      </c>
      <c r="U48" s="247">
        <f t="shared" si="3"/>
        <v>7.5098814229249005</v>
      </c>
      <c r="V48" s="247">
        <f t="shared" si="4"/>
        <v>46.08995847300746</v>
      </c>
      <c r="W48" s="247">
        <f t="shared" si="5"/>
        <v>46.400160104067645</v>
      </c>
      <c r="X48" s="247">
        <f t="shared" si="6"/>
        <v>28.223345174363335</v>
      </c>
    </row>
    <row r="49" spans="3:24" s="40" customFormat="1" ht="12" customHeight="1">
      <c r="C49" s="240" t="s">
        <v>259</v>
      </c>
      <c r="D49" s="116">
        <v>39271</v>
      </c>
      <c r="E49" s="116">
        <v>4198</v>
      </c>
      <c r="F49" s="116">
        <v>22018</v>
      </c>
      <c r="G49" s="116">
        <v>13051</v>
      </c>
      <c r="H49" s="116">
        <v>6990</v>
      </c>
      <c r="I49" s="224">
        <v>10.689822006060453</v>
      </c>
      <c r="J49" s="225">
        <v>56.06681775355861</v>
      </c>
      <c r="K49" s="225">
        <v>33.23317460721652</v>
      </c>
      <c r="L49" s="225">
        <v>17.799393954826716</v>
      </c>
      <c r="O49" s="250" t="s">
        <v>157</v>
      </c>
      <c r="P49" s="40">
        <v>6449</v>
      </c>
      <c r="Q49" s="40">
        <v>1030</v>
      </c>
      <c r="R49" s="40">
        <v>3988</v>
      </c>
      <c r="S49" s="40">
        <v>1428</v>
      </c>
      <c r="T49" s="242">
        <v>717</v>
      </c>
      <c r="U49" s="247">
        <f t="shared" si="3"/>
        <v>15.971468444720111</v>
      </c>
      <c r="V49" s="247">
        <f t="shared" si="4"/>
        <v>61.83904481314932</v>
      </c>
      <c r="W49" s="247">
        <f t="shared" si="5"/>
        <v>22.14296790200031</v>
      </c>
      <c r="X49" s="247">
        <f t="shared" si="6"/>
        <v>11.118002791130408</v>
      </c>
    </row>
    <row r="50" spans="3:24" s="40" customFormat="1" ht="12" customHeight="1">
      <c r="C50" s="240" t="s">
        <v>260</v>
      </c>
      <c r="D50" s="116">
        <v>35136</v>
      </c>
      <c r="E50" s="116">
        <v>4117</v>
      </c>
      <c r="F50" s="116">
        <v>20083</v>
      </c>
      <c r="G50" s="116">
        <v>10935</v>
      </c>
      <c r="H50" s="116">
        <v>5922</v>
      </c>
      <c r="I50" s="224">
        <v>11.717326958105646</v>
      </c>
      <c r="J50" s="225">
        <v>57.157900728597454</v>
      </c>
      <c r="K50" s="225">
        <v>31.121926229508194</v>
      </c>
      <c r="L50" s="225">
        <v>16.854508196721312</v>
      </c>
      <c r="O50" s="250" t="s">
        <v>171</v>
      </c>
      <c r="P50" s="40">
        <v>3348</v>
      </c>
      <c r="Q50" s="40">
        <v>190</v>
      </c>
      <c r="R50" s="40">
        <v>1501</v>
      </c>
      <c r="S50" s="40">
        <v>1654</v>
      </c>
      <c r="T50" s="242">
        <v>1034</v>
      </c>
      <c r="U50" s="247">
        <f t="shared" si="3"/>
        <v>5.675029868578255</v>
      </c>
      <c r="V50" s="247">
        <f t="shared" si="4"/>
        <v>44.83273596176822</v>
      </c>
      <c r="W50" s="247">
        <f t="shared" si="5"/>
        <v>49.402628434886495</v>
      </c>
      <c r="X50" s="247">
        <f t="shared" si="6"/>
        <v>30.88410991636798</v>
      </c>
    </row>
    <row r="51" spans="3:24" s="40" customFormat="1" ht="12" customHeight="1">
      <c r="C51" s="240" t="s">
        <v>261</v>
      </c>
      <c r="D51" s="116">
        <v>28743</v>
      </c>
      <c r="E51" s="116">
        <v>3303</v>
      </c>
      <c r="F51" s="116">
        <v>16221</v>
      </c>
      <c r="G51" s="116">
        <v>9217</v>
      </c>
      <c r="H51" s="116">
        <v>5106</v>
      </c>
      <c r="I51" s="224">
        <v>11.49149358104582</v>
      </c>
      <c r="J51" s="225">
        <v>56.434610165953444</v>
      </c>
      <c r="K51" s="225">
        <v>32.06693803708729</v>
      </c>
      <c r="L51" s="225">
        <v>17.764325227011792</v>
      </c>
      <c r="O51" s="250" t="s">
        <v>153</v>
      </c>
      <c r="P51" s="40">
        <v>16226</v>
      </c>
      <c r="Q51" s="40">
        <v>2068</v>
      </c>
      <c r="R51" s="40">
        <v>9807</v>
      </c>
      <c r="S51" s="40">
        <v>4351</v>
      </c>
      <c r="T51" s="242">
        <v>2146</v>
      </c>
      <c r="U51" s="247">
        <f t="shared" si="3"/>
        <v>12.744977197091089</v>
      </c>
      <c r="V51" s="247">
        <f t="shared" si="4"/>
        <v>60.440034512510785</v>
      </c>
      <c r="W51" s="247">
        <f t="shared" si="5"/>
        <v>26.81498829039813</v>
      </c>
      <c r="X51" s="247">
        <f t="shared" si="6"/>
        <v>13.225687168741526</v>
      </c>
    </row>
    <row r="52" spans="3:24" s="40" customFormat="1" ht="12" customHeight="1">
      <c r="C52" s="240" t="s">
        <v>262</v>
      </c>
      <c r="D52" s="116">
        <v>149969</v>
      </c>
      <c r="E52" s="116">
        <v>20095</v>
      </c>
      <c r="F52" s="116">
        <v>92845</v>
      </c>
      <c r="G52" s="116">
        <v>37029</v>
      </c>
      <c r="H52" s="116">
        <v>17815</v>
      </c>
      <c r="I52" s="224">
        <v>13.399435883415906</v>
      </c>
      <c r="J52" s="225">
        <v>61.90946128866632</v>
      </c>
      <c r="K52" s="225">
        <v>24.691102827917767</v>
      </c>
      <c r="L52" s="225">
        <v>11.879121685148263</v>
      </c>
      <c r="O52" s="250" t="s">
        <v>164</v>
      </c>
      <c r="P52" s="40">
        <v>13808</v>
      </c>
      <c r="Q52" s="40">
        <v>1721</v>
      </c>
      <c r="R52" s="40">
        <v>8098</v>
      </c>
      <c r="S52" s="40">
        <v>3988</v>
      </c>
      <c r="T52" s="242">
        <v>2086</v>
      </c>
      <c r="U52" s="247">
        <f t="shared" si="3"/>
        <v>12.463789107763615</v>
      </c>
      <c r="V52" s="247">
        <f t="shared" si="4"/>
        <v>58.64716106604867</v>
      </c>
      <c r="W52" s="247">
        <f t="shared" si="5"/>
        <v>28.881807647740445</v>
      </c>
      <c r="X52" s="247">
        <f t="shared" si="6"/>
        <v>15.1071842410197</v>
      </c>
    </row>
    <row r="53" spans="3:24" s="40" customFormat="1" ht="12" customHeight="1">
      <c r="C53" s="240" t="s">
        <v>84</v>
      </c>
      <c r="D53" s="116">
        <v>65173</v>
      </c>
      <c r="E53" s="116">
        <v>8696</v>
      </c>
      <c r="F53" s="116">
        <v>39593</v>
      </c>
      <c r="G53" s="116">
        <v>16884</v>
      </c>
      <c r="H53" s="116">
        <v>8534</v>
      </c>
      <c r="I53" s="224">
        <v>13.34294876712749</v>
      </c>
      <c r="J53" s="225">
        <v>60.75061758703758</v>
      </c>
      <c r="K53" s="225">
        <v>25.90643364583493</v>
      </c>
      <c r="L53" s="225">
        <v>13.094379574363618</v>
      </c>
      <c r="O53" s="250" t="s">
        <v>170</v>
      </c>
      <c r="P53" s="40">
        <v>3805</v>
      </c>
      <c r="Q53" s="40">
        <v>282</v>
      </c>
      <c r="R53" s="40">
        <v>1858</v>
      </c>
      <c r="S53" s="40">
        <v>1664</v>
      </c>
      <c r="T53" s="242">
        <v>994</v>
      </c>
      <c r="U53" s="247">
        <f t="shared" si="3"/>
        <v>7.411300919842313</v>
      </c>
      <c r="V53" s="247">
        <f t="shared" si="4"/>
        <v>48.83048620236531</v>
      </c>
      <c r="W53" s="247">
        <f t="shared" si="5"/>
        <v>43.73193166885677</v>
      </c>
      <c r="X53" s="247">
        <f t="shared" si="6"/>
        <v>26.12352168199737</v>
      </c>
    </row>
    <row r="54" spans="3:24" s="40" customFormat="1" ht="12" customHeight="1">
      <c r="C54" s="240" t="s">
        <v>263</v>
      </c>
      <c r="D54" s="116">
        <v>19987</v>
      </c>
      <c r="E54" s="116">
        <v>1501</v>
      </c>
      <c r="F54" s="116">
        <v>9212</v>
      </c>
      <c r="G54" s="116">
        <v>9274</v>
      </c>
      <c r="H54" s="116">
        <v>5641</v>
      </c>
      <c r="I54" s="224">
        <v>7.5098814229249005</v>
      </c>
      <c r="J54" s="225">
        <v>46.08995847300746</v>
      </c>
      <c r="K54" s="225">
        <v>46.400160104067645</v>
      </c>
      <c r="L54" s="225">
        <v>28.223345174363335</v>
      </c>
      <c r="O54" s="171" t="s">
        <v>169</v>
      </c>
      <c r="P54" s="243">
        <v>6966</v>
      </c>
      <c r="Q54" s="243">
        <v>552</v>
      </c>
      <c r="R54" s="243">
        <v>3404</v>
      </c>
      <c r="S54" s="243">
        <v>3009</v>
      </c>
      <c r="T54" s="244">
        <v>1730</v>
      </c>
      <c r="U54" s="248">
        <f t="shared" si="3"/>
        <v>7.924203273040482</v>
      </c>
      <c r="V54" s="246">
        <f t="shared" si="4"/>
        <v>48.86592018374964</v>
      </c>
      <c r="W54" s="246">
        <f t="shared" si="5"/>
        <v>43.19552110249785</v>
      </c>
      <c r="X54" s="246">
        <f t="shared" si="6"/>
        <v>24.834912431811656</v>
      </c>
    </row>
    <row r="55" spans="3:24" s="40" customFormat="1" ht="12" customHeight="1">
      <c r="C55" s="240" t="s">
        <v>264</v>
      </c>
      <c r="D55" s="116">
        <v>6449</v>
      </c>
      <c r="E55" s="116">
        <v>1030</v>
      </c>
      <c r="F55" s="116">
        <v>3988</v>
      </c>
      <c r="G55" s="116">
        <v>1428</v>
      </c>
      <c r="H55" s="116">
        <v>717</v>
      </c>
      <c r="I55" s="224">
        <v>15.971468444720111</v>
      </c>
      <c r="J55" s="225">
        <v>61.83904481314932</v>
      </c>
      <c r="K55" s="225">
        <v>22.14296790200031</v>
      </c>
      <c r="L55" s="225">
        <v>11.118002791130408</v>
      </c>
      <c r="O55" s="251" t="s">
        <v>270</v>
      </c>
      <c r="P55" s="40">
        <f>SUM(P35:P54)</f>
        <v>1464566</v>
      </c>
      <c r="Q55" s="40">
        <f>SUM(Q35:Q54)</f>
        <v>189231</v>
      </c>
      <c r="R55" s="40">
        <f>SUM(R35:R54)</f>
        <v>885535</v>
      </c>
      <c r="S55" s="40">
        <f>SUM(S35:S54)</f>
        <v>389775</v>
      </c>
      <c r="T55" s="245">
        <f>SUM(T35:T54)</f>
        <v>197309</v>
      </c>
      <c r="U55" s="247">
        <f t="shared" si="3"/>
        <v>12.92061948727473</v>
      </c>
      <c r="V55" s="247">
        <f t="shared" si="4"/>
        <v>60.46398728360484</v>
      </c>
      <c r="W55" s="247">
        <f t="shared" si="5"/>
        <v>26.613686238790198</v>
      </c>
      <c r="X55" s="247">
        <f t="shared" si="6"/>
        <v>13.472182202782257</v>
      </c>
    </row>
    <row r="56" spans="3:12" s="40" customFormat="1" ht="12" customHeight="1">
      <c r="C56" s="240" t="s">
        <v>265</v>
      </c>
      <c r="D56" s="116">
        <v>3348</v>
      </c>
      <c r="E56" s="116">
        <v>190</v>
      </c>
      <c r="F56" s="116">
        <v>1501</v>
      </c>
      <c r="G56" s="116">
        <v>1654</v>
      </c>
      <c r="H56" s="116">
        <v>1034</v>
      </c>
      <c r="I56" s="224">
        <v>5.675029868578255</v>
      </c>
      <c r="J56" s="225">
        <v>44.83273596176822</v>
      </c>
      <c r="K56" s="225">
        <v>49.402628434886495</v>
      </c>
      <c r="L56" s="225">
        <v>30.88410991636798</v>
      </c>
    </row>
    <row r="57" spans="3:12" s="40" customFormat="1" ht="12" customHeight="1">
      <c r="C57" s="240" t="s">
        <v>266</v>
      </c>
      <c r="D57" s="116">
        <v>16226</v>
      </c>
      <c r="E57" s="116">
        <v>2068</v>
      </c>
      <c r="F57" s="116">
        <v>9807</v>
      </c>
      <c r="G57" s="116">
        <v>4351</v>
      </c>
      <c r="H57" s="116">
        <v>2146</v>
      </c>
      <c r="I57" s="224">
        <v>12.744977197091089</v>
      </c>
      <c r="J57" s="225">
        <v>60.440034512510785</v>
      </c>
      <c r="K57" s="225">
        <v>26.81498829039813</v>
      </c>
      <c r="L57" s="225">
        <v>13.225687168741526</v>
      </c>
    </row>
    <row r="58" spans="3:12" s="40" customFormat="1" ht="12" customHeight="1">
      <c r="C58" s="240" t="s">
        <v>267</v>
      </c>
      <c r="D58" s="116">
        <v>13808</v>
      </c>
      <c r="E58" s="116">
        <v>1721</v>
      </c>
      <c r="F58" s="116">
        <v>8098</v>
      </c>
      <c r="G58" s="116">
        <v>3988</v>
      </c>
      <c r="H58" s="116">
        <v>2086</v>
      </c>
      <c r="I58" s="224">
        <v>12.463789107763615</v>
      </c>
      <c r="J58" s="225">
        <v>58.64716106604867</v>
      </c>
      <c r="K58" s="225">
        <v>28.881807647740445</v>
      </c>
      <c r="L58" s="225">
        <v>15.1071842410197</v>
      </c>
    </row>
    <row r="59" spans="3:19" s="40" customFormat="1" ht="13.5">
      <c r="C59" s="240" t="s">
        <v>269</v>
      </c>
      <c r="D59" s="116">
        <v>3805</v>
      </c>
      <c r="E59" s="116">
        <v>282</v>
      </c>
      <c r="F59" s="116">
        <v>1858</v>
      </c>
      <c r="G59" s="116">
        <v>1664</v>
      </c>
      <c r="H59" s="116">
        <v>994</v>
      </c>
      <c r="I59" s="224">
        <v>7.411300919842313</v>
      </c>
      <c r="J59" s="225">
        <v>48.83048620236531</v>
      </c>
      <c r="K59" s="225">
        <v>43.73193166885677</v>
      </c>
      <c r="L59" s="225">
        <v>26.12352168199737</v>
      </c>
      <c r="O59"/>
      <c r="P59"/>
      <c r="Q59"/>
      <c r="R59"/>
      <c r="S59"/>
    </row>
    <row r="60" spans="3:24" s="40" customFormat="1" ht="13.5">
      <c r="C60" s="241" t="s">
        <v>268</v>
      </c>
      <c r="D60" s="252">
        <v>6966</v>
      </c>
      <c r="E60" s="252">
        <v>552</v>
      </c>
      <c r="F60" s="252">
        <v>3404</v>
      </c>
      <c r="G60" s="252">
        <v>3009</v>
      </c>
      <c r="H60" s="252">
        <v>1730</v>
      </c>
      <c r="I60" s="226">
        <v>7.924203273040482</v>
      </c>
      <c r="J60" s="227">
        <v>48.86592018374964</v>
      </c>
      <c r="K60" s="227">
        <v>43.19552110249785</v>
      </c>
      <c r="L60" s="227">
        <v>24.834912431811656</v>
      </c>
      <c r="O60"/>
      <c r="P60"/>
      <c r="Q60"/>
      <c r="R60"/>
      <c r="S60"/>
      <c r="T60"/>
      <c r="U60"/>
      <c r="V60"/>
      <c r="W60"/>
      <c r="X60"/>
    </row>
    <row r="61" spans="2:24" s="40" customFormat="1" ht="13.5">
      <c r="B61"/>
      <c r="C61" s="283" t="s">
        <v>409</v>
      </c>
      <c r="D61"/>
      <c r="E61"/>
      <c r="F61"/>
      <c r="G61"/>
      <c r="H61"/>
      <c r="I61"/>
      <c r="J61"/>
      <c r="K61"/>
      <c r="L61"/>
      <c r="M61"/>
      <c r="O61"/>
      <c r="P61"/>
      <c r="Q61"/>
      <c r="R61"/>
      <c r="S61"/>
      <c r="T61"/>
      <c r="U61"/>
      <c r="V61"/>
      <c r="W61"/>
      <c r="X61"/>
    </row>
    <row r="62" ht="13.5">
      <c r="C62"/>
    </row>
    <row r="63" ht="13.5">
      <c r="C63"/>
    </row>
    <row r="64" ht="13.5">
      <c r="C64"/>
    </row>
    <row r="65" ht="13.5">
      <c r="C65"/>
    </row>
    <row r="66" ht="13.5">
      <c r="C66"/>
    </row>
    <row r="67" ht="13.5">
      <c r="C67"/>
    </row>
    <row r="68" ht="13.5">
      <c r="C68"/>
    </row>
    <row r="69" ht="13.5">
      <c r="C69"/>
    </row>
    <row r="70" ht="13.5">
      <c r="C70"/>
    </row>
    <row r="71" ht="13.5">
      <c r="C71"/>
    </row>
  </sheetData>
  <sheetProtection/>
  <mergeCells count="13">
    <mergeCell ref="G38:G40"/>
    <mergeCell ref="I38:I40"/>
    <mergeCell ref="J38:J40"/>
    <mergeCell ref="K38:K40"/>
    <mergeCell ref="C38:C40"/>
    <mergeCell ref="D38:D40"/>
    <mergeCell ref="E38:E40"/>
    <mergeCell ref="F38:F40"/>
    <mergeCell ref="R2:U2"/>
    <mergeCell ref="V2:X2"/>
    <mergeCell ref="Q1:Y1"/>
    <mergeCell ref="D37:H37"/>
    <mergeCell ref="I37:L37"/>
  </mergeCells>
  <printOptions/>
  <pageMargins left="0.31" right="0.17" top="1" bottom="1" header="0.512" footer="0.512"/>
  <pageSetup orientation="portrait" paperSize="9" r:id="rId2"/>
  <headerFooter alignWithMargins="0">
    <oddFooter>&amp;C&amp;9&amp;[-10-
</oddFooter>
  </headerFooter>
  <colBreaks count="1" manualBreakCount="1">
    <brk id="14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7:Q51"/>
  <sheetViews>
    <sheetView workbookViewId="0" topLeftCell="A1">
      <pane ySplit="9" topLeftCell="BM43" activePane="bottomLeft" state="frozen"/>
      <selection pane="topLeft" activeCell="A1" sqref="A1"/>
      <selection pane="bottomLeft" activeCell="H47" sqref="H47"/>
    </sheetView>
  </sheetViews>
  <sheetFormatPr defaultColWidth="9.00390625" defaultRowHeight="13.5"/>
  <cols>
    <col min="1" max="2" width="2.375" style="5" customWidth="1"/>
    <col min="3" max="3" width="11.625" style="5" customWidth="1"/>
    <col min="4" max="4" width="7.125" style="5" customWidth="1"/>
    <col min="5" max="5" width="6.12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3" width="7.125" style="5" customWidth="1"/>
    <col min="14" max="14" width="5.875" style="5" customWidth="1"/>
    <col min="15" max="15" width="6.375" style="5" customWidth="1"/>
    <col min="16" max="16" width="7.125" style="5" customWidth="1"/>
    <col min="17" max="17" width="5.625" style="5" customWidth="1"/>
    <col min="18" max="16384" width="9.00390625" style="5" customWidth="1"/>
  </cols>
  <sheetData>
    <row r="1" ht="12"/>
    <row r="2" ht="12"/>
    <row r="3" ht="12"/>
    <row r="4" ht="12"/>
    <row r="5" ht="12"/>
    <row r="7" spans="3:17" ht="14.25">
      <c r="C7" s="17" t="s">
        <v>8</v>
      </c>
      <c r="D7"/>
      <c r="E7"/>
      <c r="F7"/>
      <c r="G7"/>
      <c r="H7" s="1"/>
      <c r="I7"/>
      <c r="J7"/>
      <c r="K7"/>
      <c r="N7"/>
      <c r="O7"/>
      <c r="P7" s="305" t="s">
        <v>223</v>
      </c>
      <c r="Q7" s="305"/>
    </row>
    <row r="8" spans="3:17" ht="19.5" customHeight="1">
      <c r="C8" s="302" t="s">
        <v>129</v>
      </c>
      <c r="D8" s="298" t="s">
        <v>132</v>
      </c>
      <c r="E8" s="307"/>
      <c r="F8" s="308" t="s">
        <v>133</v>
      </c>
      <c r="G8" s="304"/>
      <c r="H8" s="306" t="s">
        <v>9</v>
      </c>
      <c r="I8" s="306" t="s">
        <v>10</v>
      </c>
      <c r="J8" s="298" t="s">
        <v>134</v>
      </c>
      <c r="K8" s="304"/>
      <c r="L8" s="293" t="s">
        <v>136</v>
      </c>
      <c r="M8" s="293" t="s">
        <v>135</v>
      </c>
      <c r="N8" s="298" t="s">
        <v>137</v>
      </c>
      <c r="O8" s="304"/>
      <c r="P8" s="298" t="s">
        <v>275</v>
      </c>
      <c r="Q8" s="299"/>
    </row>
    <row r="9" spans="3:17" ht="19.5" customHeight="1">
      <c r="C9" s="302"/>
      <c r="D9" s="201"/>
      <c r="E9" s="202" t="s">
        <v>128</v>
      </c>
      <c r="F9" s="201" t="s">
        <v>143</v>
      </c>
      <c r="G9" s="203" t="s">
        <v>128</v>
      </c>
      <c r="H9" s="306"/>
      <c r="I9" s="306"/>
      <c r="J9" s="201" t="s">
        <v>144</v>
      </c>
      <c r="K9" s="203" t="s">
        <v>128</v>
      </c>
      <c r="L9" s="306"/>
      <c r="M9" s="306"/>
      <c r="N9" s="201" t="s">
        <v>145</v>
      </c>
      <c r="O9" s="204" t="s">
        <v>128</v>
      </c>
      <c r="P9" s="205"/>
      <c r="Q9" s="203" t="s">
        <v>128</v>
      </c>
    </row>
    <row r="10" spans="3:17" ht="17.25" customHeight="1">
      <c r="C10" s="206" t="s">
        <v>235</v>
      </c>
      <c r="D10" s="2">
        <v>-3163</v>
      </c>
      <c r="E10" s="131">
        <v>-2.1</v>
      </c>
      <c r="F10" s="2">
        <v>12886</v>
      </c>
      <c r="G10" s="127">
        <v>8.4</v>
      </c>
      <c r="H10" s="11">
        <v>25180</v>
      </c>
      <c r="I10" s="142">
        <v>12294</v>
      </c>
      <c r="J10" s="2">
        <v>-15701</v>
      </c>
      <c r="K10" s="127">
        <v>-10.3</v>
      </c>
      <c r="L10" s="2">
        <v>47205</v>
      </c>
      <c r="M10" s="143">
        <v>62906</v>
      </c>
      <c r="N10" s="2">
        <v>-348</v>
      </c>
      <c r="O10" s="135">
        <v>-0.2</v>
      </c>
      <c r="P10" s="2">
        <f aca="true" t="shared" si="0" ref="P10:P51">F10+J10+N10</f>
        <v>-3163</v>
      </c>
      <c r="Q10" s="127">
        <v>-2.1</v>
      </c>
    </row>
    <row r="11" spans="3:17" ht="17.25" customHeight="1">
      <c r="C11" s="192">
        <v>43</v>
      </c>
      <c r="D11" s="2">
        <v>-5001</v>
      </c>
      <c r="E11" s="131">
        <v>-3.3</v>
      </c>
      <c r="F11" s="2">
        <v>11836</v>
      </c>
      <c r="G11" s="127">
        <v>7.8</v>
      </c>
      <c r="H11" s="11">
        <v>24001</v>
      </c>
      <c r="I11" s="144">
        <v>12165</v>
      </c>
      <c r="J11" s="2">
        <v>-16451</v>
      </c>
      <c r="K11" s="127">
        <v>-10.8</v>
      </c>
      <c r="L11" s="2">
        <v>50300</v>
      </c>
      <c r="M11" s="145">
        <v>66751</v>
      </c>
      <c r="N11" s="2">
        <v>-386</v>
      </c>
      <c r="O11" s="135">
        <v>-0.3</v>
      </c>
      <c r="P11" s="2">
        <f t="shared" si="0"/>
        <v>-5001</v>
      </c>
      <c r="Q11" s="127">
        <v>-3.3</v>
      </c>
    </row>
    <row r="12" spans="3:17" ht="17.25" customHeight="1">
      <c r="C12" s="192">
        <v>44</v>
      </c>
      <c r="D12" s="2">
        <v>-4650</v>
      </c>
      <c r="E12" s="131">
        <v>-3.1</v>
      </c>
      <c r="F12" s="2">
        <v>11598</v>
      </c>
      <c r="G12" s="127">
        <v>7.7</v>
      </c>
      <c r="H12" s="11">
        <v>23881</v>
      </c>
      <c r="I12" s="144">
        <v>12283</v>
      </c>
      <c r="J12" s="2">
        <v>-15972</v>
      </c>
      <c r="K12" s="127">
        <v>-10.6</v>
      </c>
      <c r="L12" s="2">
        <v>51659</v>
      </c>
      <c r="M12" s="145">
        <v>67631</v>
      </c>
      <c r="N12" s="2">
        <v>-276</v>
      </c>
      <c r="O12" s="135">
        <v>-0.2</v>
      </c>
      <c r="P12" s="2">
        <f t="shared" si="0"/>
        <v>-4650</v>
      </c>
      <c r="Q12" s="127">
        <v>-3.1</v>
      </c>
    </row>
    <row r="13" spans="3:17" ht="17.25" customHeight="1">
      <c r="C13" s="192">
        <v>45</v>
      </c>
      <c r="D13" s="2">
        <v>-907</v>
      </c>
      <c r="E13" s="131">
        <v>-0.6</v>
      </c>
      <c r="F13" s="2">
        <v>11388</v>
      </c>
      <c r="G13" s="127">
        <v>7.5</v>
      </c>
      <c r="H13" s="11">
        <v>24162</v>
      </c>
      <c r="I13" s="144">
        <v>12774</v>
      </c>
      <c r="J13" s="2">
        <v>-12227</v>
      </c>
      <c r="K13" s="127">
        <v>-8.1</v>
      </c>
      <c r="L13" s="2">
        <v>51849</v>
      </c>
      <c r="M13" s="145">
        <v>64076</v>
      </c>
      <c r="N13" s="2">
        <v>-68</v>
      </c>
      <c r="O13" s="136" t="s">
        <v>147</v>
      </c>
      <c r="P13" s="2">
        <f t="shared" si="0"/>
        <v>-907</v>
      </c>
      <c r="Q13" s="127">
        <v>-0.6</v>
      </c>
    </row>
    <row r="14" spans="3:17" ht="17.25" customHeight="1">
      <c r="C14" s="192">
        <v>46</v>
      </c>
      <c r="D14" s="2">
        <v>3139</v>
      </c>
      <c r="E14" s="131">
        <v>2.1</v>
      </c>
      <c r="F14" s="2">
        <v>13132</v>
      </c>
      <c r="G14" s="127">
        <v>8.7</v>
      </c>
      <c r="H14" s="11">
        <v>25305</v>
      </c>
      <c r="I14" s="144">
        <v>12173</v>
      </c>
      <c r="J14" s="2">
        <v>-9850</v>
      </c>
      <c r="K14" s="127">
        <v>-6.5</v>
      </c>
      <c r="L14" s="2">
        <v>54524</v>
      </c>
      <c r="M14" s="145">
        <v>64374</v>
      </c>
      <c r="N14" s="2">
        <v>-143</v>
      </c>
      <c r="O14" s="135">
        <v>-0.1</v>
      </c>
      <c r="P14" s="2">
        <f t="shared" si="0"/>
        <v>3139</v>
      </c>
      <c r="Q14" s="127">
        <v>2.1</v>
      </c>
    </row>
    <row r="15" spans="3:17" ht="17.25" customHeight="1">
      <c r="C15" s="192">
        <v>47</v>
      </c>
      <c r="D15" s="2">
        <v>7717</v>
      </c>
      <c r="E15" s="131">
        <v>5.1</v>
      </c>
      <c r="F15" s="2">
        <v>13379</v>
      </c>
      <c r="G15" s="127">
        <v>8.8</v>
      </c>
      <c r="H15" s="11">
        <v>25705</v>
      </c>
      <c r="I15" s="144">
        <v>12326</v>
      </c>
      <c r="J15" s="2">
        <v>-6194</v>
      </c>
      <c r="K15" s="127">
        <v>-4.1</v>
      </c>
      <c r="L15" s="2">
        <v>52413</v>
      </c>
      <c r="M15" s="145">
        <v>58607</v>
      </c>
      <c r="N15" s="2">
        <v>-7</v>
      </c>
      <c r="O15" s="136" t="s">
        <v>147</v>
      </c>
      <c r="P15" s="2">
        <f t="shared" si="0"/>
        <v>7178</v>
      </c>
      <c r="Q15" s="127">
        <v>4.7</v>
      </c>
    </row>
    <row r="16" spans="3:17" ht="17.25" customHeight="1">
      <c r="C16" s="192">
        <v>48</v>
      </c>
      <c r="D16" s="2">
        <v>8386</v>
      </c>
      <c r="E16" s="131">
        <v>5.5</v>
      </c>
      <c r="F16" s="2">
        <v>13867</v>
      </c>
      <c r="G16" s="127">
        <v>9.1</v>
      </c>
      <c r="H16" s="11">
        <v>26012</v>
      </c>
      <c r="I16" s="144">
        <v>12145</v>
      </c>
      <c r="J16" s="2">
        <v>-7854</v>
      </c>
      <c r="K16" s="127">
        <v>-5.1</v>
      </c>
      <c r="L16" s="2">
        <v>52487</v>
      </c>
      <c r="M16" s="145">
        <v>60341</v>
      </c>
      <c r="N16" s="2">
        <v>-148</v>
      </c>
      <c r="O16" s="135">
        <v>-0.1</v>
      </c>
      <c r="P16" s="2">
        <f t="shared" si="0"/>
        <v>5865</v>
      </c>
      <c r="Q16" s="127">
        <v>3.8</v>
      </c>
    </row>
    <row r="17" spans="3:17" ht="17.25" customHeight="1">
      <c r="C17" s="192">
        <v>49</v>
      </c>
      <c r="D17" s="2">
        <v>8320</v>
      </c>
      <c r="E17" s="131">
        <v>5.4</v>
      </c>
      <c r="F17" s="2">
        <v>12602</v>
      </c>
      <c r="G17" s="127">
        <v>8.2</v>
      </c>
      <c r="H17" s="11">
        <v>25032</v>
      </c>
      <c r="I17" s="144">
        <v>12430</v>
      </c>
      <c r="J17" s="2">
        <v>-4922</v>
      </c>
      <c r="K17" s="127">
        <v>-3.2</v>
      </c>
      <c r="L17" s="2">
        <v>50229</v>
      </c>
      <c r="M17" s="145">
        <v>55151</v>
      </c>
      <c r="N17" s="2">
        <v>318</v>
      </c>
      <c r="O17" s="135">
        <v>0.2</v>
      </c>
      <c r="P17" s="2">
        <f t="shared" si="0"/>
        <v>7998</v>
      </c>
      <c r="Q17" s="127">
        <v>5.2</v>
      </c>
    </row>
    <row r="18" spans="3:17" ht="17.25" customHeight="1">
      <c r="C18" s="192">
        <v>50</v>
      </c>
      <c r="D18" s="2">
        <v>9069</v>
      </c>
      <c r="E18" s="131">
        <v>5.8</v>
      </c>
      <c r="F18" s="2">
        <v>11898</v>
      </c>
      <c r="G18" s="127">
        <v>7.7</v>
      </c>
      <c r="H18" s="11">
        <v>23745</v>
      </c>
      <c r="I18" s="144">
        <v>11847</v>
      </c>
      <c r="J18" s="2">
        <v>-2822</v>
      </c>
      <c r="K18" s="127">
        <v>-1.8</v>
      </c>
      <c r="L18" s="2">
        <v>47234</v>
      </c>
      <c r="M18" s="145">
        <v>50056</v>
      </c>
      <c r="N18" s="2">
        <v>148</v>
      </c>
      <c r="O18" s="135">
        <v>0.1</v>
      </c>
      <c r="P18" s="2">
        <f t="shared" si="0"/>
        <v>9224</v>
      </c>
      <c r="Q18" s="127">
        <v>5.9</v>
      </c>
    </row>
    <row r="19" spans="3:17" ht="17.25" customHeight="1">
      <c r="C19" s="192">
        <v>51</v>
      </c>
      <c r="D19" s="2">
        <v>8950</v>
      </c>
      <c r="E19" s="131">
        <v>5.7</v>
      </c>
      <c r="F19" s="2">
        <v>10466</v>
      </c>
      <c r="G19" s="127">
        <v>6.7</v>
      </c>
      <c r="H19" s="11">
        <v>22869</v>
      </c>
      <c r="I19" s="144">
        <v>12403</v>
      </c>
      <c r="J19" s="2">
        <v>-1272</v>
      </c>
      <c r="K19" s="127">
        <v>-0.8</v>
      </c>
      <c r="L19" s="2">
        <v>45324</v>
      </c>
      <c r="M19" s="145">
        <v>46596</v>
      </c>
      <c r="N19" s="2">
        <v>-91</v>
      </c>
      <c r="O19" s="135">
        <v>-0.1</v>
      </c>
      <c r="P19" s="2">
        <f t="shared" si="0"/>
        <v>9103</v>
      </c>
      <c r="Q19" s="127">
        <v>5.8</v>
      </c>
    </row>
    <row r="20" spans="3:17" ht="17.25" customHeight="1">
      <c r="C20" s="192">
        <v>52</v>
      </c>
      <c r="D20" s="2">
        <v>7655</v>
      </c>
      <c r="E20" s="131">
        <v>4.9</v>
      </c>
      <c r="F20" s="2">
        <v>10225</v>
      </c>
      <c r="G20" s="127">
        <v>6.5</v>
      </c>
      <c r="H20" s="11">
        <v>22108</v>
      </c>
      <c r="I20" s="144">
        <v>11883</v>
      </c>
      <c r="J20" s="2">
        <v>-2228</v>
      </c>
      <c r="K20" s="127">
        <v>-1.4</v>
      </c>
      <c r="L20" s="2">
        <v>45615</v>
      </c>
      <c r="M20" s="145">
        <v>47843</v>
      </c>
      <c r="N20" s="2">
        <v>-20</v>
      </c>
      <c r="O20" s="136" t="s">
        <v>147</v>
      </c>
      <c r="P20" s="2">
        <f t="shared" si="0"/>
        <v>7977</v>
      </c>
      <c r="Q20" s="127">
        <v>5.1</v>
      </c>
    </row>
    <row r="21" spans="3:17" ht="17.25" customHeight="1">
      <c r="C21" s="192">
        <v>53</v>
      </c>
      <c r="D21" s="2">
        <v>6096</v>
      </c>
      <c r="E21" s="131">
        <v>3.9</v>
      </c>
      <c r="F21" s="2">
        <v>9308</v>
      </c>
      <c r="G21" s="127">
        <v>5.9</v>
      </c>
      <c r="H21" s="11">
        <v>21103</v>
      </c>
      <c r="I21" s="144">
        <v>11795</v>
      </c>
      <c r="J21" s="2">
        <v>-3264</v>
      </c>
      <c r="K21" s="127">
        <v>-2.1</v>
      </c>
      <c r="L21" s="2">
        <v>44438</v>
      </c>
      <c r="M21" s="145">
        <v>47702</v>
      </c>
      <c r="N21" s="2">
        <v>-82</v>
      </c>
      <c r="O21" s="135">
        <v>-0.1</v>
      </c>
      <c r="P21" s="2">
        <f t="shared" si="0"/>
        <v>5962</v>
      </c>
      <c r="Q21" s="127">
        <v>3.8</v>
      </c>
    </row>
    <row r="22" spans="3:17" ht="17.25" customHeight="1">
      <c r="C22" s="192">
        <v>54</v>
      </c>
      <c r="D22" s="2">
        <v>3009</v>
      </c>
      <c r="E22" s="131">
        <v>1.9</v>
      </c>
      <c r="F22" s="2">
        <v>8523</v>
      </c>
      <c r="G22" s="127">
        <v>5.4</v>
      </c>
      <c r="H22" s="11">
        <v>20261</v>
      </c>
      <c r="I22" s="144">
        <v>11738</v>
      </c>
      <c r="J22" s="2">
        <v>-5139</v>
      </c>
      <c r="K22" s="127">
        <v>-3.2</v>
      </c>
      <c r="L22" s="2">
        <v>43463</v>
      </c>
      <c r="M22" s="145">
        <v>48602</v>
      </c>
      <c r="N22" s="2">
        <v>85</v>
      </c>
      <c r="O22" s="135">
        <v>0.1</v>
      </c>
      <c r="P22" s="2">
        <f t="shared" si="0"/>
        <v>3469</v>
      </c>
      <c r="Q22" s="127">
        <v>2.2</v>
      </c>
    </row>
    <row r="23" spans="3:17" ht="17.25" customHeight="1">
      <c r="C23" s="192">
        <v>55</v>
      </c>
      <c r="D23" s="2">
        <v>3196</v>
      </c>
      <c r="E23" s="131">
        <v>2</v>
      </c>
      <c r="F23" s="2">
        <v>7461</v>
      </c>
      <c r="G23" s="127">
        <v>4.7</v>
      </c>
      <c r="H23" s="11">
        <v>19760</v>
      </c>
      <c r="I23" s="144">
        <v>12299</v>
      </c>
      <c r="J23" s="2">
        <v>-4018</v>
      </c>
      <c r="K23" s="127">
        <v>-2.5</v>
      </c>
      <c r="L23" s="2">
        <v>43139</v>
      </c>
      <c r="M23" s="145">
        <v>47157</v>
      </c>
      <c r="N23" s="2">
        <v>-46</v>
      </c>
      <c r="O23" s="136" t="s">
        <v>147</v>
      </c>
      <c r="P23" s="2">
        <f t="shared" si="0"/>
        <v>3397</v>
      </c>
      <c r="Q23" s="127">
        <v>2.1</v>
      </c>
    </row>
    <row r="24" spans="3:17" ht="17.25" customHeight="1">
      <c r="C24" s="192">
        <v>56</v>
      </c>
      <c r="D24" s="2">
        <v>4300</v>
      </c>
      <c r="E24" s="131">
        <v>2.7</v>
      </c>
      <c r="F24" s="2">
        <v>7024</v>
      </c>
      <c r="G24" s="127">
        <v>4.4</v>
      </c>
      <c r="H24" s="11">
        <v>19092</v>
      </c>
      <c r="I24" s="144">
        <v>12068</v>
      </c>
      <c r="J24" s="2">
        <v>-2583</v>
      </c>
      <c r="K24" s="127">
        <v>-1.6</v>
      </c>
      <c r="L24" s="2">
        <v>44639</v>
      </c>
      <c r="M24" s="145">
        <v>47222</v>
      </c>
      <c r="N24" s="2">
        <v>20</v>
      </c>
      <c r="O24" s="138" t="s">
        <v>148</v>
      </c>
      <c r="P24" s="2">
        <f t="shared" si="0"/>
        <v>4461</v>
      </c>
      <c r="Q24" s="127">
        <v>2.8</v>
      </c>
    </row>
    <row r="25" spans="3:17" ht="17.25" customHeight="1">
      <c r="C25" s="192">
        <v>57</v>
      </c>
      <c r="D25" s="2">
        <v>4514</v>
      </c>
      <c r="E25" s="131">
        <v>2.8</v>
      </c>
      <c r="F25" s="2">
        <v>7124</v>
      </c>
      <c r="G25" s="127">
        <v>4.5</v>
      </c>
      <c r="H25" s="11">
        <v>18820</v>
      </c>
      <c r="I25" s="144">
        <v>11696</v>
      </c>
      <c r="J25" s="2">
        <v>-2531</v>
      </c>
      <c r="K25" s="127">
        <v>-1.6</v>
      </c>
      <c r="L25" s="2">
        <v>44921</v>
      </c>
      <c r="M25" s="145">
        <v>47452</v>
      </c>
      <c r="N25" s="2">
        <v>-43</v>
      </c>
      <c r="O25" s="136" t="s">
        <v>147</v>
      </c>
      <c r="P25" s="2">
        <f t="shared" si="0"/>
        <v>4550</v>
      </c>
      <c r="Q25" s="127">
        <v>2.8</v>
      </c>
    </row>
    <row r="26" spans="3:17" ht="17.25" customHeight="1">
      <c r="C26" s="192">
        <v>58</v>
      </c>
      <c r="D26" s="2">
        <v>694</v>
      </c>
      <c r="E26" s="131">
        <v>0.4</v>
      </c>
      <c r="F26" s="2">
        <v>6260</v>
      </c>
      <c r="G26" s="127">
        <v>3.9</v>
      </c>
      <c r="H26" s="11">
        <v>18597</v>
      </c>
      <c r="I26" s="144">
        <v>12337</v>
      </c>
      <c r="J26" s="2">
        <v>-5424</v>
      </c>
      <c r="K26" s="127">
        <v>-3.4</v>
      </c>
      <c r="L26" s="2">
        <v>40669</v>
      </c>
      <c r="M26" s="145">
        <v>46093</v>
      </c>
      <c r="N26" s="2">
        <v>79</v>
      </c>
      <c r="O26" s="138" t="s">
        <v>148</v>
      </c>
      <c r="P26" s="2">
        <f t="shared" si="0"/>
        <v>915</v>
      </c>
      <c r="Q26" s="127">
        <v>0.6</v>
      </c>
    </row>
    <row r="27" spans="3:17" ht="17.25" customHeight="1">
      <c r="C27" s="192">
        <v>59</v>
      </c>
      <c r="D27" s="2">
        <v>500</v>
      </c>
      <c r="E27" s="131">
        <v>0.3</v>
      </c>
      <c r="F27" s="2">
        <v>6476</v>
      </c>
      <c r="G27" s="127">
        <v>4</v>
      </c>
      <c r="H27" s="11">
        <v>18448</v>
      </c>
      <c r="I27" s="144">
        <v>11972</v>
      </c>
      <c r="J27" s="2">
        <v>-6084</v>
      </c>
      <c r="K27" s="127">
        <v>-3.8</v>
      </c>
      <c r="L27" s="2">
        <v>40531</v>
      </c>
      <c r="M27" s="145">
        <v>46615</v>
      </c>
      <c r="N27" s="2">
        <v>168</v>
      </c>
      <c r="O27" s="135">
        <v>0.1</v>
      </c>
      <c r="P27" s="2">
        <f t="shared" si="0"/>
        <v>560</v>
      </c>
      <c r="Q27" s="127">
        <v>0.3</v>
      </c>
    </row>
    <row r="28" spans="3:17" ht="17.25" customHeight="1">
      <c r="C28" s="192">
        <v>60</v>
      </c>
      <c r="D28" s="2">
        <v>688</v>
      </c>
      <c r="E28" s="131">
        <v>0.4</v>
      </c>
      <c r="F28" s="2">
        <v>5344</v>
      </c>
      <c r="G28" s="127">
        <v>3.3</v>
      </c>
      <c r="H28" s="11">
        <v>17624</v>
      </c>
      <c r="I28" s="144">
        <v>12280</v>
      </c>
      <c r="J28" s="2">
        <v>-6040</v>
      </c>
      <c r="K28" s="127">
        <v>-3.8</v>
      </c>
      <c r="L28" s="2">
        <v>39697</v>
      </c>
      <c r="M28" s="145">
        <v>45737</v>
      </c>
      <c r="N28" s="2">
        <v>-218</v>
      </c>
      <c r="O28" s="135">
        <v>-0.1</v>
      </c>
      <c r="P28" s="2">
        <f t="shared" si="0"/>
        <v>-914</v>
      </c>
      <c r="Q28" s="127">
        <v>-0.6</v>
      </c>
    </row>
    <row r="29" spans="3:17" ht="17.25" customHeight="1">
      <c r="C29" s="192">
        <v>61</v>
      </c>
      <c r="D29" s="2">
        <v>-3477</v>
      </c>
      <c r="E29" s="131">
        <v>-2.2</v>
      </c>
      <c r="F29" s="2">
        <v>4473</v>
      </c>
      <c r="G29" s="127">
        <v>2.8</v>
      </c>
      <c r="H29" s="11">
        <v>16811</v>
      </c>
      <c r="I29" s="144">
        <v>12338</v>
      </c>
      <c r="J29" s="2">
        <v>-8076</v>
      </c>
      <c r="K29" s="127">
        <v>-5.1</v>
      </c>
      <c r="L29" s="2">
        <v>38512</v>
      </c>
      <c r="M29" s="145">
        <v>46588</v>
      </c>
      <c r="N29" s="2">
        <v>-119</v>
      </c>
      <c r="O29" s="135">
        <v>-0.1</v>
      </c>
      <c r="P29" s="2">
        <f t="shared" si="0"/>
        <v>-3722</v>
      </c>
      <c r="Q29" s="127">
        <v>-2.3</v>
      </c>
    </row>
    <row r="30" spans="3:17" ht="17.25" customHeight="1">
      <c r="C30" s="192">
        <v>62</v>
      </c>
      <c r="D30" s="2">
        <v>-4279</v>
      </c>
      <c r="E30" s="131">
        <v>-2.7</v>
      </c>
      <c r="F30" s="2">
        <v>3815</v>
      </c>
      <c r="G30" s="127">
        <v>2.4</v>
      </c>
      <c r="H30" s="11">
        <v>16034</v>
      </c>
      <c r="I30" s="144">
        <v>12219</v>
      </c>
      <c r="J30" s="2">
        <v>-7971</v>
      </c>
      <c r="K30" s="127">
        <v>-5</v>
      </c>
      <c r="L30" s="2">
        <v>38167</v>
      </c>
      <c r="M30" s="145">
        <v>46138</v>
      </c>
      <c r="N30" s="2">
        <v>-176</v>
      </c>
      <c r="O30" s="135">
        <v>-0.1</v>
      </c>
      <c r="P30" s="2">
        <f t="shared" si="0"/>
        <v>-4332</v>
      </c>
      <c r="Q30" s="127">
        <v>-2.7</v>
      </c>
    </row>
    <row r="31" spans="3:17" ht="17.25" customHeight="1">
      <c r="C31" s="192">
        <v>63</v>
      </c>
      <c r="D31" s="2">
        <v>-4506</v>
      </c>
      <c r="E31" s="131">
        <v>-2.8</v>
      </c>
      <c r="F31" s="2">
        <v>2510</v>
      </c>
      <c r="G31" s="127">
        <v>1.6</v>
      </c>
      <c r="H31" s="11">
        <v>15244</v>
      </c>
      <c r="I31" s="144">
        <v>12734</v>
      </c>
      <c r="J31" s="2">
        <v>-6936</v>
      </c>
      <c r="K31" s="127">
        <v>-4.4</v>
      </c>
      <c r="L31" s="2">
        <v>36928</v>
      </c>
      <c r="M31" s="145">
        <v>43864</v>
      </c>
      <c r="N31" s="2">
        <v>-166</v>
      </c>
      <c r="O31" s="135">
        <v>-0.1</v>
      </c>
      <c r="P31" s="2">
        <f t="shared" si="0"/>
        <v>-4592</v>
      </c>
      <c r="Q31" s="127">
        <v>-2.9</v>
      </c>
    </row>
    <row r="32" spans="3:17" ht="17.25" customHeight="1">
      <c r="C32" s="207" t="s">
        <v>7</v>
      </c>
      <c r="D32" s="2">
        <v>-5972</v>
      </c>
      <c r="E32" s="131">
        <v>-3.8</v>
      </c>
      <c r="F32" s="2">
        <v>1863</v>
      </c>
      <c r="G32" s="127">
        <v>1.2</v>
      </c>
      <c r="H32" s="11">
        <v>14502</v>
      </c>
      <c r="I32" s="144">
        <v>12639</v>
      </c>
      <c r="J32" s="2">
        <v>-7821</v>
      </c>
      <c r="K32" s="127">
        <v>-4.9</v>
      </c>
      <c r="L32" s="2">
        <v>37142</v>
      </c>
      <c r="M32" s="145">
        <v>44963</v>
      </c>
      <c r="N32" s="2">
        <v>-46</v>
      </c>
      <c r="O32" s="136" t="s">
        <v>276</v>
      </c>
      <c r="P32" s="2">
        <f t="shared" si="0"/>
        <v>-6004</v>
      </c>
      <c r="Q32" s="127">
        <v>-3.8</v>
      </c>
    </row>
    <row r="33" spans="3:17" ht="17.25" customHeight="1">
      <c r="C33" s="192">
        <v>2</v>
      </c>
      <c r="D33" s="2">
        <v>-7286</v>
      </c>
      <c r="E33" s="131">
        <v>-4.6</v>
      </c>
      <c r="F33" s="2">
        <v>520</v>
      </c>
      <c r="G33" s="127">
        <v>0.3</v>
      </c>
      <c r="H33" s="11">
        <v>13784</v>
      </c>
      <c r="I33" s="144">
        <v>13264</v>
      </c>
      <c r="J33" s="2">
        <v>-8065</v>
      </c>
      <c r="K33" s="127">
        <v>-5.1</v>
      </c>
      <c r="L33" s="2">
        <v>36941</v>
      </c>
      <c r="M33" s="145">
        <v>45006</v>
      </c>
      <c r="N33" s="2">
        <v>45</v>
      </c>
      <c r="O33" s="138" t="s">
        <v>277</v>
      </c>
      <c r="P33" s="2">
        <f t="shared" si="0"/>
        <v>-7500</v>
      </c>
      <c r="Q33" s="127">
        <v>-4.8</v>
      </c>
    </row>
    <row r="34" spans="3:17" ht="17.25" customHeight="1">
      <c r="C34" s="192">
        <v>3</v>
      </c>
      <c r="D34" s="2">
        <v>-4141</v>
      </c>
      <c r="E34" s="131">
        <v>-2.6</v>
      </c>
      <c r="F34" s="2">
        <v>722</v>
      </c>
      <c r="G34" s="127">
        <v>0.5</v>
      </c>
      <c r="H34" s="2">
        <v>13979</v>
      </c>
      <c r="I34" s="144">
        <v>13257</v>
      </c>
      <c r="J34" s="2">
        <v>-5428</v>
      </c>
      <c r="K34" s="127">
        <v>-3.5</v>
      </c>
      <c r="L34" s="2">
        <v>38061</v>
      </c>
      <c r="M34" s="145">
        <v>43489</v>
      </c>
      <c r="N34" s="2">
        <v>432</v>
      </c>
      <c r="O34" s="135">
        <v>0.3</v>
      </c>
      <c r="P34" s="2">
        <f t="shared" si="0"/>
        <v>-4274</v>
      </c>
      <c r="Q34" s="127">
        <v>-2.7</v>
      </c>
    </row>
    <row r="35" spans="3:17" ht="17.25" customHeight="1">
      <c r="C35" s="192">
        <v>4</v>
      </c>
      <c r="D35" s="2">
        <v>-3404</v>
      </c>
      <c r="E35" s="131">
        <v>-2.2</v>
      </c>
      <c r="F35" s="2">
        <v>-242</v>
      </c>
      <c r="G35" s="127">
        <v>-0.2</v>
      </c>
      <c r="H35" s="2">
        <v>13536</v>
      </c>
      <c r="I35" s="145">
        <v>13778</v>
      </c>
      <c r="J35" s="2">
        <v>-3672</v>
      </c>
      <c r="K35" s="127">
        <v>-2.3</v>
      </c>
      <c r="L35" s="2">
        <v>38109</v>
      </c>
      <c r="M35" s="145">
        <v>41781</v>
      </c>
      <c r="N35" s="2">
        <v>113</v>
      </c>
      <c r="O35" s="135">
        <v>0.1</v>
      </c>
      <c r="P35" s="2">
        <f t="shared" si="0"/>
        <v>-3801</v>
      </c>
      <c r="Q35" s="127">
        <v>-2.4</v>
      </c>
    </row>
    <row r="36" spans="3:17" ht="17.25" customHeight="1">
      <c r="C36" s="192">
        <v>5</v>
      </c>
      <c r="D36" s="2">
        <v>-3128</v>
      </c>
      <c r="E36" s="131">
        <v>-2</v>
      </c>
      <c r="F36" s="2">
        <v>-458</v>
      </c>
      <c r="G36" s="127">
        <v>-0.3</v>
      </c>
      <c r="H36" s="2">
        <v>13523</v>
      </c>
      <c r="I36" s="145">
        <v>13981</v>
      </c>
      <c r="J36" s="2">
        <v>-2799</v>
      </c>
      <c r="K36" s="127">
        <v>-1.8</v>
      </c>
      <c r="L36" s="2">
        <v>37471</v>
      </c>
      <c r="M36" s="145">
        <v>40270</v>
      </c>
      <c r="N36" s="2">
        <v>-123</v>
      </c>
      <c r="O36" s="135">
        <v>-0.1</v>
      </c>
      <c r="P36" s="2">
        <f t="shared" si="0"/>
        <v>-3380</v>
      </c>
      <c r="Q36" s="127">
        <v>-2.2</v>
      </c>
    </row>
    <row r="37" spans="3:17" ht="17.25" customHeight="1">
      <c r="C37" s="192">
        <v>6</v>
      </c>
      <c r="D37" s="2">
        <v>-1493</v>
      </c>
      <c r="E37" s="131">
        <v>-1</v>
      </c>
      <c r="F37" s="2">
        <v>378</v>
      </c>
      <c r="G37" s="127">
        <v>0.2</v>
      </c>
      <c r="H37" s="2">
        <v>14065</v>
      </c>
      <c r="I37" s="145">
        <v>13687</v>
      </c>
      <c r="J37" s="2">
        <v>-1853</v>
      </c>
      <c r="K37" s="127">
        <v>-1.2</v>
      </c>
      <c r="L37" s="2">
        <v>36167</v>
      </c>
      <c r="M37" s="145">
        <v>38020</v>
      </c>
      <c r="N37" s="2">
        <v>-288</v>
      </c>
      <c r="O37" s="135">
        <v>-0.2</v>
      </c>
      <c r="P37" s="2">
        <f t="shared" si="0"/>
        <v>-1763</v>
      </c>
      <c r="Q37" s="127">
        <v>-1.1</v>
      </c>
    </row>
    <row r="38" spans="3:17" ht="17.25" customHeight="1">
      <c r="C38" s="192">
        <v>7</v>
      </c>
      <c r="D38" s="2">
        <v>-3253</v>
      </c>
      <c r="E38" s="131">
        <v>-2.1</v>
      </c>
      <c r="F38" s="2">
        <v>-1249</v>
      </c>
      <c r="G38" s="127">
        <v>-0.8</v>
      </c>
      <c r="H38" s="2">
        <v>13295</v>
      </c>
      <c r="I38" s="145">
        <v>14544</v>
      </c>
      <c r="J38" s="2">
        <v>-1905</v>
      </c>
      <c r="K38" s="127">
        <v>-1</v>
      </c>
      <c r="L38" s="2">
        <v>35808</v>
      </c>
      <c r="M38" s="145">
        <v>37713</v>
      </c>
      <c r="N38" s="2">
        <v>-469</v>
      </c>
      <c r="O38" s="135">
        <v>-0.3</v>
      </c>
      <c r="P38" s="2">
        <f t="shared" si="0"/>
        <v>-3623</v>
      </c>
      <c r="Q38" s="127">
        <v>-2.3</v>
      </c>
    </row>
    <row r="39" spans="3:17" ht="17.25" customHeight="1">
      <c r="C39" s="192">
        <v>8</v>
      </c>
      <c r="D39" s="2">
        <v>-3715</v>
      </c>
      <c r="E39" s="131">
        <v>-2.4</v>
      </c>
      <c r="F39" s="2">
        <v>-544</v>
      </c>
      <c r="G39" s="127">
        <v>-0.4</v>
      </c>
      <c r="H39" s="2">
        <v>13435</v>
      </c>
      <c r="I39" s="145">
        <v>13979</v>
      </c>
      <c r="J39" s="2">
        <v>-3456</v>
      </c>
      <c r="K39" s="127">
        <v>-2.2</v>
      </c>
      <c r="L39" s="2">
        <v>34795</v>
      </c>
      <c r="M39" s="145">
        <v>38251</v>
      </c>
      <c r="N39" s="2">
        <v>76</v>
      </c>
      <c r="O39" s="138" t="s">
        <v>277</v>
      </c>
      <c r="P39" s="2">
        <f t="shared" si="0"/>
        <v>-3924</v>
      </c>
      <c r="Q39" s="127">
        <v>-2.5</v>
      </c>
    </row>
    <row r="40" spans="3:17" ht="17.25" customHeight="1">
      <c r="C40" s="192">
        <v>9</v>
      </c>
      <c r="D40" s="2">
        <v>-3605</v>
      </c>
      <c r="E40" s="131">
        <v>-2.3</v>
      </c>
      <c r="F40" s="2">
        <v>-965</v>
      </c>
      <c r="G40" s="127">
        <v>-0.6</v>
      </c>
      <c r="H40" s="2">
        <v>13218</v>
      </c>
      <c r="I40" s="145">
        <v>14183</v>
      </c>
      <c r="J40" s="2">
        <v>-2759</v>
      </c>
      <c r="K40" s="127">
        <v>-1.8</v>
      </c>
      <c r="L40" s="2">
        <v>35008</v>
      </c>
      <c r="M40" s="145">
        <v>37767</v>
      </c>
      <c r="N40" s="2">
        <v>-52</v>
      </c>
      <c r="O40" s="136" t="s">
        <v>276</v>
      </c>
      <c r="P40" s="2">
        <f t="shared" si="0"/>
        <v>-3776</v>
      </c>
      <c r="Q40" s="127">
        <v>-2.4</v>
      </c>
    </row>
    <row r="41" spans="3:17" ht="17.25" customHeight="1">
      <c r="C41" s="192">
        <v>10</v>
      </c>
      <c r="D41" s="2">
        <v>-3797</v>
      </c>
      <c r="E41" s="131">
        <v>-2.5</v>
      </c>
      <c r="F41" s="2">
        <v>-1530</v>
      </c>
      <c r="G41" s="127">
        <v>-1</v>
      </c>
      <c r="H41" s="2">
        <v>13304</v>
      </c>
      <c r="I41" s="145">
        <v>14834</v>
      </c>
      <c r="J41" s="2">
        <v>-2600</v>
      </c>
      <c r="K41" s="127">
        <v>-1.7</v>
      </c>
      <c r="L41" s="2">
        <v>35340</v>
      </c>
      <c r="M41" s="145">
        <v>37940</v>
      </c>
      <c r="N41" s="2">
        <v>74</v>
      </c>
      <c r="O41" s="138" t="s">
        <v>277</v>
      </c>
      <c r="P41" s="2">
        <f t="shared" si="0"/>
        <v>-4056</v>
      </c>
      <c r="Q41" s="127">
        <v>-2.6</v>
      </c>
    </row>
    <row r="42" spans="3:17" ht="17.25" customHeight="1">
      <c r="C42" s="192">
        <v>11</v>
      </c>
      <c r="D42" s="2">
        <v>-5349</v>
      </c>
      <c r="E42" s="131">
        <v>-3.5</v>
      </c>
      <c r="F42" s="2">
        <v>-2283</v>
      </c>
      <c r="G42" s="127">
        <v>-1.5</v>
      </c>
      <c r="H42" s="2">
        <v>13168</v>
      </c>
      <c r="I42" s="145">
        <v>15451</v>
      </c>
      <c r="J42" s="2">
        <v>-3383</v>
      </c>
      <c r="K42" s="127">
        <v>-2.2</v>
      </c>
      <c r="L42" s="2">
        <v>33629</v>
      </c>
      <c r="M42" s="145">
        <v>37012</v>
      </c>
      <c r="N42" s="2">
        <v>34</v>
      </c>
      <c r="O42" s="138" t="s">
        <v>277</v>
      </c>
      <c r="P42" s="2">
        <f t="shared" si="0"/>
        <v>-5632</v>
      </c>
      <c r="Q42" s="127">
        <v>-3.7</v>
      </c>
    </row>
    <row r="43" spans="3:17" ht="17.25" customHeight="1">
      <c r="C43" s="192">
        <v>12</v>
      </c>
      <c r="D43" s="7">
        <v>-6055</v>
      </c>
      <c r="E43" s="131">
        <v>-4</v>
      </c>
      <c r="F43" s="2">
        <v>-2000</v>
      </c>
      <c r="G43" s="133">
        <v>-1.3</v>
      </c>
      <c r="H43" s="2">
        <v>13131</v>
      </c>
      <c r="I43" s="145">
        <v>15131</v>
      </c>
      <c r="J43" s="2">
        <v>-4234</v>
      </c>
      <c r="K43" s="133">
        <v>-2.8</v>
      </c>
      <c r="L43" s="2">
        <v>31612</v>
      </c>
      <c r="M43" s="145">
        <v>35846</v>
      </c>
      <c r="N43" s="2">
        <v>-7</v>
      </c>
      <c r="O43" s="136" t="s">
        <v>276</v>
      </c>
      <c r="P43" s="2">
        <f t="shared" si="0"/>
        <v>-6241</v>
      </c>
      <c r="Q43" s="127">
        <v>-4.1</v>
      </c>
    </row>
    <row r="44" spans="3:17" ht="17.25" customHeight="1">
      <c r="C44" s="192">
        <v>13</v>
      </c>
      <c r="D44" s="7">
        <v>-5447</v>
      </c>
      <c r="E44" s="131">
        <v>-3.6</v>
      </c>
      <c r="F44" s="2">
        <v>-1945</v>
      </c>
      <c r="G44" s="127">
        <v>-1.3</v>
      </c>
      <c r="H44" s="2">
        <v>13032</v>
      </c>
      <c r="I44" s="145">
        <v>14977</v>
      </c>
      <c r="J44" s="2">
        <v>-3919</v>
      </c>
      <c r="K44" s="127">
        <v>-2.6</v>
      </c>
      <c r="L44" s="2">
        <v>31765</v>
      </c>
      <c r="M44" s="145">
        <v>35684</v>
      </c>
      <c r="N44" s="2">
        <v>90</v>
      </c>
      <c r="O44" s="135">
        <v>0.1</v>
      </c>
      <c r="P44" s="2">
        <f t="shared" si="0"/>
        <v>-5774</v>
      </c>
      <c r="Q44" s="127">
        <v>-3.8</v>
      </c>
    </row>
    <row r="45" spans="3:17" ht="17.25" customHeight="1">
      <c r="C45" s="192">
        <v>14</v>
      </c>
      <c r="D45" s="7">
        <v>-5750</v>
      </c>
      <c r="E45" s="131">
        <v>-3.8</v>
      </c>
      <c r="F45" s="2">
        <v>-2457</v>
      </c>
      <c r="G45" s="127">
        <v>-1.6</v>
      </c>
      <c r="H45" s="2">
        <v>12599</v>
      </c>
      <c r="I45" s="145">
        <v>15056</v>
      </c>
      <c r="J45" s="2">
        <v>-3801</v>
      </c>
      <c r="K45" s="127">
        <v>-2.5</v>
      </c>
      <c r="L45" s="2">
        <v>30915</v>
      </c>
      <c r="M45" s="145">
        <v>34716</v>
      </c>
      <c r="N45" s="2">
        <v>288</v>
      </c>
      <c r="O45" s="135">
        <v>0.2</v>
      </c>
      <c r="P45" s="2">
        <f t="shared" si="0"/>
        <v>-5970</v>
      </c>
      <c r="Q45" s="127">
        <v>-3.9</v>
      </c>
    </row>
    <row r="46" spans="3:17" ht="17.25" customHeight="1">
      <c r="C46" s="192">
        <v>15</v>
      </c>
      <c r="D46" s="7">
        <v>-6292</v>
      </c>
      <c r="E46" s="131">
        <v>-4.2</v>
      </c>
      <c r="F46" s="2">
        <v>-3055</v>
      </c>
      <c r="G46" s="127">
        <v>-2</v>
      </c>
      <c r="H46" s="2">
        <v>12205</v>
      </c>
      <c r="I46" s="145">
        <v>15260</v>
      </c>
      <c r="J46" s="2">
        <v>-3512</v>
      </c>
      <c r="K46" s="127">
        <v>-2.3</v>
      </c>
      <c r="L46" s="2">
        <v>30601</v>
      </c>
      <c r="M46" s="145">
        <v>34113</v>
      </c>
      <c r="N46" s="2">
        <v>-125</v>
      </c>
      <c r="O46" s="135">
        <v>-0.1</v>
      </c>
      <c r="P46" s="2">
        <f t="shared" si="0"/>
        <v>-6692</v>
      </c>
      <c r="Q46" s="127">
        <v>-4.4</v>
      </c>
    </row>
    <row r="47" spans="3:17" ht="17.25" customHeight="1">
      <c r="C47" s="192">
        <v>16</v>
      </c>
      <c r="D47" s="7">
        <v>-6794</v>
      </c>
      <c r="E47" s="131">
        <v>-4.5</v>
      </c>
      <c r="F47" s="2">
        <v>-3710</v>
      </c>
      <c r="G47" s="127">
        <v>-2.5</v>
      </c>
      <c r="H47" s="2">
        <v>12058</v>
      </c>
      <c r="I47" s="145">
        <v>15768</v>
      </c>
      <c r="J47" s="2">
        <v>-3152</v>
      </c>
      <c r="K47" s="127">
        <v>-2.1</v>
      </c>
      <c r="L47" s="2">
        <v>29843</v>
      </c>
      <c r="M47" s="145">
        <v>32995</v>
      </c>
      <c r="N47" s="2">
        <v>-195</v>
      </c>
      <c r="O47" s="135">
        <v>-0.1</v>
      </c>
      <c r="P47" s="2">
        <f t="shared" si="0"/>
        <v>-7057</v>
      </c>
      <c r="Q47" s="127">
        <v>-4.7</v>
      </c>
    </row>
    <row r="48" spans="3:17" ht="17.25" customHeight="1">
      <c r="C48" s="192">
        <v>17</v>
      </c>
      <c r="D48" s="11">
        <v>-8198</v>
      </c>
      <c r="E48" s="148">
        <v>-5.5</v>
      </c>
      <c r="F48" s="7">
        <v>-4950</v>
      </c>
      <c r="G48" s="147">
        <v>-3.3</v>
      </c>
      <c r="H48" s="11">
        <v>11566</v>
      </c>
      <c r="I48" s="144">
        <v>16516</v>
      </c>
      <c r="J48" s="7">
        <v>-3697</v>
      </c>
      <c r="K48" s="147">
        <v>-2.5</v>
      </c>
      <c r="L48" s="11">
        <v>28594</v>
      </c>
      <c r="M48" s="144">
        <v>32291</v>
      </c>
      <c r="N48" s="11">
        <v>156</v>
      </c>
      <c r="O48" s="149">
        <v>0.1</v>
      </c>
      <c r="P48" s="7">
        <f t="shared" si="0"/>
        <v>-8491</v>
      </c>
      <c r="Q48" s="133">
        <v>-5.7</v>
      </c>
    </row>
    <row r="49" spans="3:17" ht="17.25" customHeight="1">
      <c r="C49" s="192">
        <v>18</v>
      </c>
      <c r="D49" s="11">
        <v>-9248</v>
      </c>
      <c r="E49" s="148">
        <v>-6.2</v>
      </c>
      <c r="F49" s="7">
        <f>H49-I49</f>
        <v>-4732</v>
      </c>
      <c r="G49" s="147">
        <v>-3.2</v>
      </c>
      <c r="H49" s="11">
        <v>11707</v>
      </c>
      <c r="I49" s="144">
        <v>16439</v>
      </c>
      <c r="J49" s="179">
        <f>L49-M49</f>
        <v>-4403</v>
      </c>
      <c r="K49" s="147">
        <v>-3</v>
      </c>
      <c r="L49" s="11">
        <v>28315</v>
      </c>
      <c r="M49" s="144">
        <v>32718</v>
      </c>
      <c r="N49" s="11">
        <v>-236</v>
      </c>
      <c r="O49" s="149">
        <v>-0.2</v>
      </c>
      <c r="P49" s="7">
        <f t="shared" si="0"/>
        <v>-9371</v>
      </c>
      <c r="Q49" s="133">
        <v>-6.3</v>
      </c>
    </row>
    <row r="50" spans="3:17" ht="17.25" customHeight="1">
      <c r="C50" s="253">
        <v>19</v>
      </c>
      <c r="D50" s="254">
        <v>-9526</v>
      </c>
      <c r="E50" s="148">
        <v>-6.5</v>
      </c>
      <c r="F50" s="7">
        <f>H50-I50</f>
        <v>-5004</v>
      </c>
      <c r="G50" s="147">
        <v>-3.4</v>
      </c>
      <c r="H50" s="11">
        <v>11751</v>
      </c>
      <c r="I50" s="144">
        <v>16755</v>
      </c>
      <c r="J50" s="7">
        <f>L50-M50</f>
        <v>-4303</v>
      </c>
      <c r="K50" s="147">
        <v>-2.9</v>
      </c>
      <c r="L50" s="11">
        <v>27869</v>
      </c>
      <c r="M50" s="11">
        <v>32172</v>
      </c>
      <c r="N50" s="254">
        <v>-336</v>
      </c>
      <c r="O50" s="149">
        <v>-0.2</v>
      </c>
      <c r="P50" s="7">
        <f t="shared" si="0"/>
        <v>-9643</v>
      </c>
      <c r="Q50" s="133">
        <v>-6.5</v>
      </c>
    </row>
    <row r="51" spans="3:17" ht="17.25" customHeight="1">
      <c r="C51" s="253">
        <v>20</v>
      </c>
      <c r="D51" s="177">
        <v>-8812</v>
      </c>
      <c r="E51" s="132">
        <v>-5.9783147</v>
      </c>
      <c r="F51" s="178">
        <f>H51-I51</f>
        <v>-5289</v>
      </c>
      <c r="G51" s="134">
        <v>-3.58820999</v>
      </c>
      <c r="H51" s="118">
        <v>11534</v>
      </c>
      <c r="I51" s="146">
        <v>16823</v>
      </c>
      <c r="J51" s="3">
        <f>L51-M51</f>
        <v>-3855</v>
      </c>
      <c r="K51" s="134">
        <v>-2.59853012</v>
      </c>
      <c r="L51" s="118">
        <v>26930</v>
      </c>
      <c r="M51" s="146">
        <v>30785</v>
      </c>
      <c r="N51" s="177">
        <v>182</v>
      </c>
      <c r="O51" s="137">
        <v>0.103187472</v>
      </c>
      <c r="P51" s="3">
        <f t="shared" si="0"/>
        <v>-8962</v>
      </c>
      <c r="Q51" s="128">
        <v>-6.08007902</v>
      </c>
    </row>
  </sheetData>
  <sheetProtection/>
  <mergeCells count="11">
    <mergeCell ref="H8:H9"/>
    <mergeCell ref="I8:I9"/>
    <mergeCell ref="P7:Q7"/>
    <mergeCell ref="C8:C9"/>
    <mergeCell ref="P8:Q8"/>
    <mergeCell ref="D8:E8"/>
    <mergeCell ref="F8:G8"/>
    <mergeCell ref="J8:K8"/>
    <mergeCell ref="N8:O8"/>
    <mergeCell ref="M8:M9"/>
    <mergeCell ref="L8:L9"/>
  </mergeCells>
  <printOptions/>
  <pageMargins left="0.5905511811023623" right="0.4330708661417323" top="0.63" bottom="0.6299212598425197" header="0.5118110236220472" footer="0.5118110236220472"/>
  <pageSetup horizontalDpi="600" verticalDpi="600" orientation="portrait" paperSize="9" scale="80" r:id="rId2"/>
  <headerFooter alignWithMargins="0">
    <oddFooter>&amp;C&amp;[- 2 -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7:W48"/>
  <sheetViews>
    <sheetView workbookViewId="0" topLeftCell="A1">
      <selection activeCell="E18" sqref="E18:F18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5.125" style="5" customWidth="1"/>
    <col min="8" max="8" width="4.00390625" style="5" customWidth="1"/>
    <col min="9" max="9" width="5.125" style="5" customWidth="1"/>
    <col min="10" max="10" width="4.25390625" style="5" customWidth="1"/>
    <col min="11" max="11" width="4.62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4.625" style="5" customWidth="1"/>
    <col min="21" max="21" width="3.87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7" ht="12">
      <c r="B7" s="6" t="s">
        <v>15</v>
      </c>
    </row>
    <row r="9" spans="3:4" ht="12">
      <c r="C9" s="20"/>
      <c r="D9" s="20"/>
    </row>
    <row r="10" ht="12"/>
    <row r="11" ht="12"/>
    <row r="12" spans="3:18" ht="12">
      <c r="C12" s="6" t="s">
        <v>18</v>
      </c>
      <c r="R12" s="5" t="s">
        <v>11</v>
      </c>
    </row>
    <row r="13" spans="3:20" ht="19.5" customHeight="1">
      <c r="C13" s="299" t="s">
        <v>138</v>
      </c>
      <c r="D13" s="304"/>
      <c r="E13" s="299" t="s">
        <v>130</v>
      </c>
      <c r="F13" s="299"/>
      <c r="G13" s="209"/>
      <c r="H13" s="209"/>
      <c r="I13" s="209"/>
      <c r="J13" s="209"/>
      <c r="K13" s="289" t="s">
        <v>149</v>
      </c>
      <c r="L13" s="298" t="s">
        <v>139</v>
      </c>
      <c r="M13" s="304"/>
      <c r="N13" s="299" t="s">
        <v>130</v>
      </c>
      <c r="O13" s="299"/>
      <c r="P13" s="209"/>
      <c r="Q13" s="209"/>
      <c r="R13" s="209"/>
      <c r="S13" s="209"/>
      <c r="T13" s="297" t="s">
        <v>149</v>
      </c>
    </row>
    <row r="14" spans="3:20" ht="19.5" customHeight="1">
      <c r="C14" s="311"/>
      <c r="D14" s="284"/>
      <c r="E14" s="311"/>
      <c r="F14" s="311"/>
      <c r="G14" s="303" t="s">
        <v>19</v>
      </c>
      <c r="H14" s="303"/>
      <c r="I14" s="303" t="s">
        <v>20</v>
      </c>
      <c r="J14" s="288"/>
      <c r="K14" s="290"/>
      <c r="L14" s="292"/>
      <c r="M14" s="284"/>
      <c r="N14" s="311"/>
      <c r="O14" s="311"/>
      <c r="P14" s="303" t="s">
        <v>19</v>
      </c>
      <c r="Q14" s="303"/>
      <c r="R14" s="303" t="s">
        <v>20</v>
      </c>
      <c r="S14" s="288"/>
      <c r="T14" s="285"/>
    </row>
    <row r="15" spans="3:20" ht="19.5" customHeight="1">
      <c r="C15" s="312"/>
      <c r="D15" s="310"/>
      <c r="E15" s="312"/>
      <c r="F15" s="312"/>
      <c r="G15" s="303"/>
      <c r="H15" s="303"/>
      <c r="I15" s="303"/>
      <c r="J15" s="288"/>
      <c r="K15" s="291"/>
      <c r="L15" s="309"/>
      <c r="M15" s="310"/>
      <c r="N15" s="312"/>
      <c r="O15" s="312"/>
      <c r="P15" s="303"/>
      <c r="Q15" s="303"/>
      <c r="R15" s="303"/>
      <c r="S15" s="288"/>
      <c r="T15" s="286"/>
    </row>
    <row r="16" spans="3:20" ht="18" customHeight="1">
      <c r="C16" s="299" t="s">
        <v>237</v>
      </c>
      <c r="D16" s="304"/>
      <c r="E16" s="313">
        <v>1543573</v>
      </c>
      <c r="F16" s="314"/>
      <c r="G16" s="294">
        <v>740934</v>
      </c>
      <c r="H16" s="294"/>
      <c r="I16" s="294">
        <v>802639</v>
      </c>
      <c r="J16" s="294"/>
      <c r="K16" s="119">
        <v>92.31223501474511</v>
      </c>
      <c r="L16" s="292" t="s">
        <v>238</v>
      </c>
      <c r="M16" s="284"/>
      <c r="N16" s="294">
        <v>1555543</v>
      </c>
      <c r="O16" s="294"/>
      <c r="P16" s="294">
        <v>736555</v>
      </c>
      <c r="Q16" s="294"/>
      <c r="R16" s="294">
        <v>818988</v>
      </c>
      <c r="S16" s="294"/>
      <c r="T16" s="119">
        <v>89.93477315906948</v>
      </c>
    </row>
    <row r="17" spans="3:20" ht="18" customHeight="1">
      <c r="C17" s="324" t="s">
        <v>279</v>
      </c>
      <c r="D17" s="296"/>
      <c r="E17" s="287">
        <v>1511448</v>
      </c>
      <c r="F17" s="294"/>
      <c r="G17" s="294">
        <v>719147</v>
      </c>
      <c r="H17" s="294"/>
      <c r="I17" s="294">
        <v>792301</v>
      </c>
      <c r="J17" s="294"/>
      <c r="K17" s="119">
        <v>90.76689288540592</v>
      </c>
      <c r="L17" s="295" t="s">
        <v>280</v>
      </c>
      <c r="M17" s="296"/>
      <c r="N17" s="294">
        <v>1527964</v>
      </c>
      <c r="O17" s="294"/>
      <c r="P17" s="294">
        <v>722683</v>
      </c>
      <c r="Q17" s="294"/>
      <c r="R17" s="294">
        <v>805281</v>
      </c>
      <c r="S17" s="294"/>
      <c r="T17" s="119">
        <v>89.74295928998698</v>
      </c>
    </row>
    <row r="18" spans="3:23" ht="18" customHeight="1">
      <c r="C18" s="324" t="s">
        <v>281</v>
      </c>
      <c r="D18" s="296"/>
      <c r="E18" s="287">
        <v>1555218</v>
      </c>
      <c r="F18" s="294"/>
      <c r="G18" s="294">
        <v>743833</v>
      </c>
      <c r="H18" s="294"/>
      <c r="I18" s="294">
        <v>811385</v>
      </c>
      <c r="J18" s="294"/>
      <c r="K18" s="119">
        <v>91.6744825206283</v>
      </c>
      <c r="L18" s="295" t="s">
        <v>282</v>
      </c>
      <c r="M18" s="296"/>
      <c r="N18" s="287">
        <v>1492606</v>
      </c>
      <c r="O18" s="294"/>
      <c r="P18" s="294">
        <v>703721</v>
      </c>
      <c r="Q18" s="294"/>
      <c r="R18" s="294">
        <v>788885</v>
      </c>
      <c r="S18" s="294"/>
      <c r="T18" s="119">
        <v>89.20451016307827</v>
      </c>
      <c r="W18" s="113"/>
    </row>
    <row r="19" spans="3:23" ht="18" customHeight="1">
      <c r="C19" s="324" t="s">
        <v>283</v>
      </c>
      <c r="D19" s="296"/>
      <c r="E19" s="287">
        <v>1587079</v>
      </c>
      <c r="F19" s="294"/>
      <c r="G19" s="294">
        <v>759255</v>
      </c>
      <c r="H19" s="294"/>
      <c r="I19" s="294">
        <v>827824</v>
      </c>
      <c r="J19" s="294"/>
      <c r="K19" s="119">
        <v>91.71695916040125</v>
      </c>
      <c r="L19" s="295" t="s">
        <v>150</v>
      </c>
      <c r="M19" s="296"/>
      <c r="N19" s="287">
        <v>1483531</v>
      </c>
      <c r="O19" s="294"/>
      <c r="P19" s="294">
        <v>699023</v>
      </c>
      <c r="Q19" s="294"/>
      <c r="R19" s="294">
        <v>784508</v>
      </c>
      <c r="S19" s="294"/>
      <c r="T19" s="119">
        <v>89.10336159733234</v>
      </c>
      <c r="W19" s="113" t="s">
        <v>151</v>
      </c>
    </row>
    <row r="20" spans="3:20" ht="18" customHeight="1">
      <c r="C20" s="324" t="s">
        <v>284</v>
      </c>
      <c r="D20" s="296"/>
      <c r="E20" s="287">
        <v>1601627</v>
      </c>
      <c r="F20" s="294"/>
      <c r="G20" s="294">
        <v>763803</v>
      </c>
      <c r="H20" s="294"/>
      <c r="I20" s="294">
        <v>837824</v>
      </c>
      <c r="J20" s="294"/>
      <c r="K20" s="119">
        <v>91.16508956535024</v>
      </c>
      <c r="L20" s="295" t="s">
        <v>227</v>
      </c>
      <c r="M20" s="296"/>
      <c r="N20" s="287">
        <v>1473994</v>
      </c>
      <c r="O20" s="294"/>
      <c r="P20" s="294">
        <v>694270</v>
      </c>
      <c r="Q20" s="294"/>
      <c r="R20" s="294">
        <v>779724</v>
      </c>
      <c r="S20" s="294"/>
      <c r="T20" s="119">
        <v>89.04048099070954</v>
      </c>
    </row>
    <row r="21" spans="3:20" ht="18" customHeight="1">
      <c r="C21" s="312" t="s">
        <v>239</v>
      </c>
      <c r="D21" s="310"/>
      <c r="E21" s="317">
        <v>1572616</v>
      </c>
      <c r="F21" s="319"/>
      <c r="G21" s="319">
        <v>744844</v>
      </c>
      <c r="H21" s="319"/>
      <c r="I21" s="319">
        <v>827772</v>
      </c>
      <c r="J21" s="319"/>
      <c r="K21" s="123">
        <v>89.98178242317934</v>
      </c>
      <c r="L21" s="320" t="s">
        <v>278</v>
      </c>
      <c r="M21" s="321"/>
      <c r="N21" s="317">
        <v>1464566</v>
      </c>
      <c r="O21" s="294"/>
      <c r="P21" s="294">
        <v>689773</v>
      </c>
      <c r="Q21" s="294"/>
      <c r="R21" s="294">
        <v>774793</v>
      </c>
      <c r="S21" s="294"/>
      <c r="T21" s="255">
        <v>89.02674649874226</v>
      </c>
    </row>
    <row r="22" spans="13:19" ht="12">
      <c r="M22" s="256"/>
      <c r="O22" s="257"/>
      <c r="P22" s="257"/>
      <c r="Q22" s="257"/>
      <c r="R22" s="258"/>
      <c r="S22" s="257"/>
    </row>
    <row r="23" ht="12"/>
    <row r="24" ht="12"/>
    <row r="25" ht="12"/>
    <row r="28" ht="12">
      <c r="B28" s="6" t="s">
        <v>16</v>
      </c>
    </row>
    <row r="30" spans="3:4" ht="12">
      <c r="C30" s="20"/>
      <c r="D30" s="20"/>
    </row>
    <row r="31" ht="12"/>
    <row r="32" ht="12"/>
    <row r="33" spans="3:20" ht="12">
      <c r="C33" s="6" t="s">
        <v>17</v>
      </c>
      <c r="T33" s="5" t="s">
        <v>11</v>
      </c>
    </row>
    <row r="34" spans="3:22" ht="19.5" customHeight="1">
      <c r="C34" s="299" t="s">
        <v>139</v>
      </c>
      <c r="D34" s="304"/>
      <c r="E34" s="298" t="s">
        <v>130</v>
      </c>
      <c r="F34" s="304"/>
      <c r="G34" s="303"/>
      <c r="H34" s="303"/>
      <c r="I34" s="303"/>
      <c r="J34" s="303"/>
      <c r="K34" s="303"/>
      <c r="L34" s="303"/>
      <c r="M34" s="298" t="s">
        <v>139</v>
      </c>
      <c r="N34" s="304"/>
      <c r="O34" s="298" t="s">
        <v>130</v>
      </c>
      <c r="P34" s="304"/>
      <c r="Q34" s="303"/>
      <c r="R34" s="303"/>
      <c r="S34" s="303"/>
      <c r="T34" s="303"/>
      <c r="U34" s="303"/>
      <c r="V34" s="288"/>
    </row>
    <row r="35" spans="3:22" ht="19.5" customHeight="1">
      <c r="C35" s="311"/>
      <c r="D35" s="284"/>
      <c r="E35" s="292"/>
      <c r="F35" s="284"/>
      <c r="G35" s="325" t="s">
        <v>12</v>
      </c>
      <c r="H35" s="325"/>
      <c r="I35" s="288"/>
      <c r="J35" s="325" t="s">
        <v>13</v>
      </c>
      <c r="K35" s="325"/>
      <c r="L35" s="303"/>
      <c r="M35" s="292"/>
      <c r="N35" s="284"/>
      <c r="O35" s="292"/>
      <c r="P35" s="284"/>
      <c r="Q35" s="325" t="s">
        <v>12</v>
      </c>
      <c r="R35" s="325"/>
      <c r="S35" s="288"/>
      <c r="T35" s="325" t="s">
        <v>13</v>
      </c>
      <c r="U35" s="325"/>
      <c r="V35" s="288"/>
    </row>
    <row r="36" spans="3:22" ht="19.5" customHeight="1">
      <c r="C36" s="312"/>
      <c r="D36" s="310"/>
      <c r="E36" s="309"/>
      <c r="F36" s="310"/>
      <c r="G36" s="309"/>
      <c r="H36" s="310"/>
      <c r="I36" s="203" t="s">
        <v>14</v>
      </c>
      <c r="J36" s="309"/>
      <c r="K36" s="310"/>
      <c r="L36" s="204" t="s">
        <v>14</v>
      </c>
      <c r="M36" s="309"/>
      <c r="N36" s="310"/>
      <c r="O36" s="309"/>
      <c r="P36" s="310"/>
      <c r="Q36" s="309"/>
      <c r="R36" s="310"/>
      <c r="S36" s="203" t="s">
        <v>14</v>
      </c>
      <c r="T36" s="309"/>
      <c r="U36" s="310"/>
      <c r="V36" s="203" t="s">
        <v>14</v>
      </c>
    </row>
    <row r="37" spans="3:22" ht="18" customHeight="1">
      <c r="C37" s="299" t="s">
        <v>237</v>
      </c>
      <c r="D37" s="304"/>
      <c r="E37" s="313">
        <v>1543573</v>
      </c>
      <c r="F37" s="322"/>
      <c r="G37" s="313">
        <v>1431178</v>
      </c>
      <c r="H37" s="314"/>
      <c r="I37" s="119">
        <v>92.71851736199065</v>
      </c>
      <c r="J37" s="313">
        <v>112395</v>
      </c>
      <c r="K37" s="314"/>
      <c r="L37" s="122">
        <v>7.281482638009345</v>
      </c>
      <c r="M37" s="298" t="s">
        <v>238</v>
      </c>
      <c r="N37" s="299"/>
      <c r="O37" s="313">
        <v>1555543</v>
      </c>
      <c r="P37" s="322"/>
      <c r="Q37" s="313">
        <v>1474080</v>
      </c>
      <c r="R37" s="314"/>
      <c r="S37" s="124">
        <v>94.76305058747975</v>
      </c>
      <c r="T37" s="313">
        <v>81463</v>
      </c>
      <c r="U37" s="314"/>
      <c r="V37" s="125">
        <v>5.236949412520258</v>
      </c>
    </row>
    <row r="38" spans="3:22" ht="18" customHeight="1">
      <c r="C38" s="296" t="s">
        <v>285</v>
      </c>
      <c r="D38" s="324"/>
      <c r="E38" s="287">
        <v>1511448</v>
      </c>
      <c r="F38" s="323"/>
      <c r="G38" s="287">
        <v>1409121</v>
      </c>
      <c r="H38" s="294"/>
      <c r="I38" s="119">
        <v>93.2298696349461</v>
      </c>
      <c r="J38" s="287">
        <v>102327</v>
      </c>
      <c r="K38" s="294"/>
      <c r="L38" s="122">
        <v>6.770130365053909</v>
      </c>
      <c r="M38" s="295" t="s">
        <v>280</v>
      </c>
      <c r="N38" s="324"/>
      <c r="O38" s="287">
        <v>1527964</v>
      </c>
      <c r="P38" s="323"/>
      <c r="Q38" s="287">
        <v>1450138</v>
      </c>
      <c r="R38" s="294"/>
      <c r="S38" s="122">
        <v>94.90655539004845</v>
      </c>
      <c r="T38" s="287">
        <v>77826</v>
      </c>
      <c r="U38" s="294"/>
      <c r="V38" s="120">
        <v>5.093444609951543</v>
      </c>
    </row>
    <row r="39" spans="3:23" ht="18" customHeight="1">
      <c r="C39" s="296" t="s">
        <v>286</v>
      </c>
      <c r="D39" s="324"/>
      <c r="E39" s="287">
        <v>1555218</v>
      </c>
      <c r="F39" s="323"/>
      <c r="G39" s="287">
        <v>1456738</v>
      </c>
      <c r="H39" s="294"/>
      <c r="I39" s="119">
        <v>93.66776876296441</v>
      </c>
      <c r="J39" s="287">
        <v>98480</v>
      </c>
      <c r="K39" s="294"/>
      <c r="L39" s="122">
        <v>6.332231237035579</v>
      </c>
      <c r="M39" s="295" t="s">
        <v>282</v>
      </c>
      <c r="N39" s="324"/>
      <c r="O39" s="287">
        <v>1492606</v>
      </c>
      <c r="P39" s="323"/>
      <c r="Q39" s="315">
        <v>1418856</v>
      </c>
      <c r="R39" s="316"/>
      <c r="S39" s="122">
        <v>95.0589773858607</v>
      </c>
      <c r="T39" s="315">
        <v>73750</v>
      </c>
      <c r="U39" s="316"/>
      <c r="V39" s="120">
        <v>4.941022614139298</v>
      </c>
      <c r="W39" s="113"/>
    </row>
    <row r="40" spans="3:23" ht="18" customHeight="1">
      <c r="C40" s="296" t="s">
        <v>287</v>
      </c>
      <c r="D40" s="324"/>
      <c r="E40" s="287">
        <v>1587079</v>
      </c>
      <c r="F40" s="323"/>
      <c r="G40" s="287">
        <v>1492253</v>
      </c>
      <c r="H40" s="294"/>
      <c r="I40" s="119">
        <v>94.0251241431586</v>
      </c>
      <c r="J40" s="287">
        <v>94826</v>
      </c>
      <c r="K40" s="294"/>
      <c r="L40" s="122">
        <v>5.974875856841405</v>
      </c>
      <c r="M40" s="295" t="s">
        <v>150</v>
      </c>
      <c r="N40" s="324"/>
      <c r="O40" s="287">
        <v>1483531</v>
      </c>
      <c r="P40" s="323"/>
      <c r="Q40" s="294">
        <v>1410796</v>
      </c>
      <c r="R40" s="294"/>
      <c r="S40" s="122">
        <v>95.09717019731977</v>
      </c>
      <c r="T40" s="287">
        <v>72735</v>
      </c>
      <c r="U40" s="294"/>
      <c r="V40" s="120">
        <v>4.902829802680228</v>
      </c>
      <c r="W40" s="113" t="s">
        <v>152</v>
      </c>
    </row>
    <row r="41" spans="3:22" ht="18" customHeight="1">
      <c r="C41" s="296" t="s">
        <v>288</v>
      </c>
      <c r="D41" s="324"/>
      <c r="E41" s="287">
        <v>1601627</v>
      </c>
      <c r="F41" s="323"/>
      <c r="G41" s="287">
        <v>1509786</v>
      </c>
      <c r="H41" s="294"/>
      <c r="I41" s="120">
        <v>94.26576849665996</v>
      </c>
      <c r="J41" s="287">
        <v>91841</v>
      </c>
      <c r="K41" s="294"/>
      <c r="L41" s="122">
        <v>5.734231503340041</v>
      </c>
      <c r="M41" s="295" t="s">
        <v>227</v>
      </c>
      <c r="N41" s="324"/>
      <c r="O41" s="287">
        <v>1473994</v>
      </c>
      <c r="P41" s="323"/>
      <c r="Q41" s="294">
        <v>1402253</v>
      </c>
      <c r="R41" s="294"/>
      <c r="S41" s="122">
        <v>95.13288385163034</v>
      </c>
      <c r="T41" s="287">
        <v>71741</v>
      </c>
      <c r="U41" s="294"/>
      <c r="V41" s="120">
        <v>4.867116148369668</v>
      </c>
    </row>
    <row r="42" spans="3:22" ht="18" customHeight="1">
      <c r="C42" s="312" t="s">
        <v>239</v>
      </c>
      <c r="D42" s="310"/>
      <c r="E42" s="317">
        <v>1572616</v>
      </c>
      <c r="F42" s="318"/>
      <c r="G42" s="317">
        <v>1486128</v>
      </c>
      <c r="H42" s="319"/>
      <c r="I42" s="121">
        <v>94.50037389928629</v>
      </c>
      <c r="J42" s="317">
        <v>86488</v>
      </c>
      <c r="K42" s="319"/>
      <c r="L42" s="123">
        <v>5.499626100713715</v>
      </c>
      <c r="M42" s="320" t="s">
        <v>278</v>
      </c>
      <c r="N42" s="321"/>
      <c r="O42" s="317">
        <v>1464566</v>
      </c>
      <c r="P42" s="318"/>
      <c r="Q42" s="319">
        <v>1393977</v>
      </c>
      <c r="R42" s="319"/>
      <c r="S42" s="123">
        <v>95.18021038314423</v>
      </c>
      <c r="T42" s="317">
        <v>70589</v>
      </c>
      <c r="U42" s="319"/>
      <c r="V42" s="255">
        <v>4.819789616855778</v>
      </c>
    </row>
    <row r="43" spans="3:19" ht="12">
      <c r="C43" s="19"/>
      <c r="D43" s="19"/>
      <c r="S43" s="105"/>
    </row>
    <row r="44" spans="3:4" ht="12">
      <c r="C44" s="19"/>
      <c r="D44" s="19"/>
    </row>
    <row r="45" spans="3:4" ht="12">
      <c r="C45" s="19"/>
      <c r="D45" s="19"/>
    </row>
    <row r="46" spans="3:4" ht="12">
      <c r="C46" s="19"/>
      <c r="D46" s="19"/>
    </row>
    <row r="47" spans="3:4" ht="12">
      <c r="C47" s="19"/>
      <c r="D47" s="19"/>
    </row>
    <row r="48" spans="3:4" ht="12">
      <c r="C48" s="19"/>
      <c r="D48" s="19"/>
    </row>
  </sheetData>
  <sheetProtection/>
  <mergeCells count="120">
    <mergeCell ref="E37:F37"/>
    <mergeCell ref="E40:F40"/>
    <mergeCell ref="J42:K42"/>
    <mergeCell ref="G34:L34"/>
    <mergeCell ref="G36:H36"/>
    <mergeCell ref="E41:F41"/>
    <mergeCell ref="E42:F42"/>
    <mergeCell ref="J39:K39"/>
    <mergeCell ref="J40:K40"/>
    <mergeCell ref="J41:K41"/>
    <mergeCell ref="C17:D17"/>
    <mergeCell ref="C18:D18"/>
    <mergeCell ref="E19:F19"/>
    <mergeCell ref="E20:F20"/>
    <mergeCell ref="G21:H21"/>
    <mergeCell ref="I21:J21"/>
    <mergeCell ref="E16:F16"/>
    <mergeCell ref="E17:F17"/>
    <mergeCell ref="E18:F18"/>
    <mergeCell ref="I18:J18"/>
    <mergeCell ref="G18:H18"/>
    <mergeCell ref="G19:H19"/>
    <mergeCell ref="I19:J19"/>
    <mergeCell ref="G20:H20"/>
    <mergeCell ref="M34:N36"/>
    <mergeCell ref="J36:K36"/>
    <mergeCell ref="G35:I35"/>
    <mergeCell ref="J35:L35"/>
    <mergeCell ref="L21:M21"/>
    <mergeCell ref="O34:P36"/>
    <mergeCell ref="Q36:R36"/>
    <mergeCell ref="T36:U36"/>
    <mergeCell ref="Q35:S35"/>
    <mergeCell ref="T35:V35"/>
    <mergeCell ref="Q34:V34"/>
    <mergeCell ref="P21:Q21"/>
    <mergeCell ref="R21:S21"/>
    <mergeCell ref="N21:O21"/>
    <mergeCell ref="C16:D16"/>
    <mergeCell ref="E38:F38"/>
    <mergeCell ref="E39:F39"/>
    <mergeCell ref="C34:D36"/>
    <mergeCell ref="E34:F36"/>
    <mergeCell ref="C37:D37"/>
    <mergeCell ref="C19:D19"/>
    <mergeCell ref="C20:D20"/>
    <mergeCell ref="C21:D21"/>
    <mergeCell ref="E21:F21"/>
    <mergeCell ref="C38:D38"/>
    <mergeCell ref="C39:D39"/>
    <mergeCell ref="C40:D40"/>
    <mergeCell ref="C41:D41"/>
    <mergeCell ref="C42:D42"/>
    <mergeCell ref="M37:N37"/>
    <mergeCell ref="M38:N38"/>
    <mergeCell ref="M39:N39"/>
    <mergeCell ref="M40:N40"/>
    <mergeCell ref="G41:H41"/>
    <mergeCell ref="M41:N41"/>
    <mergeCell ref="G42:H42"/>
    <mergeCell ref="J37:K37"/>
    <mergeCell ref="J38:K38"/>
    <mergeCell ref="G37:H37"/>
    <mergeCell ref="G38:H38"/>
    <mergeCell ref="G39:H39"/>
    <mergeCell ref="G40:H40"/>
    <mergeCell ref="M42:N42"/>
    <mergeCell ref="Q37:R37"/>
    <mergeCell ref="Q38:R38"/>
    <mergeCell ref="Q39:R39"/>
    <mergeCell ref="Q40:R40"/>
    <mergeCell ref="O37:P37"/>
    <mergeCell ref="O38:P38"/>
    <mergeCell ref="O39:P39"/>
    <mergeCell ref="O40:P40"/>
    <mergeCell ref="O41:P41"/>
    <mergeCell ref="O42:P42"/>
    <mergeCell ref="T41:U41"/>
    <mergeCell ref="T42:U42"/>
    <mergeCell ref="Q41:R41"/>
    <mergeCell ref="Q42:R42"/>
    <mergeCell ref="T37:U37"/>
    <mergeCell ref="T38:U38"/>
    <mergeCell ref="T39:U39"/>
    <mergeCell ref="T40:U40"/>
    <mergeCell ref="C13:D15"/>
    <mergeCell ref="E13:F15"/>
    <mergeCell ref="N19:O19"/>
    <mergeCell ref="L20:M20"/>
    <mergeCell ref="G16:H16"/>
    <mergeCell ref="I16:J16"/>
    <mergeCell ref="G14:H15"/>
    <mergeCell ref="G17:H17"/>
    <mergeCell ref="I17:J17"/>
    <mergeCell ref="N20:O20"/>
    <mergeCell ref="I20:J20"/>
    <mergeCell ref="R14:S15"/>
    <mergeCell ref="P16:Q16"/>
    <mergeCell ref="R16:S16"/>
    <mergeCell ref="N16:O16"/>
    <mergeCell ref="I14:J15"/>
    <mergeCell ref="K13:K15"/>
    <mergeCell ref="L13:M15"/>
    <mergeCell ref="N13:O15"/>
    <mergeCell ref="L16:M16"/>
    <mergeCell ref="L19:M19"/>
    <mergeCell ref="T13:T15"/>
    <mergeCell ref="P19:Q19"/>
    <mergeCell ref="R19:S19"/>
    <mergeCell ref="P14:Q15"/>
    <mergeCell ref="N17:O17"/>
    <mergeCell ref="N18:O18"/>
    <mergeCell ref="L17:M17"/>
    <mergeCell ref="L18:M18"/>
    <mergeCell ref="P20:Q20"/>
    <mergeCell ref="R20:S20"/>
    <mergeCell ref="P17:Q17"/>
    <mergeCell ref="R17:S17"/>
    <mergeCell ref="R18:S18"/>
    <mergeCell ref="P18:Q18"/>
  </mergeCells>
  <printOptions/>
  <pageMargins left="0.61" right="0.42" top="0.61" bottom="1" header="0.512" footer="0.512"/>
  <pageSetup horizontalDpi="600" verticalDpi="600" orientation="portrait" paperSize="9" r:id="rId2"/>
  <headerFooter alignWithMargins="0">
    <oddFooter>&amp;C&amp;9&amp;[- 3 -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6:W55"/>
  <sheetViews>
    <sheetView workbookViewId="0" topLeftCell="A19">
      <selection activeCell="G32" sqref="G32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232</v>
      </c>
    </row>
    <row r="7" ht="12"/>
    <row r="8" ht="12"/>
    <row r="9" ht="12"/>
    <row r="10" ht="12"/>
    <row r="11" ht="12"/>
    <row r="12" spans="3:14" ht="13.5">
      <c r="C12" s="6" t="s">
        <v>236</v>
      </c>
      <c r="D12"/>
      <c r="E12"/>
      <c r="F12"/>
      <c r="G12"/>
      <c r="H12" s="1"/>
      <c r="I12"/>
      <c r="J12"/>
      <c r="K12"/>
      <c r="N12" s="5" t="s">
        <v>32</v>
      </c>
    </row>
    <row r="13" spans="3:23" ht="9.75" customHeight="1">
      <c r="C13" s="302" t="s">
        <v>140</v>
      </c>
      <c r="D13" s="298" t="s">
        <v>130</v>
      </c>
      <c r="E13" s="329"/>
      <c r="F13" s="329"/>
      <c r="G13" s="329"/>
      <c r="H13" s="329"/>
      <c r="I13" s="329"/>
      <c r="J13" s="329"/>
      <c r="K13" s="329"/>
      <c r="L13" s="329"/>
      <c r="N13" s="328" t="s">
        <v>3</v>
      </c>
      <c r="O13" s="326" t="s">
        <v>4</v>
      </c>
      <c r="P13" s="26"/>
      <c r="Q13" s="26"/>
      <c r="R13" s="26"/>
      <c r="S13" s="27"/>
      <c r="T13" s="27"/>
      <c r="U13" s="26"/>
      <c r="V13" s="28"/>
      <c r="W13" s="29"/>
    </row>
    <row r="14" spans="3:23" ht="31.5" customHeight="1">
      <c r="C14" s="302"/>
      <c r="D14" s="309"/>
      <c r="E14" s="200" t="s">
        <v>26</v>
      </c>
      <c r="F14" s="210" t="s">
        <v>27</v>
      </c>
      <c r="G14" s="210" t="s">
        <v>28</v>
      </c>
      <c r="H14" s="210" t="s">
        <v>21</v>
      </c>
      <c r="I14" s="210" t="s">
        <v>22</v>
      </c>
      <c r="J14" s="210" t="s">
        <v>29</v>
      </c>
      <c r="K14" s="210" t="s">
        <v>30</v>
      </c>
      <c r="L14" s="211" t="s">
        <v>23</v>
      </c>
      <c r="N14" s="328"/>
      <c r="O14" s="327"/>
      <c r="P14" s="30" t="s">
        <v>26</v>
      </c>
      <c r="Q14" s="31" t="s">
        <v>27</v>
      </c>
      <c r="R14" s="31" t="s">
        <v>28</v>
      </c>
      <c r="S14" s="31" t="s">
        <v>21</v>
      </c>
      <c r="T14" s="31" t="s">
        <v>22</v>
      </c>
      <c r="U14" s="31" t="s">
        <v>29</v>
      </c>
      <c r="V14" s="31" t="s">
        <v>30</v>
      </c>
      <c r="W14" s="31" t="s">
        <v>23</v>
      </c>
    </row>
    <row r="15" spans="3:23" ht="15.75" customHeight="1">
      <c r="C15" s="194"/>
      <c r="D15" s="21"/>
      <c r="E15" s="331" t="s">
        <v>141</v>
      </c>
      <c r="F15" s="331"/>
      <c r="G15" s="331"/>
      <c r="H15" s="24"/>
      <c r="I15" s="331" t="s">
        <v>11</v>
      </c>
      <c r="J15" s="331"/>
      <c r="K15" s="331"/>
      <c r="L15" s="22"/>
      <c r="N15" s="32" t="s">
        <v>31</v>
      </c>
      <c r="O15" s="33">
        <v>1602207</v>
      </c>
      <c r="P15" s="33">
        <v>171125</v>
      </c>
      <c r="Q15" s="33">
        <v>121488</v>
      </c>
      <c r="R15" s="33">
        <v>238843</v>
      </c>
      <c r="S15" s="33">
        <v>287247</v>
      </c>
      <c r="T15" s="33">
        <v>300353</v>
      </c>
      <c r="U15" s="33">
        <v>317029</v>
      </c>
      <c r="V15" s="33">
        <v>62866</v>
      </c>
      <c r="W15" s="33">
        <v>103256</v>
      </c>
    </row>
    <row r="16" spans="3:12" ht="15.75" customHeight="1">
      <c r="C16" s="212" t="s">
        <v>240</v>
      </c>
      <c r="D16" s="117">
        <v>1543573</v>
      </c>
      <c r="E16" s="2">
        <v>169042</v>
      </c>
      <c r="F16" s="2">
        <v>110718</v>
      </c>
      <c r="G16" s="2">
        <v>250179</v>
      </c>
      <c r="H16" s="2">
        <v>256561</v>
      </c>
      <c r="I16" s="2">
        <v>289615</v>
      </c>
      <c r="J16" s="2">
        <v>317146</v>
      </c>
      <c r="K16" s="2">
        <v>57669</v>
      </c>
      <c r="L16" s="2">
        <v>92643</v>
      </c>
    </row>
    <row r="17" spans="3:12" ht="15.75" customHeight="1">
      <c r="C17" s="192">
        <v>45</v>
      </c>
      <c r="D17" s="117">
        <v>1511448</v>
      </c>
      <c r="E17" s="2">
        <v>165078</v>
      </c>
      <c r="F17" s="2">
        <v>101891</v>
      </c>
      <c r="G17" s="2">
        <v>263384</v>
      </c>
      <c r="H17" s="2">
        <v>257356</v>
      </c>
      <c r="I17" s="2">
        <v>269518</v>
      </c>
      <c r="J17" s="2">
        <v>315603</v>
      </c>
      <c r="K17" s="2">
        <v>53247</v>
      </c>
      <c r="L17" s="2">
        <v>85371</v>
      </c>
    </row>
    <row r="18" spans="3:12" ht="15.75" customHeight="1">
      <c r="C18" s="192">
        <v>50</v>
      </c>
      <c r="D18" s="117">
        <v>1555218</v>
      </c>
      <c r="E18" s="2">
        <v>169125</v>
      </c>
      <c r="F18" s="2">
        <v>98962</v>
      </c>
      <c r="G18" s="2">
        <v>286706</v>
      </c>
      <c r="H18" s="2">
        <v>270010</v>
      </c>
      <c r="I18" s="2">
        <v>274640</v>
      </c>
      <c r="J18" s="2">
        <v>322300</v>
      </c>
      <c r="K18" s="2">
        <v>51421</v>
      </c>
      <c r="L18" s="2">
        <v>82054</v>
      </c>
    </row>
    <row r="19" spans="3:12" ht="15.75" customHeight="1">
      <c r="C19" s="192">
        <v>55</v>
      </c>
      <c r="D19" s="117">
        <v>1587079</v>
      </c>
      <c r="E19" s="2">
        <v>171208</v>
      </c>
      <c r="F19" s="2">
        <v>95824</v>
      </c>
      <c r="G19" s="2">
        <v>295662</v>
      </c>
      <c r="H19" s="2">
        <v>285058</v>
      </c>
      <c r="I19" s="2">
        <v>281839</v>
      </c>
      <c r="J19" s="2">
        <v>325478</v>
      </c>
      <c r="K19" s="2">
        <v>50892</v>
      </c>
      <c r="L19" s="2">
        <v>81118</v>
      </c>
    </row>
    <row r="20" spans="3:12" ht="15.75" customHeight="1">
      <c r="C20" s="192">
        <v>60</v>
      </c>
      <c r="D20" s="117">
        <v>1601627</v>
      </c>
      <c r="E20" s="2">
        <v>169010</v>
      </c>
      <c r="F20" s="2">
        <v>92732</v>
      </c>
      <c r="G20" s="2">
        <v>296715</v>
      </c>
      <c r="H20" s="2">
        <v>301216</v>
      </c>
      <c r="I20" s="2">
        <v>288368</v>
      </c>
      <c r="J20" s="2">
        <v>324585</v>
      </c>
      <c r="K20" s="2">
        <v>50259</v>
      </c>
      <c r="L20" s="2">
        <v>78742</v>
      </c>
    </row>
    <row r="21" spans="3:12" ht="15.75" customHeight="1">
      <c r="C21" s="207" t="s">
        <v>242</v>
      </c>
      <c r="D21" s="117">
        <v>1572616</v>
      </c>
      <c r="E21" s="2">
        <v>165379</v>
      </c>
      <c r="F21" s="2">
        <v>87914</v>
      </c>
      <c r="G21" s="2">
        <v>290602</v>
      </c>
      <c r="H21" s="2">
        <v>305427</v>
      </c>
      <c r="I21" s="2">
        <v>285539</v>
      </c>
      <c r="J21" s="2">
        <v>315643</v>
      </c>
      <c r="K21" s="2">
        <v>47656</v>
      </c>
      <c r="L21" s="2">
        <v>74456</v>
      </c>
    </row>
    <row r="22" spans="3:12" ht="15.75" customHeight="1">
      <c r="C22" s="208" t="s">
        <v>146</v>
      </c>
      <c r="D22" s="117">
        <v>1555543</v>
      </c>
      <c r="E22" s="2">
        <v>163306</v>
      </c>
      <c r="F22" s="2">
        <v>83221</v>
      </c>
      <c r="G22" s="2">
        <v>286644</v>
      </c>
      <c r="H22" s="2">
        <v>311975</v>
      </c>
      <c r="I22" s="2">
        <v>283912</v>
      </c>
      <c r="J22" s="2">
        <v>310717</v>
      </c>
      <c r="K22" s="2">
        <v>45565</v>
      </c>
      <c r="L22" s="2">
        <v>70203</v>
      </c>
    </row>
    <row r="23" spans="3:12" ht="15.75" customHeight="1">
      <c r="C23" s="192">
        <v>12</v>
      </c>
      <c r="D23" s="115">
        <v>1527964</v>
      </c>
      <c r="E23" s="2">
        <v>160717</v>
      </c>
      <c r="F23" s="2">
        <v>79151</v>
      </c>
      <c r="G23" s="2">
        <v>281381</v>
      </c>
      <c r="H23" s="2">
        <v>314839</v>
      </c>
      <c r="I23" s="2">
        <v>281006</v>
      </c>
      <c r="J23" s="2">
        <v>301097</v>
      </c>
      <c r="K23" s="2">
        <v>43473</v>
      </c>
      <c r="L23" s="2">
        <v>66300</v>
      </c>
    </row>
    <row r="24" spans="3:14" ht="15.75" customHeight="1">
      <c r="C24" s="192">
        <v>17</v>
      </c>
      <c r="D24" s="116">
        <f>SUM(E24:L24)</f>
        <v>1492606</v>
      </c>
      <c r="E24" s="112">
        <v>156143</v>
      </c>
      <c r="F24" s="112">
        <v>75228</v>
      </c>
      <c r="G24" s="112">
        <v>276154</v>
      </c>
      <c r="H24" s="112">
        <v>316115</v>
      </c>
      <c r="I24" s="112">
        <v>275055</v>
      </c>
      <c r="J24" s="112">
        <v>290693</v>
      </c>
      <c r="K24" s="112">
        <v>41127</v>
      </c>
      <c r="L24" s="112">
        <v>62091</v>
      </c>
      <c r="N24" s="113"/>
    </row>
    <row r="25" spans="3:14" ht="15.75" customHeight="1">
      <c r="C25" s="192">
        <v>18</v>
      </c>
      <c r="D25" s="116">
        <f>SUM(E25:L25)</f>
        <v>1483531</v>
      </c>
      <c r="E25" s="112">
        <v>155011</v>
      </c>
      <c r="F25" s="112">
        <v>74366</v>
      </c>
      <c r="G25" s="112">
        <v>275110</v>
      </c>
      <c r="H25" s="112">
        <v>315956</v>
      </c>
      <c r="I25" s="112">
        <v>273058</v>
      </c>
      <c r="J25" s="112">
        <v>288518</v>
      </c>
      <c r="K25" s="112">
        <v>40559</v>
      </c>
      <c r="L25" s="112">
        <v>60953</v>
      </c>
      <c r="N25" s="113"/>
    </row>
    <row r="26" spans="3:14" ht="15.75" customHeight="1">
      <c r="C26" s="192">
        <v>19</v>
      </c>
      <c r="D26" s="116">
        <f>SUM(E26:L26)</f>
        <v>1473994</v>
      </c>
      <c r="E26" s="112">
        <v>153523</v>
      </c>
      <c r="F26" s="112">
        <v>73376</v>
      </c>
      <c r="G26" s="112">
        <v>274042</v>
      </c>
      <c r="H26" s="112">
        <v>315697</v>
      </c>
      <c r="I26" s="112">
        <v>271195</v>
      </c>
      <c r="J26" s="112">
        <v>286305</v>
      </c>
      <c r="K26" s="112">
        <v>39958</v>
      </c>
      <c r="L26" s="112">
        <v>59898</v>
      </c>
      <c r="N26" s="113"/>
    </row>
    <row r="27" spans="3:14" ht="15.75" customHeight="1">
      <c r="C27" s="192">
        <v>20</v>
      </c>
      <c r="D27" s="116">
        <f>SUM(E27:L27)</f>
        <v>1464566</v>
      </c>
      <c r="E27" s="112">
        <v>151904</v>
      </c>
      <c r="F27" s="112">
        <v>72279</v>
      </c>
      <c r="G27" s="112">
        <v>273567</v>
      </c>
      <c r="H27" s="112">
        <v>315365</v>
      </c>
      <c r="I27" s="112">
        <v>269131</v>
      </c>
      <c r="J27" s="112">
        <v>284214</v>
      </c>
      <c r="K27" s="112">
        <v>39271</v>
      </c>
      <c r="L27" s="112">
        <v>58835</v>
      </c>
      <c r="N27" s="113"/>
    </row>
    <row r="28" spans="3:12" ht="15.75" customHeight="1">
      <c r="C28" s="192"/>
      <c r="D28" s="11"/>
      <c r="E28" s="23"/>
      <c r="F28" s="16"/>
      <c r="G28" s="23"/>
      <c r="H28" s="16"/>
      <c r="I28" s="16"/>
      <c r="J28" s="16"/>
      <c r="K28" s="23"/>
      <c r="L28" s="16"/>
    </row>
    <row r="29" spans="3:12" ht="15.75" customHeight="1">
      <c r="C29" s="192"/>
      <c r="D29" s="21"/>
      <c r="E29" s="330" t="s">
        <v>25</v>
      </c>
      <c r="F29" s="330"/>
      <c r="G29" s="330"/>
      <c r="H29" s="22"/>
      <c r="I29" s="330" t="s">
        <v>24</v>
      </c>
      <c r="J29" s="330"/>
      <c r="K29" s="330"/>
      <c r="L29" s="22"/>
    </row>
    <row r="30" spans="3:12" ht="15.75" customHeight="1">
      <c r="C30" s="212" t="s">
        <v>240</v>
      </c>
      <c r="D30" s="4">
        <f aca="true" t="shared" si="0" ref="D30:L30">(D16-O15)/O15*100</f>
        <v>-3.659577070877858</v>
      </c>
      <c r="E30" s="4">
        <f t="shared" si="0"/>
        <v>-1.2172388604821038</v>
      </c>
      <c r="F30" s="4">
        <f t="shared" si="0"/>
        <v>-8.865073093638879</v>
      </c>
      <c r="G30" s="4">
        <f t="shared" si="0"/>
        <v>4.746214040185394</v>
      </c>
      <c r="H30" s="4">
        <f t="shared" si="0"/>
        <v>-10.682792161449902</v>
      </c>
      <c r="I30" s="4">
        <f t="shared" si="0"/>
        <v>-3.5751266010327845</v>
      </c>
      <c r="J30" s="4">
        <f t="shared" si="0"/>
        <v>0.036905141170050684</v>
      </c>
      <c r="K30" s="4">
        <f t="shared" si="0"/>
        <v>-8.266789679636052</v>
      </c>
      <c r="L30" s="4">
        <f t="shared" si="0"/>
        <v>-10.278337336329123</v>
      </c>
    </row>
    <row r="31" spans="3:12" ht="15.75" customHeight="1">
      <c r="C31" s="192">
        <v>45</v>
      </c>
      <c r="D31" s="4">
        <f aca="true" t="shared" si="1" ref="D31:L31">(D17-D16)/D16*100</f>
        <v>-2.0812102828955936</v>
      </c>
      <c r="E31" s="4">
        <f t="shared" si="1"/>
        <v>-2.344979354243324</v>
      </c>
      <c r="F31" s="4">
        <f t="shared" si="1"/>
        <v>-7.972506728806518</v>
      </c>
      <c r="G31" s="4">
        <f t="shared" si="1"/>
        <v>5.27822079391156</v>
      </c>
      <c r="H31" s="4">
        <f t="shared" si="1"/>
        <v>0.3098678287035052</v>
      </c>
      <c r="I31" s="4">
        <f t="shared" si="1"/>
        <v>-6.9392124026725135</v>
      </c>
      <c r="J31" s="4">
        <f t="shared" si="1"/>
        <v>-0.4865267100956657</v>
      </c>
      <c r="K31" s="4">
        <f t="shared" si="1"/>
        <v>-7.667897830723612</v>
      </c>
      <c r="L31" s="4">
        <f t="shared" si="1"/>
        <v>-7.849486739419061</v>
      </c>
    </row>
    <row r="32" spans="3:12" ht="15.75" customHeight="1">
      <c r="C32" s="192">
        <v>50</v>
      </c>
      <c r="D32" s="4">
        <f aca="true" t="shared" si="2" ref="D32:L32">(D18-D17)/D17*100</f>
        <v>2.8958985026279436</v>
      </c>
      <c r="E32" s="4">
        <f t="shared" si="2"/>
        <v>2.4515683495075056</v>
      </c>
      <c r="F32" s="4">
        <f t="shared" si="2"/>
        <v>-2.8746405472514747</v>
      </c>
      <c r="G32" s="4">
        <f t="shared" si="2"/>
        <v>8.854751997084104</v>
      </c>
      <c r="H32" s="4">
        <f t="shared" si="2"/>
        <v>4.916924415984084</v>
      </c>
      <c r="I32" s="4">
        <f t="shared" si="2"/>
        <v>1.9004296559042437</v>
      </c>
      <c r="J32" s="4">
        <f t="shared" si="2"/>
        <v>2.1219696897684748</v>
      </c>
      <c r="K32" s="4">
        <f t="shared" si="2"/>
        <v>-3.429301181287209</v>
      </c>
      <c r="L32" s="4">
        <f t="shared" si="2"/>
        <v>-3.885394337655644</v>
      </c>
    </row>
    <row r="33" spans="3:12" ht="15.75" customHeight="1">
      <c r="C33" s="192">
        <v>55</v>
      </c>
      <c r="D33" s="4">
        <f aca="true" t="shared" si="3" ref="D33:L33">(D19-D18)/D18*100</f>
        <v>2.048651700276103</v>
      </c>
      <c r="E33" s="4">
        <f t="shared" si="3"/>
        <v>1.2316334072431634</v>
      </c>
      <c r="F33" s="4">
        <f t="shared" si="3"/>
        <v>-3.1709140882358886</v>
      </c>
      <c r="G33" s="4">
        <f t="shared" si="3"/>
        <v>3.1237574379329347</v>
      </c>
      <c r="H33" s="4">
        <f t="shared" si="3"/>
        <v>5.57312692122514</v>
      </c>
      <c r="I33" s="4">
        <f t="shared" si="3"/>
        <v>2.6212496358869792</v>
      </c>
      <c r="J33" s="4">
        <f t="shared" si="3"/>
        <v>0.9860378529320509</v>
      </c>
      <c r="K33" s="4">
        <f t="shared" si="3"/>
        <v>-1.028762567822485</v>
      </c>
      <c r="L33" s="4">
        <f t="shared" si="3"/>
        <v>-1.1407122139079142</v>
      </c>
    </row>
    <row r="34" spans="3:12" ht="15.75" customHeight="1">
      <c r="C34" s="192">
        <v>60</v>
      </c>
      <c r="D34" s="4">
        <f aca="true" t="shared" si="4" ref="D34:L34">(D20-D19)/D19*100</f>
        <v>0.9166525421859908</v>
      </c>
      <c r="E34" s="4">
        <f t="shared" si="4"/>
        <v>-1.2838185131535909</v>
      </c>
      <c r="F34" s="4">
        <f t="shared" si="4"/>
        <v>-3.226749039906495</v>
      </c>
      <c r="G34" s="4">
        <f t="shared" si="4"/>
        <v>0.35614992795827666</v>
      </c>
      <c r="H34" s="4">
        <f t="shared" si="4"/>
        <v>5.668320131341692</v>
      </c>
      <c r="I34" s="4">
        <f t="shared" si="4"/>
        <v>2.31657080815643</v>
      </c>
      <c r="J34" s="4">
        <f t="shared" si="4"/>
        <v>-0.2743657021365499</v>
      </c>
      <c r="K34" s="4">
        <f t="shared" si="4"/>
        <v>-1.2438104220702664</v>
      </c>
      <c r="L34" s="4">
        <f t="shared" si="4"/>
        <v>-2.929066298478759</v>
      </c>
    </row>
    <row r="35" spans="3:12" ht="15.75" customHeight="1">
      <c r="C35" s="207" t="s">
        <v>241</v>
      </c>
      <c r="D35" s="4">
        <f aca="true" t="shared" si="5" ref="D35:L35">(D21-D20)/D20*100</f>
        <v>-1.811345587955248</v>
      </c>
      <c r="E35" s="4">
        <f t="shared" si="5"/>
        <v>-2.148393586178333</v>
      </c>
      <c r="F35" s="4">
        <f t="shared" si="5"/>
        <v>-5.1956174783246345</v>
      </c>
      <c r="G35" s="4">
        <f t="shared" si="5"/>
        <v>-2.0602261429317696</v>
      </c>
      <c r="H35" s="4">
        <f t="shared" si="5"/>
        <v>1.3980001062360565</v>
      </c>
      <c r="I35" s="4">
        <f t="shared" si="5"/>
        <v>-0.9810381179603839</v>
      </c>
      <c r="J35" s="4">
        <f t="shared" si="5"/>
        <v>-2.7549024138515334</v>
      </c>
      <c r="K35" s="4">
        <f t="shared" si="5"/>
        <v>-5.179171889611811</v>
      </c>
      <c r="L35" s="4">
        <f t="shared" si="5"/>
        <v>-5.44309263163242</v>
      </c>
    </row>
    <row r="36" spans="3:12" ht="15.75" customHeight="1">
      <c r="C36" s="208" t="s">
        <v>146</v>
      </c>
      <c r="D36" s="4">
        <f aca="true" t="shared" si="6" ref="D36:L36">(D22-D21)/D21*100</f>
        <v>-1.085643284819689</v>
      </c>
      <c r="E36" s="4">
        <f t="shared" si="6"/>
        <v>-1.253484420633817</v>
      </c>
      <c r="F36" s="4">
        <f t="shared" si="6"/>
        <v>-5.338171394772163</v>
      </c>
      <c r="G36" s="4">
        <f t="shared" si="6"/>
        <v>-1.3620002615260733</v>
      </c>
      <c r="H36" s="4">
        <f t="shared" si="6"/>
        <v>2.1438838085696417</v>
      </c>
      <c r="I36" s="4">
        <f t="shared" si="6"/>
        <v>-0.5697995720374449</v>
      </c>
      <c r="J36" s="4">
        <f t="shared" si="6"/>
        <v>-1.56062386937141</v>
      </c>
      <c r="K36" s="4">
        <f t="shared" si="6"/>
        <v>-4.387695148564714</v>
      </c>
      <c r="L36" s="4">
        <f t="shared" si="6"/>
        <v>-5.712098420543677</v>
      </c>
    </row>
    <row r="37" spans="3:12" ht="15.75" customHeight="1">
      <c r="C37" s="192">
        <v>12</v>
      </c>
      <c r="D37" s="4">
        <f aca="true" t="shared" si="7" ref="D37:L37">(D23-D22)/D22*100</f>
        <v>-1.7729500245251981</v>
      </c>
      <c r="E37" s="4">
        <f t="shared" si="7"/>
        <v>-1.5853673471887133</v>
      </c>
      <c r="F37" s="4">
        <f t="shared" si="7"/>
        <v>-4.890592518715228</v>
      </c>
      <c r="G37" s="4">
        <f t="shared" si="7"/>
        <v>-1.8360754106138626</v>
      </c>
      <c r="H37" s="4">
        <f t="shared" si="7"/>
        <v>0.9180222774260758</v>
      </c>
      <c r="I37" s="4">
        <f t="shared" si="7"/>
        <v>-1.023556595001268</v>
      </c>
      <c r="J37" s="4">
        <f t="shared" si="7"/>
        <v>-3.0960649079387355</v>
      </c>
      <c r="K37" s="4">
        <f t="shared" si="7"/>
        <v>-4.5912432788324375</v>
      </c>
      <c r="L37" s="4">
        <f t="shared" si="7"/>
        <v>-5.5595914704499805</v>
      </c>
    </row>
    <row r="38" spans="3:14" ht="15.75" customHeight="1">
      <c r="C38" s="192">
        <v>17</v>
      </c>
      <c r="D38" s="4">
        <f aca="true" t="shared" si="8" ref="D38:L38">(D24-D23)/D23*100</f>
        <v>-2.31405975533455</v>
      </c>
      <c r="E38" s="4">
        <f t="shared" si="8"/>
        <v>-2.845996378727826</v>
      </c>
      <c r="F38" s="4">
        <f t="shared" si="8"/>
        <v>-4.956349256484441</v>
      </c>
      <c r="G38" s="4">
        <f t="shared" si="8"/>
        <v>-1.857623649073676</v>
      </c>
      <c r="H38" s="4">
        <f t="shared" si="8"/>
        <v>0.40528651151858563</v>
      </c>
      <c r="I38" s="4">
        <f t="shared" si="8"/>
        <v>-2.117748375479527</v>
      </c>
      <c r="J38" s="4">
        <f t="shared" si="8"/>
        <v>-3.455364882413309</v>
      </c>
      <c r="K38" s="4">
        <f t="shared" si="8"/>
        <v>-5.3964529708094675</v>
      </c>
      <c r="L38" s="4">
        <f t="shared" si="8"/>
        <v>-6.348416289592761</v>
      </c>
      <c r="N38" s="113"/>
    </row>
    <row r="39" spans="3:14" ht="15.75" customHeight="1">
      <c r="C39" s="192">
        <v>18</v>
      </c>
      <c r="D39" s="4">
        <f aca="true" t="shared" si="9" ref="D39:L39">(D25-D24)/D24*100</f>
        <v>-0.6079970199771406</v>
      </c>
      <c r="E39" s="4">
        <f t="shared" si="9"/>
        <v>-0.7249764638824667</v>
      </c>
      <c r="F39" s="4">
        <f t="shared" si="9"/>
        <v>-1.145849949486893</v>
      </c>
      <c r="G39" s="4">
        <f t="shared" si="9"/>
        <v>-0.37804992866299236</v>
      </c>
      <c r="H39" s="4">
        <f t="shared" si="9"/>
        <v>-0.05029815098935514</v>
      </c>
      <c r="I39" s="4">
        <f t="shared" si="9"/>
        <v>-0.7260366108596462</v>
      </c>
      <c r="J39" s="4">
        <f t="shared" si="9"/>
        <v>-0.7482120312494625</v>
      </c>
      <c r="K39" s="4">
        <f t="shared" si="9"/>
        <v>-1.3810878498310113</v>
      </c>
      <c r="L39" s="4">
        <f t="shared" si="9"/>
        <v>-1.8327938026445056</v>
      </c>
      <c r="N39" s="113"/>
    </row>
    <row r="40" spans="3:14" ht="15.75" customHeight="1">
      <c r="C40" s="192">
        <v>19</v>
      </c>
      <c r="D40" s="4">
        <f aca="true" t="shared" si="10" ref="D40:L40">(D26-D25)/D25*100</f>
        <v>-0.6428581539583602</v>
      </c>
      <c r="E40" s="4">
        <f t="shared" si="10"/>
        <v>-0.9599318758023624</v>
      </c>
      <c r="F40" s="4">
        <f t="shared" si="10"/>
        <v>-1.3312535298389048</v>
      </c>
      <c r="G40" s="4">
        <f t="shared" si="10"/>
        <v>-0.3882083530224274</v>
      </c>
      <c r="H40" s="4">
        <f t="shared" si="10"/>
        <v>-0.08197343933965488</v>
      </c>
      <c r="I40" s="4">
        <f t="shared" si="10"/>
        <v>-0.682272630723143</v>
      </c>
      <c r="J40" s="4">
        <f t="shared" si="10"/>
        <v>-0.7670232013253939</v>
      </c>
      <c r="K40" s="4">
        <f t="shared" si="10"/>
        <v>-1.4817919573953993</v>
      </c>
      <c r="L40" s="4">
        <f t="shared" si="10"/>
        <v>-1.7308417961380078</v>
      </c>
      <c r="N40" s="113"/>
    </row>
    <row r="41" spans="3:14" ht="15.75" customHeight="1">
      <c r="C41" s="192">
        <v>20</v>
      </c>
      <c r="D41" s="4">
        <f aca="true" t="shared" si="11" ref="D41:L41">(D27-D26)/D26*100</f>
        <v>-0.6396226850312823</v>
      </c>
      <c r="E41" s="4">
        <f t="shared" si="11"/>
        <v>-1.0545651140220031</v>
      </c>
      <c r="F41" s="4">
        <f t="shared" si="11"/>
        <v>-1.4950392498909726</v>
      </c>
      <c r="G41" s="4">
        <f t="shared" si="11"/>
        <v>-0.17333109523357734</v>
      </c>
      <c r="H41" s="4">
        <f t="shared" si="11"/>
        <v>-0.10516412889574496</v>
      </c>
      <c r="I41" s="4">
        <f t="shared" si="11"/>
        <v>-0.7610759785394274</v>
      </c>
      <c r="J41" s="4">
        <f t="shared" si="11"/>
        <v>-0.7303400220045057</v>
      </c>
      <c r="K41" s="4">
        <f t="shared" si="11"/>
        <v>-1.719305270534061</v>
      </c>
      <c r="L41" s="4">
        <f t="shared" si="11"/>
        <v>-1.7746836288356875</v>
      </c>
      <c r="N41" s="113"/>
    </row>
    <row r="42" spans="3:12" ht="15.75" customHeight="1">
      <c r="C42" s="192"/>
      <c r="D42" s="11"/>
      <c r="E42" s="23"/>
      <c r="F42" s="16"/>
      <c r="G42" s="23"/>
      <c r="H42" s="16"/>
      <c r="I42" s="16"/>
      <c r="J42" s="16"/>
      <c r="K42" s="23"/>
      <c r="L42" s="16"/>
    </row>
    <row r="43" spans="3:12" ht="15.75" customHeight="1">
      <c r="C43" s="192"/>
      <c r="D43" s="21"/>
      <c r="E43" s="330" t="s">
        <v>142</v>
      </c>
      <c r="F43" s="330"/>
      <c r="G43" s="330"/>
      <c r="H43" s="22"/>
      <c r="I43" s="330" t="s">
        <v>24</v>
      </c>
      <c r="J43" s="330"/>
      <c r="K43" s="330"/>
      <c r="L43" s="22"/>
    </row>
    <row r="44" spans="3:12" ht="15.75" customHeight="1">
      <c r="C44" s="212" t="s">
        <v>240</v>
      </c>
      <c r="D44" s="25">
        <f aca="true" t="shared" si="12" ref="D44:D55">D16/D16*100</f>
        <v>100</v>
      </c>
      <c r="E44" s="25">
        <f aca="true" t="shared" si="13" ref="E44:L55">E16/$D16*100</f>
        <v>10.951344704785585</v>
      </c>
      <c r="F44" s="25">
        <f t="shared" si="13"/>
        <v>7.172838602385505</v>
      </c>
      <c r="G44" s="25">
        <f t="shared" si="13"/>
        <v>16.20778544325406</v>
      </c>
      <c r="H44" s="25">
        <f t="shared" si="13"/>
        <v>16.621241755330004</v>
      </c>
      <c r="I44" s="25">
        <f t="shared" si="13"/>
        <v>18.762637076445365</v>
      </c>
      <c r="J44" s="25">
        <f t="shared" si="13"/>
        <v>20.546226190792403</v>
      </c>
      <c r="K44" s="25">
        <f t="shared" si="13"/>
        <v>3.7360720872935715</v>
      </c>
      <c r="L44" s="25">
        <f t="shared" si="13"/>
        <v>6.001854139713509</v>
      </c>
    </row>
    <row r="45" spans="3:12" ht="15.75" customHeight="1">
      <c r="C45" s="192">
        <v>45</v>
      </c>
      <c r="D45" s="25">
        <f t="shared" si="12"/>
        <v>100</v>
      </c>
      <c r="E45" s="25">
        <f t="shared" si="13"/>
        <v>10.921844482906458</v>
      </c>
      <c r="F45" s="25">
        <f t="shared" si="13"/>
        <v>6.7412838549523375</v>
      </c>
      <c r="G45" s="25">
        <f t="shared" si="13"/>
        <v>17.425938570165826</v>
      </c>
      <c r="H45" s="25">
        <f t="shared" si="13"/>
        <v>17.027115719495477</v>
      </c>
      <c r="I45" s="25">
        <f t="shared" si="13"/>
        <v>17.831774563200323</v>
      </c>
      <c r="J45" s="25">
        <f t="shared" si="13"/>
        <v>20.88083744859234</v>
      </c>
      <c r="K45" s="25">
        <f t="shared" si="13"/>
        <v>3.522913127014624</v>
      </c>
      <c r="L45" s="25">
        <f t="shared" si="13"/>
        <v>5.648292233672611</v>
      </c>
    </row>
    <row r="46" spans="3:12" ht="15.75" customHeight="1">
      <c r="C46" s="192">
        <v>50</v>
      </c>
      <c r="D46" s="25">
        <f t="shared" si="12"/>
        <v>100</v>
      </c>
      <c r="E46" s="25">
        <f t="shared" si="13"/>
        <v>10.874681234399294</v>
      </c>
      <c r="F46" s="25">
        <f t="shared" si="13"/>
        <v>6.363223676680698</v>
      </c>
      <c r="G46" s="25">
        <f t="shared" si="13"/>
        <v>18.435100416790444</v>
      </c>
      <c r="H46" s="25">
        <f t="shared" si="13"/>
        <v>17.36155317132389</v>
      </c>
      <c r="I46" s="25">
        <f t="shared" si="13"/>
        <v>17.659260630985496</v>
      </c>
      <c r="J46" s="25">
        <f t="shared" si="13"/>
        <v>20.72378277514792</v>
      </c>
      <c r="K46" s="25">
        <f t="shared" si="13"/>
        <v>3.3063531929285803</v>
      </c>
      <c r="L46" s="25">
        <f t="shared" si="13"/>
        <v>5.276044901743679</v>
      </c>
    </row>
    <row r="47" spans="3:12" ht="15.75" customHeight="1">
      <c r="C47" s="192">
        <v>55</v>
      </c>
      <c r="D47" s="25">
        <f t="shared" si="12"/>
        <v>100</v>
      </c>
      <c r="E47" s="25">
        <f t="shared" si="13"/>
        <v>10.787616747496502</v>
      </c>
      <c r="F47" s="25">
        <f t="shared" si="13"/>
        <v>6.037758674898981</v>
      </c>
      <c r="G47" s="25">
        <f t="shared" si="13"/>
        <v>18.629318389317735</v>
      </c>
      <c r="H47" s="25">
        <f t="shared" si="13"/>
        <v>17.961172695247054</v>
      </c>
      <c r="I47" s="25">
        <f t="shared" si="13"/>
        <v>17.758347253035293</v>
      </c>
      <c r="J47" s="25">
        <f t="shared" si="13"/>
        <v>20.50798983541462</v>
      </c>
      <c r="K47" s="25">
        <f t="shared" si="13"/>
        <v>3.2066456679220123</v>
      </c>
      <c r="L47" s="25">
        <f t="shared" si="13"/>
        <v>5.111150736667803</v>
      </c>
    </row>
    <row r="48" spans="3:12" ht="15.75" customHeight="1">
      <c r="C48" s="192">
        <v>60</v>
      </c>
      <c r="D48" s="25">
        <f t="shared" si="12"/>
        <v>100</v>
      </c>
      <c r="E48" s="25">
        <f t="shared" si="13"/>
        <v>10.552394533808434</v>
      </c>
      <c r="F48" s="25">
        <f t="shared" si="13"/>
        <v>5.789862433637795</v>
      </c>
      <c r="G48" s="25">
        <f t="shared" si="13"/>
        <v>18.525849027270393</v>
      </c>
      <c r="H48" s="25">
        <f t="shared" si="13"/>
        <v>18.80687575821337</v>
      </c>
      <c r="I48" s="25">
        <f t="shared" si="13"/>
        <v>18.004691479351933</v>
      </c>
      <c r="J48" s="25">
        <f t="shared" si="13"/>
        <v>20.265954557459384</v>
      </c>
      <c r="K48" s="25">
        <f t="shared" si="13"/>
        <v>3.1379965497584643</v>
      </c>
      <c r="L48" s="25">
        <f t="shared" si="13"/>
        <v>4.916375660500229</v>
      </c>
    </row>
    <row r="49" spans="3:12" ht="15.75" customHeight="1">
      <c r="C49" s="207" t="s">
        <v>241</v>
      </c>
      <c r="D49" s="25">
        <f t="shared" si="12"/>
        <v>100</v>
      </c>
      <c r="E49" s="25">
        <f t="shared" si="13"/>
        <v>10.516171780014956</v>
      </c>
      <c r="F49" s="25">
        <f t="shared" si="13"/>
        <v>5.59030303646917</v>
      </c>
      <c r="G49" s="25">
        <f t="shared" si="13"/>
        <v>18.47889122328655</v>
      </c>
      <c r="H49" s="25">
        <f t="shared" si="13"/>
        <v>19.421587978247707</v>
      </c>
      <c r="I49" s="25">
        <f t="shared" si="13"/>
        <v>18.15694358953489</v>
      </c>
      <c r="J49" s="25">
        <f t="shared" si="13"/>
        <v>20.07120619401049</v>
      </c>
      <c r="K49" s="25">
        <f t="shared" si="13"/>
        <v>3.030364691698418</v>
      </c>
      <c r="L49" s="25">
        <f t="shared" si="13"/>
        <v>4.7345315067378175</v>
      </c>
    </row>
    <row r="50" spans="3:12" ht="15.75" customHeight="1">
      <c r="C50" s="208" t="s">
        <v>146</v>
      </c>
      <c r="D50" s="25">
        <f t="shared" si="12"/>
        <v>100</v>
      </c>
      <c r="E50" s="25">
        <f t="shared" si="13"/>
        <v>10.498327593644149</v>
      </c>
      <c r="F50" s="25">
        <f t="shared" si="13"/>
        <v>5.349964610428641</v>
      </c>
      <c r="G50" s="25">
        <f t="shared" si="13"/>
        <v>18.42726302005152</v>
      </c>
      <c r="H50" s="25">
        <f t="shared" si="13"/>
        <v>20.055697592416283</v>
      </c>
      <c r="I50" s="25">
        <f t="shared" si="13"/>
        <v>18.251633031038036</v>
      </c>
      <c r="J50" s="25">
        <f t="shared" si="13"/>
        <v>19.974825511091627</v>
      </c>
      <c r="K50" s="25">
        <f t="shared" si="13"/>
        <v>2.929202214275015</v>
      </c>
      <c r="L50" s="25">
        <f t="shared" si="13"/>
        <v>4.513086427054732</v>
      </c>
    </row>
    <row r="51" spans="3:12" ht="15.75" customHeight="1">
      <c r="C51" s="192">
        <v>12</v>
      </c>
      <c r="D51" s="25">
        <f t="shared" si="12"/>
        <v>100</v>
      </c>
      <c r="E51" s="25">
        <f t="shared" si="13"/>
        <v>10.51837608739473</v>
      </c>
      <c r="F51" s="25">
        <f t="shared" si="13"/>
        <v>5.180161312701085</v>
      </c>
      <c r="G51" s="25">
        <f t="shared" si="13"/>
        <v>18.415420782165025</v>
      </c>
      <c r="H51" s="25">
        <f t="shared" si="13"/>
        <v>20.605132058085136</v>
      </c>
      <c r="I51" s="25">
        <f t="shared" si="13"/>
        <v>18.390878319122702</v>
      </c>
      <c r="J51" s="25">
        <f t="shared" si="13"/>
        <v>19.705765319078196</v>
      </c>
      <c r="K51" s="25">
        <f t="shared" si="13"/>
        <v>2.8451586555704194</v>
      </c>
      <c r="L51" s="25">
        <f t="shared" si="13"/>
        <v>4.339107465882704</v>
      </c>
    </row>
    <row r="52" spans="3:14" ht="15.75" customHeight="1">
      <c r="C52" s="192">
        <v>17</v>
      </c>
      <c r="D52" s="25">
        <f t="shared" si="12"/>
        <v>100</v>
      </c>
      <c r="E52" s="25">
        <f t="shared" si="13"/>
        <v>10.46109958019732</v>
      </c>
      <c r="F52" s="25">
        <f t="shared" si="13"/>
        <v>5.040044057172489</v>
      </c>
      <c r="G52" s="25">
        <f t="shared" si="13"/>
        <v>18.501466562508792</v>
      </c>
      <c r="H52" s="25">
        <f t="shared" si="13"/>
        <v>21.17873035482907</v>
      </c>
      <c r="I52" s="25">
        <f t="shared" si="13"/>
        <v>18.42783695094352</v>
      </c>
      <c r="J52" s="25">
        <f t="shared" si="13"/>
        <v>19.475534735891454</v>
      </c>
      <c r="K52" s="25">
        <f t="shared" si="13"/>
        <v>2.7553821973112798</v>
      </c>
      <c r="L52" s="25">
        <f t="shared" si="13"/>
        <v>4.159905561146076</v>
      </c>
      <c r="N52" s="113"/>
    </row>
    <row r="53" spans="3:14" ht="15.75" customHeight="1">
      <c r="C53" s="192">
        <v>18</v>
      </c>
      <c r="D53" s="181">
        <f t="shared" si="12"/>
        <v>100</v>
      </c>
      <c r="E53" s="180">
        <f t="shared" si="13"/>
        <v>10.448787386310093</v>
      </c>
      <c r="F53" s="180">
        <f t="shared" si="13"/>
        <v>5.012770208374479</v>
      </c>
      <c r="G53" s="180">
        <f t="shared" si="13"/>
        <v>18.544270392731935</v>
      </c>
      <c r="H53" s="180">
        <f t="shared" si="13"/>
        <v>21.297566414183457</v>
      </c>
      <c r="I53" s="180">
        <f t="shared" si="13"/>
        <v>18.405951746205506</v>
      </c>
      <c r="J53" s="180">
        <f t="shared" si="13"/>
        <v>19.448060067501117</v>
      </c>
      <c r="K53" s="180">
        <f t="shared" si="13"/>
        <v>2.7339502848272126</v>
      </c>
      <c r="L53" s="180">
        <f t="shared" si="13"/>
        <v>4.108643499866198</v>
      </c>
      <c r="N53" s="113"/>
    </row>
    <row r="54" spans="3:14" ht="15.75" customHeight="1">
      <c r="C54" s="192">
        <v>19</v>
      </c>
      <c r="D54" s="181">
        <f t="shared" si="12"/>
        <v>100</v>
      </c>
      <c r="E54" s="180">
        <f t="shared" si="13"/>
        <v>10.415442668016288</v>
      </c>
      <c r="F54" s="180">
        <f t="shared" si="13"/>
        <v>4.978039259318559</v>
      </c>
      <c r="G54" s="180">
        <f t="shared" si="13"/>
        <v>18.5917988811352</v>
      </c>
      <c r="H54" s="180">
        <f t="shared" si="13"/>
        <v>21.41779410228264</v>
      </c>
      <c r="I54" s="180">
        <f t="shared" si="13"/>
        <v>18.39865019803337</v>
      </c>
      <c r="J54" s="180">
        <f t="shared" si="13"/>
        <v>19.423756134692542</v>
      </c>
      <c r="K54" s="180">
        <f t="shared" si="13"/>
        <v>2.710865851557062</v>
      </c>
      <c r="L54" s="180">
        <f t="shared" si="13"/>
        <v>4.063652904964335</v>
      </c>
      <c r="N54" s="113"/>
    </row>
    <row r="55" spans="3:14" ht="15.75" customHeight="1">
      <c r="C55" s="193">
        <v>20</v>
      </c>
      <c r="D55" s="150">
        <f t="shared" si="12"/>
        <v>100</v>
      </c>
      <c r="E55" s="151">
        <f t="shared" si="13"/>
        <v>10.371946364998232</v>
      </c>
      <c r="F55" s="151">
        <f t="shared" si="13"/>
        <v>4.935182163180082</v>
      </c>
      <c r="G55" s="151">
        <f t="shared" si="13"/>
        <v>18.679048946923526</v>
      </c>
      <c r="H55" s="151">
        <f t="shared" si="13"/>
        <v>21.533000219860355</v>
      </c>
      <c r="I55" s="151">
        <f t="shared" si="13"/>
        <v>18.376160582725532</v>
      </c>
      <c r="J55" s="151">
        <f t="shared" si="13"/>
        <v>19.40602198876664</v>
      </c>
      <c r="K55" s="151">
        <f t="shared" si="13"/>
        <v>2.681408690356051</v>
      </c>
      <c r="L55" s="151">
        <f t="shared" si="13"/>
        <v>4.017231043189586</v>
      </c>
      <c r="N55" s="113"/>
    </row>
  </sheetData>
  <sheetProtection/>
  <mergeCells count="11">
    <mergeCell ref="E43:G43"/>
    <mergeCell ref="I43:K43"/>
    <mergeCell ref="E15:G15"/>
    <mergeCell ref="I15:K15"/>
    <mergeCell ref="E29:G29"/>
    <mergeCell ref="I29:K29"/>
    <mergeCell ref="O13:O14"/>
    <mergeCell ref="N13:N14"/>
    <mergeCell ref="C13:C14"/>
    <mergeCell ref="D13:D14"/>
    <mergeCell ref="E13:L13"/>
  </mergeCells>
  <printOptions/>
  <pageMargins left="0.55" right="0.38" top="0.61" bottom="1" header="0.512" footer="0.512"/>
  <pageSetup horizontalDpi="600" verticalDpi="600" orientation="portrait" paperSize="9" scale="88" r:id="rId2"/>
  <headerFooter alignWithMargins="0">
    <oddFooter>&amp;C&amp;9&amp;[- 4 -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5:T81"/>
  <sheetViews>
    <sheetView workbookViewId="0" topLeftCell="A1">
      <selection activeCell="A48" sqref="A48"/>
    </sheetView>
  </sheetViews>
  <sheetFormatPr defaultColWidth="9.00390625" defaultRowHeight="13.5"/>
  <cols>
    <col min="1" max="2" width="2.375" style="40" customWidth="1"/>
    <col min="3" max="3" width="11.125" style="40" customWidth="1"/>
    <col min="4" max="4" width="7.625" style="40" customWidth="1"/>
    <col min="5" max="5" width="5.625" style="40" customWidth="1"/>
    <col min="6" max="6" width="7.625" style="40" customWidth="1"/>
    <col min="7" max="7" width="5.625" style="40" customWidth="1"/>
    <col min="8" max="10" width="7.625" style="40" customWidth="1"/>
    <col min="11" max="11" width="5.625" style="40" customWidth="1"/>
    <col min="12" max="14" width="7.625" style="40" customWidth="1"/>
    <col min="15" max="16" width="9.00390625" style="40" customWidth="1"/>
    <col min="17" max="17" width="9.00390625" style="41" customWidth="1"/>
    <col min="18" max="16384" width="9.00390625" style="40" customWidth="1"/>
  </cols>
  <sheetData>
    <row r="1" ht="12"/>
    <row r="2" ht="12"/>
    <row r="3" ht="12"/>
    <row r="4" ht="12.75" thickBot="1"/>
    <row r="5" spans="16:18" ht="13.5" customHeight="1" thickBot="1">
      <c r="P5" s="332" t="s">
        <v>35</v>
      </c>
      <c r="Q5" s="333"/>
      <c r="R5" s="164" t="s">
        <v>218</v>
      </c>
    </row>
    <row r="6" spans="1:17" ht="12">
      <c r="A6" s="6" t="s">
        <v>289</v>
      </c>
      <c r="B6" s="45"/>
      <c r="P6" s="163" t="s">
        <v>176</v>
      </c>
      <c r="Q6" s="83">
        <v>10.5</v>
      </c>
    </row>
    <row r="7" spans="2:17" ht="12">
      <c r="B7" s="6" t="s">
        <v>197</v>
      </c>
      <c r="P7" s="96" t="s">
        <v>173</v>
      </c>
      <c r="Q7" s="81">
        <v>4.1</v>
      </c>
    </row>
    <row r="8" spans="16:17" ht="12">
      <c r="P8" s="96" t="s">
        <v>175</v>
      </c>
      <c r="Q8" s="81">
        <v>2.9</v>
      </c>
    </row>
    <row r="9" spans="16:17" ht="12">
      <c r="P9" s="96" t="s">
        <v>174</v>
      </c>
      <c r="Q9" s="81">
        <v>-0.6</v>
      </c>
    </row>
    <row r="10" spans="16:17" ht="12">
      <c r="P10" s="96" t="s">
        <v>179</v>
      </c>
      <c r="Q10" s="81">
        <v>-2.6</v>
      </c>
    </row>
    <row r="11" spans="16:17" ht="12">
      <c r="P11" s="96" t="s">
        <v>178</v>
      </c>
      <c r="Q11" s="81">
        <v>-2.8</v>
      </c>
    </row>
    <row r="12" spans="16:17" ht="12">
      <c r="P12" s="96" t="s">
        <v>84</v>
      </c>
      <c r="Q12" s="81">
        <v>-5.9</v>
      </c>
    </row>
    <row r="13" spans="16:17" ht="12">
      <c r="P13" s="96" t="s">
        <v>172</v>
      </c>
      <c r="Q13" s="81">
        <v>-6.4</v>
      </c>
    </row>
    <row r="14" spans="16:17" ht="12">
      <c r="P14" s="96" t="s">
        <v>180</v>
      </c>
      <c r="Q14" s="81">
        <v>-7</v>
      </c>
    </row>
    <row r="15" spans="16:17" ht="12">
      <c r="P15" s="96" t="s">
        <v>181</v>
      </c>
      <c r="Q15" s="81">
        <v>-8</v>
      </c>
    </row>
    <row r="16" spans="16:17" ht="12">
      <c r="P16" s="96" t="s">
        <v>182</v>
      </c>
      <c r="Q16" s="81">
        <v>-9.8</v>
      </c>
    </row>
    <row r="17" spans="16:17" ht="12">
      <c r="P17" s="96" t="s">
        <v>177</v>
      </c>
      <c r="Q17" s="81">
        <v>-11.1</v>
      </c>
    </row>
    <row r="18" spans="3:17" ht="12">
      <c r="C18" s="5" t="s">
        <v>198</v>
      </c>
      <c r="P18" s="96" t="s">
        <v>183</v>
      </c>
      <c r="Q18" s="81">
        <v>-11.9</v>
      </c>
    </row>
    <row r="19" spans="16:17" ht="12">
      <c r="P19" s="96" t="s">
        <v>186</v>
      </c>
      <c r="Q19" s="81">
        <v>-12.9</v>
      </c>
    </row>
    <row r="20" spans="16:17" ht="12">
      <c r="P20" s="96" t="s">
        <v>185</v>
      </c>
      <c r="Q20" s="81">
        <v>-15.6</v>
      </c>
    </row>
    <row r="21" spans="16:17" ht="12">
      <c r="P21" s="96" t="s">
        <v>184</v>
      </c>
      <c r="Q21" s="81">
        <v>-16.9</v>
      </c>
    </row>
    <row r="22" spans="16:17" ht="12">
      <c r="P22" s="96" t="s">
        <v>188</v>
      </c>
      <c r="Q22" s="81">
        <v>-19.7</v>
      </c>
    </row>
    <row r="23" spans="16:17" ht="12">
      <c r="P23" s="96" t="s">
        <v>189</v>
      </c>
      <c r="Q23" s="81">
        <v>-22.1</v>
      </c>
    </row>
    <row r="24" spans="16:17" ht="12">
      <c r="P24" s="96" t="s">
        <v>168</v>
      </c>
      <c r="Q24" s="81">
        <v>-25</v>
      </c>
    </row>
    <row r="25" spans="16:17" ht="12.75" thickBot="1">
      <c r="P25" s="97" t="s">
        <v>187</v>
      </c>
      <c r="Q25" s="79">
        <v>-34.7</v>
      </c>
    </row>
    <row r="28" spans="16:17" ht="12">
      <c r="P28" s="152"/>
      <c r="Q28" s="153"/>
    </row>
    <row r="29" spans="16:17" ht="12">
      <c r="P29" s="152"/>
      <c r="Q29" s="153"/>
    </row>
    <row r="30" spans="16:17" ht="12">
      <c r="P30" s="152"/>
      <c r="Q30" s="153"/>
    </row>
    <row r="31" spans="16:17" ht="12">
      <c r="P31" s="152"/>
      <c r="Q31" s="153"/>
    </row>
    <row r="32" spans="16:17" ht="12">
      <c r="P32" s="152"/>
      <c r="Q32" s="153"/>
    </row>
    <row r="33" spans="16:17" ht="12">
      <c r="P33" s="152"/>
      <c r="Q33" s="153"/>
    </row>
    <row r="34" spans="16:17" ht="12">
      <c r="P34" s="152"/>
      <c r="Q34" s="153"/>
    </row>
    <row r="38" ht="12.75" thickBot="1"/>
    <row r="39" spans="2:20" ht="14.25" customHeight="1" thickBot="1">
      <c r="B39" s="6" t="s">
        <v>33</v>
      </c>
      <c r="P39" s="334" t="s">
        <v>110</v>
      </c>
      <c r="Q39" s="335"/>
      <c r="R39" s="335"/>
      <c r="S39" s="336"/>
      <c r="T39" s="164" t="s">
        <v>218</v>
      </c>
    </row>
    <row r="40" spans="3:19" ht="12">
      <c r="C40" s="5" t="s">
        <v>34</v>
      </c>
      <c r="P40" s="84" t="s">
        <v>36</v>
      </c>
      <c r="Q40" s="85" t="s">
        <v>37</v>
      </c>
      <c r="R40" s="71" t="s">
        <v>38</v>
      </c>
      <c r="S40" s="72" t="s">
        <v>39</v>
      </c>
    </row>
    <row r="41" spans="16:19" ht="12">
      <c r="P41" s="73">
        <v>43</v>
      </c>
      <c r="Q41" s="80">
        <v>24</v>
      </c>
      <c r="R41" s="43">
        <v>12.17</v>
      </c>
      <c r="S41" s="82">
        <v>11.84</v>
      </c>
    </row>
    <row r="42" spans="16:19" ht="12">
      <c r="P42" s="73">
        <v>44</v>
      </c>
      <c r="Q42" s="80">
        <v>23.88</v>
      </c>
      <c r="R42" s="43">
        <v>12.28</v>
      </c>
      <c r="S42" s="82">
        <v>11.6</v>
      </c>
    </row>
    <row r="43" spans="16:19" ht="12">
      <c r="P43" s="73">
        <v>45</v>
      </c>
      <c r="Q43" s="80">
        <v>24.16</v>
      </c>
      <c r="R43" s="43">
        <v>12.77</v>
      </c>
      <c r="S43" s="82">
        <v>11.39</v>
      </c>
    </row>
    <row r="44" spans="16:19" ht="12">
      <c r="P44" s="73">
        <v>46</v>
      </c>
      <c r="Q44" s="80">
        <v>25.31</v>
      </c>
      <c r="R44" s="43">
        <v>12.17</v>
      </c>
      <c r="S44" s="82">
        <v>13.13</v>
      </c>
    </row>
    <row r="45" spans="16:19" ht="12">
      <c r="P45" s="73">
        <v>47</v>
      </c>
      <c r="Q45" s="80">
        <v>25.71</v>
      </c>
      <c r="R45" s="43">
        <v>12.33</v>
      </c>
      <c r="S45" s="82">
        <v>13.38</v>
      </c>
    </row>
    <row r="46" spans="16:19" ht="12">
      <c r="P46" s="73">
        <v>48</v>
      </c>
      <c r="Q46" s="80">
        <v>26.01</v>
      </c>
      <c r="R46" s="43">
        <v>12.15</v>
      </c>
      <c r="S46" s="82">
        <v>13.87</v>
      </c>
    </row>
    <row r="47" spans="16:19" ht="12">
      <c r="P47" s="73">
        <v>49</v>
      </c>
      <c r="Q47" s="80">
        <v>25.03</v>
      </c>
      <c r="R47" s="43">
        <v>12.43</v>
      </c>
      <c r="S47" s="82">
        <v>12.6</v>
      </c>
    </row>
    <row r="48" spans="16:19" ht="12">
      <c r="P48" s="73">
        <v>50</v>
      </c>
      <c r="Q48" s="80">
        <v>23.75</v>
      </c>
      <c r="R48" s="43">
        <v>11.85</v>
      </c>
      <c r="S48" s="82">
        <v>11.9</v>
      </c>
    </row>
    <row r="49" spans="3:19" ht="12">
      <c r="C49" s="5" t="s">
        <v>41</v>
      </c>
      <c r="P49" s="73">
        <v>51</v>
      </c>
      <c r="Q49" s="80">
        <v>22.87</v>
      </c>
      <c r="R49" s="43">
        <v>12.4</v>
      </c>
      <c r="S49" s="82">
        <v>10.47</v>
      </c>
    </row>
    <row r="50" spans="16:19" ht="12">
      <c r="P50" s="73">
        <v>52</v>
      </c>
      <c r="Q50" s="80">
        <v>22.11</v>
      </c>
      <c r="R50" s="43">
        <v>11.88</v>
      </c>
      <c r="S50" s="82">
        <v>10.23</v>
      </c>
    </row>
    <row r="51" spans="3:19" ht="12">
      <c r="C51" s="60"/>
      <c r="P51" s="73">
        <v>53</v>
      </c>
      <c r="Q51" s="80">
        <v>21.1</v>
      </c>
      <c r="R51" s="43">
        <v>11.8</v>
      </c>
      <c r="S51" s="82">
        <v>9.31</v>
      </c>
    </row>
    <row r="52" spans="16:19" ht="12">
      <c r="P52" s="73">
        <v>54</v>
      </c>
      <c r="Q52" s="80">
        <v>20.26</v>
      </c>
      <c r="R52" s="43">
        <v>11.74</v>
      </c>
      <c r="S52" s="82">
        <v>8.52</v>
      </c>
    </row>
    <row r="53" spans="16:19" ht="12">
      <c r="P53" s="73">
        <v>55</v>
      </c>
      <c r="Q53" s="80">
        <v>19.76</v>
      </c>
      <c r="R53" s="43">
        <v>12.3</v>
      </c>
      <c r="S53" s="82">
        <v>7.46</v>
      </c>
    </row>
    <row r="54" spans="16:19" ht="12">
      <c r="P54" s="73">
        <v>56</v>
      </c>
      <c r="Q54" s="80">
        <v>19.09</v>
      </c>
      <c r="R54" s="43">
        <v>12.07</v>
      </c>
      <c r="S54" s="82">
        <v>7.02</v>
      </c>
    </row>
    <row r="55" spans="16:19" ht="12">
      <c r="P55" s="73">
        <v>57</v>
      </c>
      <c r="Q55" s="80">
        <v>18.82</v>
      </c>
      <c r="R55" s="43">
        <v>11.7</v>
      </c>
      <c r="S55" s="82">
        <v>7.12</v>
      </c>
    </row>
    <row r="56" spans="16:19" ht="12">
      <c r="P56" s="73">
        <v>58</v>
      </c>
      <c r="Q56" s="80">
        <v>18.6</v>
      </c>
      <c r="R56" s="43">
        <v>12.34</v>
      </c>
      <c r="S56" s="82">
        <v>6.26</v>
      </c>
    </row>
    <row r="57" spans="16:19" ht="12">
      <c r="P57" s="73">
        <v>59</v>
      </c>
      <c r="Q57" s="80">
        <v>18.45</v>
      </c>
      <c r="R57" s="43">
        <v>11.97</v>
      </c>
      <c r="S57" s="82">
        <v>6.48</v>
      </c>
    </row>
    <row r="58" spans="16:19" ht="12">
      <c r="P58" s="73">
        <v>60</v>
      </c>
      <c r="Q58" s="80">
        <v>17.62</v>
      </c>
      <c r="R58" s="43">
        <v>12.28</v>
      </c>
      <c r="S58" s="82">
        <v>5.34</v>
      </c>
    </row>
    <row r="59" spans="16:19" ht="12">
      <c r="P59" s="73">
        <v>61</v>
      </c>
      <c r="Q59" s="80">
        <v>16.81</v>
      </c>
      <c r="R59" s="43">
        <v>12.34</v>
      </c>
      <c r="S59" s="82">
        <v>4.47</v>
      </c>
    </row>
    <row r="60" spans="16:19" ht="12">
      <c r="P60" s="73">
        <v>62</v>
      </c>
      <c r="Q60" s="80">
        <v>16.03</v>
      </c>
      <c r="R60" s="43">
        <v>12.22</v>
      </c>
      <c r="S60" s="82">
        <v>3.82</v>
      </c>
    </row>
    <row r="61" spans="16:19" ht="12">
      <c r="P61" s="73">
        <v>63</v>
      </c>
      <c r="Q61" s="80">
        <v>15.24</v>
      </c>
      <c r="R61" s="43">
        <v>12.73</v>
      </c>
      <c r="S61" s="82">
        <v>2.51</v>
      </c>
    </row>
    <row r="62" spans="16:19" ht="12">
      <c r="P62" s="73" t="s">
        <v>40</v>
      </c>
      <c r="Q62" s="80">
        <v>14.5</v>
      </c>
      <c r="R62" s="43">
        <v>12.64</v>
      </c>
      <c r="S62" s="82">
        <v>1.86</v>
      </c>
    </row>
    <row r="63" spans="16:19" ht="12">
      <c r="P63" s="73">
        <v>2</v>
      </c>
      <c r="Q63" s="80">
        <v>13.78</v>
      </c>
      <c r="R63" s="43">
        <v>13.26</v>
      </c>
      <c r="S63" s="82">
        <v>0.52</v>
      </c>
    </row>
    <row r="64" spans="16:19" ht="12">
      <c r="P64" s="73">
        <v>3</v>
      </c>
      <c r="Q64" s="80">
        <v>13.98</v>
      </c>
      <c r="R64" s="43">
        <v>13.26</v>
      </c>
      <c r="S64" s="82">
        <v>0.72</v>
      </c>
    </row>
    <row r="65" spans="16:19" ht="12">
      <c r="P65" s="73">
        <v>4</v>
      </c>
      <c r="Q65" s="80">
        <v>13.54</v>
      </c>
      <c r="R65" s="43">
        <v>13.78</v>
      </c>
      <c r="S65" s="82">
        <v>-0.24</v>
      </c>
    </row>
    <row r="66" spans="16:19" ht="12">
      <c r="P66" s="73">
        <v>5</v>
      </c>
      <c r="Q66" s="80">
        <v>13.52</v>
      </c>
      <c r="R66" s="43">
        <v>13.98</v>
      </c>
      <c r="S66" s="82">
        <v>-0.46</v>
      </c>
    </row>
    <row r="67" spans="16:19" ht="12">
      <c r="P67" s="73">
        <v>6</v>
      </c>
      <c r="Q67" s="80">
        <v>14.07</v>
      </c>
      <c r="R67" s="43">
        <v>13.69</v>
      </c>
      <c r="S67" s="82">
        <v>0.38</v>
      </c>
    </row>
    <row r="68" spans="16:19" ht="12">
      <c r="P68" s="73">
        <v>7</v>
      </c>
      <c r="Q68" s="80">
        <v>13.3</v>
      </c>
      <c r="R68" s="43">
        <v>14.54</v>
      </c>
      <c r="S68" s="82">
        <v>-1.25</v>
      </c>
    </row>
    <row r="69" spans="16:19" ht="12">
      <c r="P69" s="73">
        <v>8</v>
      </c>
      <c r="Q69" s="80">
        <v>13.44</v>
      </c>
      <c r="R69" s="43">
        <v>13.98</v>
      </c>
      <c r="S69" s="82">
        <v>-0.54</v>
      </c>
    </row>
    <row r="70" spans="16:19" ht="12">
      <c r="P70" s="73">
        <v>9</v>
      </c>
      <c r="Q70" s="80">
        <v>13.22</v>
      </c>
      <c r="R70" s="43">
        <v>14.18</v>
      </c>
      <c r="S70" s="82">
        <v>-0.54</v>
      </c>
    </row>
    <row r="71" spans="16:19" ht="12">
      <c r="P71" s="73">
        <v>10</v>
      </c>
      <c r="Q71" s="80">
        <v>13.3</v>
      </c>
      <c r="R71" s="43">
        <v>14.83</v>
      </c>
      <c r="S71" s="82">
        <v>-1.53</v>
      </c>
    </row>
    <row r="72" spans="16:19" ht="12">
      <c r="P72" s="73">
        <v>11</v>
      </c>
      <c r="Q72" s="80">
        <v>13.17</v>
      </c>
      <c r="R72" s="43">
        <v>15.45</v>
      </c>
      <c r="S72" s="82">
        <v>-2.28</v>
      </c>
    </row>
    <row r="73" spans="16:19" ht="12">
      <c r="P73" s="73">
        <v>12</v>
      </c>
      <c r="Q73" s="80">
        <v>13.13</v>
      </c>
      <c r="R73" s="43">
        <v>15.13</v>
      </c>
      <c r="S73" s="82">
        <v>-2</v>
      </c>
    </row>
    <row r="74" spans="16:19" ht="12">
      <c r="P74" s="73">
        <v>13</v>
      </c>
      <c r="Q74" s="80">
        <v>13.03</v>
      </c>
      <c r="R74" s="43">
        <v>14.98</v>
      </c>
      <c r="S74" s="82">
        <v>-1.95</v>
      </c>
    </row>
    <row r="75" spans="16:19" ht="12">
      <c r="P75" s="73">
        <v>14</v>
      </c>
      <c r="Q75" s="80">
        <v>12.6</v>
      </c>
      <c r="R75" s="43">
        <v>15.06</v>
      </c>
      <c r="S75" s="82">
        <v>-2.46</v>
      </c>
    </row>
    <row r="76" spans="16:19" ht="12">
      <c r="P76" s="73">
        <v>15</v>
      </c>
      <c r="Q76" s="80">
        <v>12.21</v>
      </c>
      <c r="R76" s="43">
        <v>15.26</v>
      </c>
      <c r="S76" s="82">
        <v>-3.06</v>
      </c>
    </row>
    <row r="77" spans="16:19" ht="12">
      <c r="P77" s="73">
        <v>16</v>
      </c>
      <c r="Q77" s="80">
        <v>12.06</v>
      </c>
      <c r="R77" s="43">
        <v>15.77</v>
      </c>
      <c r="S77" s="82">
        <v>-3.71</v>
      </c>
    </row>
    <row r="78" spans="16:19" ht="12">
      <c r="P78" s="73">
        <v>17</v>
      </c>
      <c r="Q78" s="80">
        <v>11.6</v>
      </c>
      <c r="R78" s="43">
        <v>16.51</v>
      </c>
      <c r="S78" s="82">
        <v>-4.95</v>
      </c>
    </row>
    <row r="79" spans="16:19" ht="12">
      <c r="P79" s="73">
        <v>18</v>
      </c>
      <c r="Q79" s="154">
        <v>11.7</v>
      </c>
      <c r="R79" s="44">
        <v>16.44</v>
      </c>
      <c r="S79" s="155">
        <v>-4.73</v>
      </c>
    </row>
    <row r="80" spans="16:19" ht="12">
      <c r="P80" s="73">
        <v>19</v>
      </c>
      <c r="Q80" s="154">
        <v>11.8</v>
      </c>
      <c r="R80" s="44">
        <v>16.76</v>
      </c>
      <c r="S80" s="155">
        <v>-5</v>
      </c>
    </row>
    <row r="81" spans="16:19" ht="12.75" thickBot="1">
      <c r="P81" s="259">
        <v>20</v>
      </c>
      <c r="Q81" s="260">
        <v>11.5</v>
      </c>
      <c r="R81" s="261">
        <v>16.82</v>
      </c>
      <c r="S81" s="262">
        <v>-5.29</v>
      </c>
    </row>
  </sheetData>
  <sheetProtection/>
  <mergeCells count="2">
    <mergeCell ref="P5:Q5"/>
    <mergeCell ref="P39:S39"/>
  </mergeCells>
  <printOptions/>
  <pageMargins left="0.68" right="0.49" top="0.72" bottom="0.61" header="0.512" footer="0.57"/>
  <pageSetup horizontalDpi="600" verticalDpi="600" orientation="portrait" paperSize="9" r:id="rId2"/>
  <headerFooter alignWithMargins="0">
    <oddFooter>&amp;C&amp;9&amp;[- 5 -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AI75"/>
  <sheetViews>
    <sheetView zoomScale="95" zoomScaleNormal="95" workbookViewId="0" topLeftCell="A1">
      <selection activeCell="B12" sqref="B12"/>
    </sheetView>
  </sheetViews>
  <sheetFormatPr defaultColWidth="9.00390625" defaultRowHeight="13.5"/>
  <cols>
    <col min="1" max="2" width="2.375" style="40" customWidth="1"/>
    <col min="3" max="3" width="4.125" style="40" customWidth="1"/>
    <col min="4" max="4" width="9.625" style="40" customWidth="1"/>
    <col min="5" max="5" width="5.625" style="40" customWidth="1"/>
    <col min="6" max="6" width="2.125" style="40" customWidth="1"/>
    <col min="7" max="7" width="4.125" style="40" customWidth="1"/>
    <col min="8" max="8" width="9.625" style="40" customWidth="1"/>
    <col min="9" max="9" width="5.625" style="40" customWidth="1"/>
    <col min="10" max="10" width="2.125" style="40" customWidth="1"/>
    <col min="11" max="11" width="4.125" style="40" customWidth="1"/>
    <col min="12" max="12" width="9.625" style="40" customWidth="1"/>
    <col min="13" max="13" width="6.125" style="40" customWidth="1"/>
    <col min="14" max="14" width="2.25390625" style="40" customWidth="1"/>
    <col min="15" max="15" width="4.125" style="40" customWidth="1"/>
    <col min="16" max="16" width="9.625" style="40" customWidth="1"/>
    <col min="17" max="17" width="6.375" style="41" customWidth="1"/>
    <col min="18" max="30" width="9.00390625" style="40" customWidth="1"/>
    <col min="31" max="31" width="9.125" style="40" bestFit="1" customWidth="1"/>
    <col min="32" max="32" width="9.00390625" style="40" customWidth="1"/>
    <col min="33" max="33" width="9.125" style="40" bestFit="1" customWidth="1"/>
    <col min="34" max="34" width="9.00390625" style="40" customWidth="1"/>
    <col min="35" max="35" width="9.125" style="40" bestFit="1" customWidth="1"/>
    <col min="36" max="16384" width="9.00390625" style="40" customWidth="1"/>
  </cols>
  <sheetData>
    <row r="1" spans="19:23" ht="12">
      <c r="S1" s="337" t="s">
        <v>83</v>
      </c>
      <c r="T1" s="338"/>
      <c r="U1" s="338"/>
      <c r="V1" s="339"/>
      <c r="W1" s="164" t="s">
        <v>218</v>
      </c>
    </row>
    <row r="2" spans="12:35" ht="12">
      <c r="L2" s="41"/>
      <c r="S2" s="96" t="s">
        <v>78</v>
      </c>
      <c r="T2" s="42" t="s">
        <v>79</v>
      </c>
      <c r="U2" s="42" t="s">
        <v>80</v>
      </c>
      <c r="V2" s="99" t="s">
        <v>81</v>
      </c>
      <c r="AB2" s="43" t="s">
        <v>309</v>
      </c>
      <c r="AC2" s="43"/>
      <c r="AD2" s="43"/>
      <c r="AE2" s="43"/>
      <c r="AF2" s="43"/>
      <c r="AG2" s="43"/>
      <c r="AH2" s="43"/>
      <c r="AI2" s="43"/>
    </row>
    <row r="3" spans="12:35" ht="12">
      <c r="L3" s="41"/>
      <c r="S3" s="96" t="s">
        <v>66</v>
      </c>
      <c r="T3" s="44">
        <v>994</v>
      </c>
      <c r="U3" s="43">
        <v>1744</v>
      </c>
      <c r="V3" s="168">
        <f aca="true" t="shared" si="0" ref="V3:V14">T3-U3</f>
        <v>-750</v>
      </c>
      <c r="AB3" s="43"/>
      <c r="AC3" s="43" t="s">
        <v>4</v>
      </c>
      <c r="AD3" s="43" t="s">
        <v>297</v>
      </c>
      <c r="AE3" s="43" t="s">
        <v>305</v>
      </c>
      <c r="AF3" s="43" t="s">
        <v>298</v>
      </c>
      <c r="AG3" s="43" t="s">
        <v>306</v>
      </c>
      <c r="AH3" s="43" t="s">
        <v>39</v>
      </c>
      <c r="AI3" s="43" t="s">
        <v>307</v>
      </c>
    </row>
    <row r="4" spans="12:35" ht="12">
      <c r="L4" s="41"/>
      <c r="S4" s="96" t="s">
        <v>67</v>
      </c>
      <c r="T4" s="43">
        <v>886</v>
      </c>
      <c r="U4" s="43">
        <v>1530</v>
      </c>
      <c r="V4" s="168">
        <f t="shared" si="0"/>
        <v>-644</v>
      </c>
      <c r="AB4" s="43" t="s">
        <v>103</v>
      </c>
      <c r="AC4" s="43">
        <f>SUM(AC5:AC6)</f>
        <v>1473994</v>
      </c>
      <c r="AD4" s="43">
        <f>SUM(AD5:AD6)</f>
        <v>11751</v>
      </c>
      <c r="AE4" s="80">
        <f>AD4/$AC4*1000</f>
        <v>7.972216983244166</v>
      </c>
      <c r="AF4" s="43">
        <f>SUM(AF5:AF6)</f>
        <v>16755</v>
      </c>
      <c r="AG4" s="80">
        <f>AF4/$AC4*1000</f>
        <v>11.367074764212067</v>
      </c>
      <c r="AH4" s="43">
        <f>SUM(AH5:AH6)</f>
        <v>-5004</v>
      </c>
      <c r="AI4" s="80">
        <f>AH4/$AC4*1000</f>
        <v>-3.394857780967901</v>
      </c>
    </row>
    <row r="5" spans="2:35" ht="12">
      <c r="B5" s="45"/>
      <c r="S5" s="96" t="s">
        <v>68</v>
      </c>
      <c r="T5" s="43">
        <v>963</v>
      </c>
      <c r="U5" s="43">
        <v>1490</v>
      </c>
      <c r="V5" s="168">
        <f t="shared" si="0"/>
        <v>-527</v>
      </c>
      <c r="AB5" s="43" t="s">
        <v>303</v>
      </c>
      <c r="AC5" s="43">
        <f>SUM(AC7:AC19)</f>
        <v>1402253</v>
      </c>
      <c r="AD5" s="43">
        <f>SUM(AD7:AD19)</f>
        <v>11321</v>
      </c>
      <c r="AE5" s="80">
        <f>AD5/$AC5*1000</f>
        <v>8.073436106037926</v>
      </c>
      <c r="AF5" s="43">
        <f>SUM(AF7:AF19)</f>
        <v>15528</v>
      </c>
      <c r="AG5" s="80">
        <f>AF5/$AC5*1000</f>
        <v>11.073607972313127</v>
      </c>
      <c r="AH5" s="43">
        <f>SUM(AH7:AH19)</f>
        <v>-4207</v>
      </c>
      <c r="AI5" s="80">
        <f>AH5/$AC5*1000</f>
        <v>-3.0001718662752017</v>
      </c>
    </row>
    <row r="6" spans="3:35" ht="12">
      <c r="C6" s="5" t="s">
        <v>48</v>
      </c>
      <c r="K6" s="5" t="s">
        <v>49</v>
      </c>
      <c r="S6" s="96" t="s">
        <v>69</v>
      </c>
      <c r="T6" s="43">
        <v>903</v>
      </c>
      <c r="U6" s="43">
        <v>1380</v>
      </c>
      <c r="V6" s="168">
        <f t="shared" si="0"/>
        <v>-477</v>
      </c>
      <c r="Y6" s="40" t="s">
        <v>290</v>
      </c>
      <c r="AB6" s="43" t="s">
        <v>304</v>
      </c>
      <c r="AC6" s="43">
        <f>SUM(AC20:AC26)</f>
        <v>71741</v>
      </c>
      <c r="AD6" s="43">
        <f>SUM(AD20:AD26)</f>
        <v>430</v>
      </c>
      <c r="AE6" s="80">
        <f>AD6/$AC6*1000</f>
        <v>5.993783192316807</v>
      </c>
      <c r="AF6" s="43">
        <f>SUM(AF20:AF26)</f>
        <v>1227</v>
      </c>
      <c r="AG6" s="80">
        <f>AF6/$AC6*1000</f>
        <v>17.103190644122606</v>
      </c>
      <c r="AH6" s="43">
        <f>SUM(AH20:AH26)</f>
        <v>-797</v>
      </c>
      <c r="AI6" s="80">
        <f>AH6/$AC6*1000</f>
        <v>-11.1094074518058</v>
      </c>
    </row>
    <row r="7" spans="19:35" ht="12">
      <c r="S7" s="96" t="s">
        <v>70</v>
      </c>
      <c r="T7" s="43">
        <v>956</v>
      </c>
      <c r="U7" s="43">
        <v>1371</v>
      </c>
      <c r="V7" s="168">
        <f t="shared" si="0"/>
        <v>-415</v>
      </c>
      <c r="Y7" s="43" t="s">
        <v>169</v>
      </c>
      <c r="Z7" s="263">
        <v>2.9</v>
      </c>
      <c r="AB7" s="43" t="s">
        <v>252</v>
      </c>
      <c r="AC7" s="43">
        <v>286305</v>
      </c>
      <c r="AD7" s="43">
        <v>2178</v>
      </c>
      <c r="AE7" s="43">
        <v>7.6</v>
      </c>
      <c r="AF7" s="43">
        <v>3183</v>
      </c>
      <c r="AG7" s="43">
        <v>11.1</v>
      </c>
      <c r="AH7" s="43">
        <f aca="true" t="shared" si="1" ref="AH7:AH16">AD7-AF7</f>
        <v>-1005</v>
      </c>
      <c r="AI7" s="43">
        <f aca="true" t="shared" si="2" ref="AI7:AI16">AE7-AG7</f>
        <v>-3.5</v>
      </c>
    </row>
    <row r="8" spans="19:35" ht="12">
      <c r="S8" s="96" t="s">
        <v>71</v>
      </c>
      <c r="T8" s="43">
        <v>952</v>
      </c>
      <c r="U8" s="43">
        <v>1269</v>
      </c>
      <c r="V8" s="168">
        <f t="shared" si="0"/>
        <v>-317</v>
      </c>
      <c r="Y8" s="43" t="s">
        <v>168</v>
      </c>
      <c r="Z8" s="263">
        <v>3.3</v>
      </c>
      <c r="AB8" s="43" t="s">
        <v>253</v>
      </c>
      <c r="AC8" s="43">
        <v>176435</v>
      </c>
      <c r="AD8" s="43">
        <v>1469</v>
      </c>
      <c r="AE8" s="43">
        <v>8.3</v>
      </c>
      <c r="AF8" s="43">
        <v>1898</v>
      </c>
      <c r="AG8" s="43">
        <v>10.8</v>
      </c>
      <c r="AH8" s="43">
        <f t="shared" si="1"/>
        <v>-429</v>
      </c>
      <c r="AI8" s="43">
        <f t="shared" si="2"/>
        <v>-2.5</v>
      </c>
    </row>
    <row r="9" spans="19:35" ht="12">
      <c r="S9" s="96" t="s">
        <v>72</v>
      </c>
      <c r="T9" s="43">
        <v>1008</v>
      </c>
      <c r="U9" s="43">
        <v>1286</v>
      </c>
      <c r="V9" s="168">
        <f t="shared" si="0"/>
        <v>-278</v>
      </c>
      <c r="Y9" s="43" t="s">
        <v>171</v>
      </c>
      <c r="Z9" s="263">
        <v>5.1</v>
      </c>
      <c r="AB9" s="43" t="s">
        <v>254</v>
      </c>
      <c r="AC9" s="43">
        <v>191990</v>
      </c>
      <c r="AD9" s="43">
        <v>1644</v>
      </c>
      <c r="AE9" s="43">
        <v>8.6</v>
      </c>
      <c r="AF9" s="43">
        <v>1767</v>
      </c>
      <c r="AG9" s="43">
        <v>9.2</v>
      </c>
      <c r="AH9" s="43">
        <f t="shared" si="1"/>
        <v>-123</v>
      </c>
      <c r="AI9" s="43">
        <f t="shared" si="2"/>
        <v>-0.5999999999999996</v>
      </c>
    </row>
    <row r="10" spans="19:35" ht="12">
      <c r="S10" s="96" t="s">
        <v>73</v>
      </c>
      <c r="T10" s="44">
        <v>987</v>
      </c>
      <c r="U10" s="43">
        <v>1264</v>
      </c>
      <c r="V10" s="168">
        <f t="shared" si="0"/>
        <v>-277</v>
      </c>
      <c r="Y10" s="43" t="s">
        <v>167</v>
      </c>
      <c r="Z10" s="263">
        <v>5.8</v>
      </c>
      <c r="AB10" s="43" t="s">
        <v>273</v>
      </c>
      <c r="AC10" s="43">
        <v>56008</v>
      </c>
      <c r="AD10" s="43">
        <v>347</v>
      </c>
      <c r="AE10" s="43">
        <v>6.2</v>
      </c>
      <c r="AF10" s="43">
        <v>853</v>
      </c>
      <c r="AG10" s="43">
        <v>15.2</v>
      </c>
      <c r="AH10" s="43">
        <f t="shared" si="1"/>
        <v>-506</v>
      </c>
      <c r="AI10" s="43">
        <f t="shared" si="2"/>
        <v>-9</v>
      </c>
    </row>
    <row r="11" spans="19:35" ht="12">
      <c r="S11" s="96" t="s">
        <v>74</v>
      </c>
      <c r="T11" s="43">
        <v>979</v>
      </c>
      <c r="U11" s="43">
        <v>1306</v>
      </c>
      <c r="V11" s="168">
        <f t="shared" si="0"/>
        <v>-327</v>
      </c>
      <c r="Y11" s="43" t="s">
        <v>170</v>
      </c>
      <c r="Z11" s="263">
        <v>5.8</v>
      </c>
      <c r="AB11" s="43" t="s">
        <v>255</v>
      </c>
      <c r="AC11" s="43">
        <v>116504</v>
      </c>
      <c r="AD11" s="43">
        <v>978</v>
      </c>
      <c r="AE11" s="43">
        <v>8.4</v>
      </c>
      <c r="AF11" s="43">
        <v>1117</v>
      </c>
      <c r="AG11" s="43">
        <v>9.6</v>
      </c>
      <c r="AH11" s="43">
        <f t="shared" si="1"/>
        <v>-139</v>
      </c>
      <c r="AI11" s="43">
        <f t="shared" si="2"/>
        <v>-1.1999999999999993</v>
      </c>
    </row>
    <row r="12" spans="19:35" ht="12">
      <c r="S12" s="96" t="s">
        <v>75</v>
      </c>
      <c r="T12" s="44">
        <v>1053</v>
      </c>
      <c r="U12" s="43">
        <v>1370</v>
      </c>
      <c r="V12" s="168">
        <f t="shared" si="0"/>
        <v>-317</v>
      </c>
      <c r="Y12" s="43" t="s">
        <v>166</v>
      </c>
      <c r="Z12" s="263">
        <v>6</v>
      </c>
      <c r="AB12" s="43" t="s">
        <v>256</v>
      </c>
      <c r="AC12" s="43">
        <v>53926</v>
      </c>
      <c r="AD12" s="43">
        <v>552</v>
      </c>
      <c r="AE12" s="43">
        <v>10.2</v>
      </c>
      <c r="AF12" s="43">
        <v>504</v>
      </c>
      <c r="AG12" s="43">
        <v>9.3</v>
      </c>
      <c r="AH12" s="43">
        <f t="shared" si="1"/>
        <v>48</v>
      </c>
      <c r="AI12" s="43">
        <f t="shared" si="2"/>
        <v>0.8999999999999986</v>
      </c>
    </row>
    <row r="13" spans="19:35" ht="12">
      <c r="S13" s="96" t="s">
        <v>76</v>
      </c>
      <c r="T13" s="43">
        <v>895</v>
      </c>
      <c r="U13" s="43">
        <v>1311</v>
      </c>
      <c r="V13" s="168">
        <f t="shared" si="0"/>
        <v>-416</v>
      </c>
      <c r="Y13" s="43" t="s">
        <v>165</v>
      </c>
      <c r="Z13" s="263">
        <v>6.6</v>
      </c>
      <c r="AB13" s="43" t="s">
        <v>257</v>
      </c>
      <c r="AC13" s="43">
        <v>147153</v>
      </c>
      <c r="AD13" s="43">
        <v>1211</v>
      </c>
      <c r="AE13" s="43">
        <v>8.2</v>
      </c>
      <c r="AF13" s="43">
        <v>1871</v>
      </c>
      <c r="AG13" s="43">
        <v>12.7</v>
      </c>
      <c r="AH13" s="43">
        <f t="shared" si="1"/>
        <v>-660</v>
      </c>
      <c r="AI13" s="43">
        <f t="shared" si="2"/>
        <v>-4.5</v>
      </c>
    </row>
    <row r="14" spans="19:35" ht="12.75" thickBot="1">
      <c r="S14" s="97" t="s">
        <v>77</v>
      </c>
      <c r="T14" s="78">
        <v>958</v>
      </c>
      <c r="U14" s="78">
        <v>1502</v>
      </c>
      <c r="V14" s="169">
        <f t="shared" si="0"/>
        <v>-544</v>
      </c>
      <c r="Y14" s="43" t="s">
        <v>158</v>
      </c>
      <c r="Z14" s="263">
        <v>6.6</v>
      </c>
      <c r="AB14" s="43" t="s">
        <v>258</v>
      </c>
      <c r="AC14" s="43">
        <v>53238</v>
      </c>
      <c r="AD14" s="43">
        <v>440</v>
      </c>
      <c r="AE14" s="43">
        <v>8.3</v>
      </c>
      <c r="AF14" s="43">
        <v>541</v>
      </c>
      <c r="AG14" s="43">
        <v>10.2</v>
      </c>
      <c r="AH14" s="43">
        <f t="shared" si="1"/>
        <v>-101</v>
      </c>
      <c r="AI14" s="43">
        <f t="shared" si="2"/>
        <v>-1.8999999999999986</v>
      </c>
    </row>
    <row r="15" spans="25:35" ht="12">
      <c r="Y15" s="43" t="s">
        <v>164</v>
      </c>
      <c r="Z15" s="263">
        <v>7.5</v>
      </c>
      <c r="AB15" s="43" t="s">
        <v>259</v>
      </c>
      <c r="AC15" s="43">
        <v>39958</v>
      </c>
      <c r="AD15" s="43">
        <v>241</v>
      </c>
      <c r="AE15" s="43">
        <v>6</v>
      </c>
      <c r="AF15" s="43">
        <v>604</v>
      </c>
      <c r="AG15" s="43">
        <v>15.1</v>
      </c>
      <c r="AH15" s="43">
        <f t="shared" si="1"/>
        <v>-363</v>
      </c>
      <c r="AI15" s="43">
        <f t="shared" si="2"/>
        <v>-9.1</v>
      </c>
    </row>
    <row r="16" spans="4:35" ht="12">
      <c r="D16" s="5" t="s">
        <v>47</v>
      </c>
      <c r="Y16" s="43" t="s">
        <v>162</v>
      </c>
      <c r="Z16" s="263">
        <v>7.6</v>
      </c>
      <c r="AB16" s="43" t="s">
        <v>260</v>
      </c>
      <c r="AC16" s="43">
        <v>35440</v>
      </c>
      <c r="AD16" s="43">
        <v>239</v>
      </c>
      <c r="AE16" s="43">
        <v>6.7</v>
      </c>
      <c r="AF16" s="43">
        <v>487</v>
      </c>
      <c r="AG16" s="43">
        <v>13.7</v>
      </c>
      <c r="AH16" s="43">
        <f t="shared" si="1"/>
        <v>-248</v>
      </c>
      <c r="AI16" s="43">
        <f t="shared" si="2"/>
        <v>-6.999999999999999</v>
      </c>
    </row>
    <row r="17" spans="25:35" ht="12.75" thickBot="1">
      <c r="Y17" s="43" t="s">
        <v>161</v>
      </c>
      <c r="Z17" s="263">
        <v>7.7</v>
      </c>
      <c r="AB17" s="43" t="s">
        <v>261</v>
      </c>
      <c r="AC17" s="43">
        <f>SUM(AC27:AC29)</f>
        <v>29137</v>
      </c>
      <c r="AD17" s="43">
        <f>SUM(AD27:AD29)</f>
        <v>194</v>
      </c>
      <c r="AE17" s="80">
        <f>AD17/AC17*1000</f>
        <v>6.658200912928579</v>
      </c>
      <c r="AF17" s="43">
        <f>SUM(AF27:AF29)</f>
        <v>412</v>
      </c>
      <c r="AG17" s="80">
        <f>AF17/AC17*1000</f>
        <v>14.140096784157599</v>
      </c>
      <c r="AH17" s="43">
        <f>SUM(AH27:AH29)</f>
        <v>-218</v>
      </c>
      <c r="AI17" s="80">
        <f>AH17/AC17*1000</f>
        <v>-7.481895871229022</v>
      </c>
    </row>
    <row r="18" spans="3:35" ht="12">
      <c r="C18" s="46"/>
      <c r="D18" s="47"/>
      <c r="E18" s="47"/>
      <c r="F18" s="47"/>
      <c r="G18" s="46"/>
      <c r="H18" s="47"/>
      <c r="I18" s="47"/>
      <c r="K18" s="105" t="s">
        <v>190</v>
      </c>
      <c r="O18" s="105" t="s">
        <v>191</v>
      </c>
      <c r="Q18" s="40"/>
      <c r="S18" s="337" t="s">
        <v>114</v>
      </c>
      <c r="T18" s="338"/>
      <c r="U18" s="338"/>
      <c r="V18" s="339"/>
      <c r="Y18" s="43" t="s">
        <v>153</v>
      </c>
      <c r="Z18" s="263">
        <v>7.7</v>
      </c>
      <c r="AB18" s="43" t="s">
        <v>299</v>
      </c>
      <c r="AC18" s="43">
        <v>150536</v>
      </c>
      <c r="AD18" s="43">
        <v>1279</v>
      </c>
      <c r="AE18" s="43">
        <v>8.5</v>
      </c>
      <c r="AF18" s="43">
        <v>1588</v>
      </c>
      <c r="AG18" s="43">
        <v>10.5</v>
      </c>
      <c r="AH18" s="43">
        <f aca="true" t="shared" si="3" ref="AH18:AH29">AD18-AF18</f>
        <v>-309</v>
      </c>
      <c r="AI18" s="43">
        <f aca="true" t="shared" si="4" ref="AI18:AI29">AE18-AG18</f>
        <v>-2</v>
      </c>
    </row>
    <row r="19" spans="3:35" ht="12">
      <c r="C19" s="48"/>
      <c r="D19" s="48"/>
      <c r="E19" s="49"/>
      <c r="F19" s="48"/>
      <c r="G19" s="48"/>
      <c r="H19" s="48"/>
      <c r="I19" s="49"/>
      <c r="J19" s="50"/>
      <c r="K19" s="213"/>
      <c r="L19" s="214"/>
      <c r="M19" s="215" t="s">
        <v>44</v>
      </c>
      <c r="N19" s="50"/>
      <c r="O19" s="213"/>
      <c r="P19" s="214"/>
      <c r="Q19" s="215" t="s">
        <v>44</v>
      </c>
      <c r="S19" s="96" t="s">
        <v>78</v>
      </c>
      <c r="T19" s="42" t="s">
        <v>79</v>
      </c>
      <c r="U19" s="42" t="s">
        <v>80</v>
      </c>
      <c r="V19" s="99" t="s">
        <v>81</v>
      </c>
      <c r="Y19" s="43" t="s">
        <v>84</v>
      </c>
      <c r="Z19" s="263">
        <v>7.8</v>
      </c>
      <c r="AB19" s="43" t="s">
        <v>84</v>
      </c>
      <c r="AC19" s="43">
        <v>65623</v>
      </c>
      <c r="AD19" s="43">
        <v>549</v>
      </c>
      <c r="AE19" s="43">
        <v>8.4</v>
      </c>
      <c r="AF19" s="43">
        <v>703</v>
      </c>
      <c r="AG19" s="43">
        <v>10.7</v>
      </c>
      <c r="AH19" s="43">
        <f t="shared" si="3"/>
        <v>-154</v>
      </c>
      <c r="AI19" s="43">
        <f t="shared" si="4"/>
        <v>-2.299999999999999</v>
      </c>
    </row>
    <row r="20" spans="3:35" ht="12">
      <c r="C20" s="49"/>
      <c r="D20" s="49"/>
      <c r="E20" s="49"/>
      <c r="F20" s="48"/>
      <c r="G20" s="49"/>
      <c r="H20" s="49"/>
      <c r="I20" s="49"/>
      <c r="J20" s="50"/>
      <c r="K20" s="216" t="s">
        <v>42</v>
      </c>
      <c r="L20" s="217" t="s">
        <v>192</v>
      </c>
      <c r="M20" s="218" t="s">
        <v>46</v>
      </c>
      <c r="N20" s="50"/>
      <c r="O20" s="216" t="s">
        <v>42</v>
      </c>
      <c r="P20" s="217" t="s">
        <v>192</v>
      </c>
      <c r="Q20" s="218" t="s">
        <v>46</v>
      </c>
      <c r="S20" s="96" t="s">
        <v>310</v>
      </c>
      <c r="T20" s="98">
        <f aca="true" t="shared" si="5" ref="T20:V31">T3/1000</f>
        <v>0.994</v>
      </c>
      <c r="U20" s="98">
        <f t="shared" si="5"/>
        <v>1.744</v>
      </c>
      <c r="V20" s="100">
        <f t="shared" si="5"/>
        <v>-0.75</v>
      </c>
      <c r="Y20" s="43" t="s">
        <v>163</v>
      </c>
      <c r="Z20" s="263">
        <v>8.1</v>
      </c>
      <c r="AB20" s="43" t="s">
        <v>263</v>
      </c>
      <c r="AC20" s="43">
        <v>20505</v>
      </c>
      <c r="AD20" s="43">
        <v>81</v>
      </c>
      <c r="AE20" s="43">
        <v>4</v>
      </c>
      <c r="AF20" s="43">
        <v>477</v>
      </c>
      <c r="AG20" s="43">
        <v>23.3</v>
      </c>
      <c r="AH20" s="43">
        <f t="shared" si="3"/>
        <v>-396</v>
      </c>
      <c r="AI20" s="43">
        <f t="shared" si="4"/>
        <v>-19.3</v>
      </c>
    </row>
    <row r="21" spans="3:35" ht="12">
      <c r="C21" s="48"/>
      <c r="D21" s="48"/>
      <c r="E21" s="49"/>
      <c r="F21" s="48"/>
      <c r="G21" s="48"/>
      <c r="H21" s="48"/>
      <c r="I21" s="49"/>
      <c r="J21" s="50"/>
      <c r="K21" s="219"/>
      <c r="L21" s="220"/>
      <c r="M21" s="221" t="s">
        <v>311</v>
      </c>
      <c r="N21" s="50"/>
      <c r="O21" s="219"/>
      <c r="P21" s="220"/>
      <c r="Q21" s="221" t="s">
        <v>311</v>
      </c>
      <c r="S21" s="96">
        <v>2</v>
      </c>
      <c r="T21" s="98">
        <f t="shared" si="5"/>
        <v>0.886</v>
      </c>
      <c r="U21" s="98">
        <f t="shared" si="5"/>
        <v>1.53</v>
      </c>
      <c r="V21" s="100">
        <f t="shared" si="5"/>
        <v>-0.644</v>
      </c>
      <c r="Y21" s="43" t="s">
        <v>160</v>
      </c>
      <c r="Z21" s="263">
        <v>8.1</v>
      </c>
      <c r="AB21" s="43" t="s">
        <v>264</v>
      </c>
      <c r="AC21" s="43">
        <v>6370</v>
      </c>
      <c r="AD21" s="43">
        <v>70</v>
      </c>
      <c r="AE21" s="43">
        <v>11</v>
      </c>
      <c r="AF21" s="43">
        <v>62</v>
      </c>
      <c r="AG21" s="43">
        <v>9.7</v>
      </c>
      <c r="AH21" s="43">
        <f t="shared" si="3"/>
        <v>8</v>
      </c>
      <c r="AI21" s="43">
        <f t="shared" si="4"/>
        <v>1.3000000000000007</v>
      </c>
    </row>
    <row r="22" spans="3:35" ht="12">
      <c r="C22" s="49"/>
      <c r="D22" s="48"/>
      <c r="E22" s="48"/>
      <c r="F22" s="48"/>
      <c r="G22" s="49"/>
      <c r="H22" s="48"/>
      <c r="I22" s="48"/>
      <c r="J22" s="50"/>
      <c r="K22" s="216">
        <v>1</v>
      </c>
      <c r="L22" s="51" t="s">
        <v>154</v>
      </c>
      <c r="M22" s="52">
        <v>10.2</v>
      </c>
      <c r="N22" s="50"/>
      <c r="O22" s="216">
        <v>1</v>
      </c>
      <c r="P22" s="51" t="s">
        <v>169</v>
      </c>
      <c r="Q22" s="52">
        <v>2.9</v>
      </c>
      <c r="S22" s="96">
        <v>3</v>
      </c>
      <c r="T22" s="98">
        <f t="shared" si="5"/>
        <v>0.963</v>
      </c>
      <c r="U22" s="98">
        <f t="shared" si="5"/>
        <v>1.49</v>
      </c>
      <c r="V22" s="100">
        <f t="shared" si="5"/>
        <v>-0.527</v>
      </c>
      <c r="Y22" s="43" t="s">
        <v>159</v>
      </c>
      <c r="Z22" s="263">
        <v>8.4</v>
      </c>
      <c r="AB22" s="43" t="s">
        <v>265</v>
      </c>
      <c r="AC22" s="43">
        <v>3443</v>
      </c>
      <c r="AD22" s="43">
        <v>13</v>
      </c>
      <c r="AE22" s="43">
        <v>3.8</v>
      </c>
      <c r="AF22" s="43">
        <v>104</v>
      </c>
      <c r="AG22" s="43">
        <v>30.2</v>
      </c>
      <c r="AH22" s="43">
        <f t="shared" si="3"/>
        <v>-91</v>
      </c>
      <c r="AI22" s="43">
        <f t="shared" si="4"/>
        <v>-26.4</v>
      </c>
    </row>
    <row r="23" spans="3:35" ht="12">
      <c r="C23" s="49"/>
      <c r="D23" s="48"/>
      <c r="E23" s="48"/>
      <c r="F23" s="48"/>
      <c r="G23" s="49"/>
      <c r="H23" s="48"/>
      <c r="I23" s="48"/>
      <c r="J23" s="50"/>
      <c r="K23" s="216">
        <v>2</v>
      </c>
      <c r="L23" s="51" t="s">
        <v>157</v>
      </c>
      <c r="M23" s="52">
        <v>9.8</v>
      </c>
      <c r="N23" s="50"/>
      <c r="O23" s="216">
        <v>2</v>
      </c>
      <c r="P23" s="51" t="s">
        <v>168</v>
      </c>
      <c r="Q23" s="52">
        <v>3.3</v>
      </c>
      <c r="S23" s="96">
        <v>4</v>
      </c>
      <c r="T23" s="98">
        <f t="shared" si="5"/>
        <v>0.903</v>
      </c>
      <c r="U23" s="98">
        <f t="shared" si="5"/>
        <v>1.38</v>
      </c>
      <c r="V23" s="100">
        <f t="shared" si="5"/>
        <v>-0.477</v>
      </c>
      <c r="Y23" s="43" t="s">
        <v>155</v>
      </c>
      <c r="Z23" s="263">
        <v>8.7</v>
      </c>
      <c r="AB23" s="43" t="s">
        <v>266</v>
      </c>
      <c r="AC23" s="43">
        <v>16342</v>
      </c>
      <c r="AD23" s="43">
        <v>126</v>
      </c>
      <c r="AE23" s="43">
        <v>7.7</v>
      </c>
      <c r="AF23" s="43">
        <v>202</v>
      </c>
      <c r="AG23" s="43">
        <v>12.4</v>
      </c>
      <c r="AH23" s="43">
        <f t="shared" si="3"/>
        <v>-76</v>
      </c>
      <c r="AI23" s="43">
        <f t="shared" si="4"/>
        <v>-4.7</v>
      </c>
    </row>
    <row r="24" spans="3:35" ht="12">
      <c r="C24" s="49"/>
      <c r="D24" s="48"/>
      <c r="E24" s="48"/>
      <c r="F24" s="48"/>
      <c r="G24" s="49"/>
      <c r="H24" s="48"/>
      <c r="I24" s="48"/>
      <c r="J24" s="50"/>
      <c r="K24" s="216">
        <v>3</v>
      </c>
      <c r="L24" s="51" t="s">
        <v>156</v>
      </c>
      <c r="M24" s="52">
        <v>8.9</v>
      </c>
      <c r="N24" s="50"/>
      <c r="O24" s="216">
        <v>3</v>
      </c>
      <c r="P24" s="51" t="s">
        <v>171</v>
      </c>
      <c r="Q24" s="52">
        <v>5.1</v>
      </c>
      <c r="S24" s="96">
        <v>5</v>
      </c>
      <c r="T24" s="98">
        <f t="shared" si="5"/>
        <v>0.956</v>
      </c>
      <c r="U24" s="98">
        <f t="shared" si="5"/>
        <v>1.371</v>
      </c>
      <c r="V24" s="100">
        <f t="shared" si="5"/>
        <v>-0.415</v>
      </c>
      <c r="Y24" s="43" t="s">
        <v>156</v>
      </c>
      <c r="Z24" s="263">
        <v>8.9</v>
      </c>
      <c r="AB24" s="43" t="s">
        <v>267</v>
      </c>
      <c r="AC24" s="43">
        <v>13988</v>
      </c>
      <c r="AD24" s="43">
        <v>89</v>
      </c>
      <c r="AE24" s="43">
        <v>6.4</v>
      </c>
      <c r="AF24" s="43">
        <v>148</v>
      </c>
      <c r="AG24" s="43">
        <v>10.6</v>
      </c>
      <c r="AH24" s="43">
        <f t="shared" si="3"/>
        <v>-59</v>
      </c>
      <c r="AI24" s="43">
        <f t="shared" si="4"/>
        <v>-4.199999999999999</v>
      </c>
    </row>
    <row r="25" spans="3:35" ht="12">
      <c r="C25" s="49"/>
      <c r="D25" s="48"/>
      <c r="E25" s="48"/>
      <c r="F25" s="48"/>
      <c r="G25" s="49"/>
      <c r="H25" s="48"/>
      <c r="I25" s="48"/>
      <c r="J25" s="50"/>
      <c r="K25" s="216">
        <v>4</v>
      </c>
      <c r="L25" s="51" t="s">
        <v>155</v>
      </c>
      <c r="M25" s="52">
        <v>8.7</v>
      </c>
      <c r="N25" s="50"/>
      <c r="O25" s="216">
        <v>4</v>
      </c>
      <c r="P25" s="51" t="s">
        <v>269</v>
      </c>
      <c r="Q25" s="52">
        <v>5.8</v>
      </c>
      <c r="S25" s="96">
        <v>6</v>
      </c>
      <c r="T25" s="98">
        <f t="shared" si="5"/>
        <v>0.952</v>
      </c>
      <c r="U25" s="98">
        <f t="shared" si="5"/>
        <v>1.269</v>
      </c>
      <c r="V25" s="100">
        <f t="shared" si="5"/>
        <v>-0.317</v>
      </c>
      <c r="Y25" s="43" t="s">
        <v>157</v>
      </c>
      <c r="Z25" s="263">
        <v>9.8</v>
      </c>
      <c r="AB25" s="43" t="s">
        <v>269</v>
      </c>
      <c r="AC25" s="43">
        <v>3890</v>
      </c>
      <c r="AD25" s="43">
        <v>24</v>
      </c>
      <c r="AE25" s="43">
        <v>6.2</v>
      </c>
      <c r="AF25" s="43">
        <v>79</v>
      </c>
      <c r="AG25" s="43">
        <v>20.3</v>
      </c>
      <c r="AH25" s="43">
        <f t="shared" si="3"/>
        <v>-55</v>
      </c>
      <c r="AI25" s="43">
        <f t="shared" si="4"/>
        <v>-14.100000000000001</v>
      </c>
    </row>
    <row r="26" spans="3:35" ht="12">
      <c r="C26" s="49"/>
      <c r="D26" s="48"/>
      <c r="E26" s="48"/>
      <c r="F26" s="48"/>
      <c r="G26" s="49"/>
      <c r="H26" s="48"/>
      <c r="I26" s="48"/>
      <c r="J26" s="50"/>
      <c r="K26" s="216">
        <v>5</v>
      </c>
      <c r="L26" s="51" t="s">
        <v>159</v>
      </c>
      <c r="M26" s="52">
        <v>8.4</v>
      </c>
      <c r="N26" s="50"/>
      <c r="O26" s="216">
        <v>5</v>
      </c>
      <c r="P26" s="51" t="s">
        <v>167</v>
      </c>
      <c r="Q26" s="52">
        <v>5.8</v>
      </c>
      <c r="S26" s="96">
        <v>7</v>
      </c>
      <c r="T26" s="98">
        <f t="shared" si="5"/>
        <v>1.008</v>
      </c>
      <c r="U26" s="98">
        <f t="shared" si="5"/>
        <v>1.286</v>
      </c>
      <c r="V26" s="100">
        <f t="shared" si="5"/>
        <v>-0.278</v>
      </c>
      <c r="Y26" s="43" t="s">
        <v>154</v>
      </c>
      <c r="Z26" s="263">
        <v>10.2</v>
      </c>
      <c r="AB26" s="43" t="s">
        <v>268</v>
      </c>
      <c r="AC26" s="43">
        <v>7203</v>
      </c>
      <c r="AD26" s="43">
        <v>27</v>
      </c>
      <c r="AE26" s="43">
        <v>3.7</v>
      </c>
      <c r="AF26" s="43">
        <v>155</v>
      </c>
      <c r="AG26" s="43">
        <v>21.5</v>
      </c>
      <c r="AH26" s="43">
        <f t="shared" si="3"/>
        <v>-128</v>
      </c>
      <c r="AI26" s="43">
        <f t="shared" si="4"/>
        <v>-17.8</v>
      </c>
    </row>
    <row r="27" spans="3:35" ht="12">
      <c r="C27" s="49"/>
      <c r="D27" s="48"/>
      <c r="E27" s="48"/>
      <c r="F27" s="48"/>
      <c r="G27" s="49"/>
      <c r="H27" s="48"/>
      <c r="I27" s="48"/>
      <c r="J27" s="50"/>
      <c r="K27" s="216">
        <v>6</v>
      </c>
      <c r="L27" s="104" t="s">
        <v>258</v>
      </c>
      <c r="M27" s="52">
        <v>8.1</v>
      </c>
      <c r="N27" s="50"/>
      <c r="O27" s="216">
        <v>6</v>
      </c>
      <c r="P27" s="51" t="s">
        <v>166</v>
      </c>
      <c r="Q27" s="52">
        <v>6</v>
      </c>
      <c r="S27" s="96">
        <v>8</v>
      </c>
      <c r="T27" s="98">
        <f t="shared" si="5"/>
        <v>0.987</v>
      </c>
      <c r="U27" s="98">
        <f t="shared" si="5"/>
        <v>1.264</v>
      </c>
      <c r="V27" s="100">
        <f t="shared" si="5"/>
        <v>-0.277</v>
      </c>
      <c r="AB27" s="264" t="s">
        <v>300</v>
      </c>
      <c r="AC27" s="264">
        <v>17428</v>
      </c>
      <c r="AD27" s="264">
        <v>118</v>
      </c>
      <c r="AE27" s="264">
        <v>6.8</v>
      </c>
      <c r="AF27" s="264">
        <v>253</v>
      </c>
      <c r="AG27" s="264">
        <v>14.5</v>
      </c>
      <c r="AH27" s="264">
        <f t="shared" si="3"/>
        <v>-135</v>
      </c>
      <c r="AI27" s="264">
        <f t="shared" si="4"/>
        <v>-7.7</v>
      </c>
    </row>
    <row r="28" spans="3:35" ht="12">
      <c r="C28" s="49"/>
      <c r="D28" s="48"/>
      <c r="E28" s="48"/>
      <c r="F28" s="48"/>
      <c r="G28" s="49"/>
      <c r="H28" s="48"/>
      <c r="I28" s="48"/>
      <c r="J28" s="50"/>
      <c r="K28" s="216">
        <v>7</v>
      </c>
      <c r="L28" s="104" t="s">
        <v>163</v>
      </c>
      <c r="M28" s="52">
        <v>8.1</v>
      </c>
      <c r="N28" s="50"/>
      <c r="O28" s="216">
        <v>7</v>
      </c>
      <c r="P28" s="51" t="s">
        <v>260</v>
      </c>
      <c r="Q28" s="52">
        <v>6.6</v>
      </c>
      <c r="S28" s="96">
        <v>9</v>
      </c>
      <c r="T28" s="98">
        <f t="shared" si="5"/>
        <v>0.979</v>
      </c>
      <c r="U28" s="98">
        <f t="shared" si="5"/>
        <v>1.306</v>
      </c>
      <c r="V28" s="100">
        <f t="shared" si="5"/>
        <v>-0.327</v>
      </c>
      <c r="Z28" s="265"/>
      <c r="AB28" s="264" t="s">
        <v>301</v>
      </c>
      <c r="AC28" s="264">
        <v>5953</v>
      </c>
      <c r="AD28" s="264">
        <v>35</v>
      </c>
      <c r="AE28" s="264">
        <v>5.9</v>
      </c>
      <c r="AF28" s="264">
        <v>74</v>
      </c>
      <c r="AG28" s="264">
        <v>12.4</v>
      </c>
      <c r="AH28" s="264">
        <f t="shared" si="3"/>
        <v>-39</v>
      </c>
      <c r="AI28" s="264">
        <f t="shared" si="4"/>
        <v>-6.5</v>
      </c>
    </row>
    <row r="29" spans="3:35" ht="12">
      <c r="C29" s="49"/>
      <c r="D29" s="48"/>
      <c r="E29" s="48"/>
      <c r="F29" s="48"/>
      <c r="G29" s="49"/>
      <c r="H29" s="48"/>
      <c r="I29" s="48"/>
      <c r="J29" s="50"/>
      <c r="K29" s="216">
        <v>8</v>
      </c>
      <c r="L29" s="266" t="s">
        <v>84</v>
      </c>
      <c r="M29" s="52">
        <v>7.8</v>
      </c>
      <c r="N29" s="50"/>
      <c r="O29" s="216">
        <v>8</v>
      </c>
      <c r="P29" s="51" t="s">
        <v>165</v>
      </c>
      <c r="Q29" s="52">
        <v>6.6</v>
      </c>
      <c r="S29" s="96">
        <v>10</v>
      </c>
      <c r="T29" s="98">
        <f t="shared" si="5"/>
        <v>1.053</v>
      </c>
      <c r="U29" s="98">
        <f t="shared" si="5"/>
        <v>1.37</v>
      </c>
      <c r="V29" s="100">
        <f t="shared" si="5"/>
        <v>-0.317</v>
      </c>
      <c r="Z29" s="265"/>
      <c r="AB29" s="264" t="s">
        <v>302</v>
      </c>
      <c r="AC29" s="264">
        <v>5756</v>
      </c>
      <c r="AD29" s="264">
        <v>41</v>
      </c>
      <c r="AE29" s="264">
        <v>7.1</v>
      </c>
      <c r="AF29" s="264">
        <v>85</v>
      </c>
      <c r="AG29" s="264">
        <v>14.8</v>
      </c>
      <c r="AH29" s="264">
        <f t="shared" si="3"/>
        <v>-44</v>
      </c>
      <c r="AI29" s="264">
        <f t="shared" si="4"/>
        <v>-7.700000000000001</v>
      </c>
    </row>
    <row r="30" spans="3:22" ht="12">
      <c r="C30" s="49"/>
      <c r="D30" s="48"/>
      <c r="E30" s="48"/>
      <c r="F30" s="48"/>
      <c r="G30" s="49"/>
      <c r="H30" s="48"/>
      <c r="I30" s="48"/>
      <c r="J30" s="50"/>
      <c r="K30" s="216">
        <v>9</v>
      </c>
      <c r="L30" s="51" t="s">
        <v>266</v>
      </c>
      <c r="M30" s="52">
        <v>7.7</v>
      </c>
      <c r="N30" s="50"/>
      <c r="O30" s="216">
        <v>9</v>
      </c>
      <c r="P30" s="51" t="s">
        <v>164</v>
      </c>
      <c r="Q30" s="52">
        <v>7.5</v>
      </c>
      <c r="S30" s="96">
        <v>11</v>
      </c>
      <c r="T30" s="98">
        <f t="shared" si="5"/>
        <v>0.895</v>
      </c>
      <c r="U30" s="98">
        <f t="shared" si="5"/>
        <v>1.311</v>
      </c>
      <c r="V30" s="100">
        <f t="shared" si="5"/>
        <v>-0.416</v>
      </c>
    </row>
    <row r="31" spans="3:22" ht="12.75" thickBot="1">
      <c r="C31" s="49"/>
      <c r="D31" s="48"/>
      <c r="E31" s="48"/>
      <c r="F31" s="48"/>
      <c r="G31" s="49"/>
      <c r="H31" s="48"/>
      <c r="I31" s="48"/>
      <c r="J31" s="50"/>
      <c r="K31" s="216">
        <v>10</v>
      </c>
      <c r="L31" s="51" t="s">
        <v>161</v>
      </c>
      <c r="M31" s="52">
        <v>7.7</v>
      </c>
      <c r="N31" s="50"/>
      <c r="O31" s="216">
        <v>10</v>
      </c>
      <c r="P31" s="51" t="s">
        <v>162</v>
      </c>
      <c r="Q31" s="52">
        <v>7.6</v>
      </c>
      <c r="S31" s="97">
        <v>12</v>
      </c>
      <c r="T31" s="101">
        <f t="shared" si="5"/>
        <v>0.958</v>
      </c>
      <c r="U31" s="101">
        <f t="shared" si="5"/>
        <v>1.502</v>
      </c>
      <c r="V31" s="102">
        <f t="shared" si="5"/>
        <v>-0.544</v>
      </c>
    </row>
    <row r="32" spans="3:17" ht="12">
      <c r="C32" s="49"/>
      <c r="D32" s="48"/>
      <c r="E32" s="48"/>
      <c r="F32" s="48"/>
      <c r="G32" s="49"/>
      <c r="H32" s="48"/>
      <c r="I32" s="48"/>
      <c r="J32" s="50"/>
      <c r="K32" s="222"/>
      <c r="L32" s="53"/>
      <c r="M32" s="54"/>
      <c r="N32" s="50"/>
      <c r="O32" s="222"/>
      <c r="P32" s="53"/>
      <c r="Q32" s="54"/>
    </row>
    <row r="33" spans="15:19" ht="12">
      <c r="O33" s="59"/>
      <c r="S33" s="103" t="s">
        <v>115</v>
      </c>
    </row>
    <row r="35" spans="2:19" ht="12">
      <c r="B35" s="45"/>
      <c r="C35" s="5" t="s">
        <v>85</v>
      </c>
      <c r="K35" s="5" t="s">
        <v>86</v>
      </c>
      <c r="S35" s="41"/>
    </row>
    <row r="36" ht="12">
      <c r="S36" s="41"/>
    </row>
    <row r="37" ht="12">
      <c r="S37" s="41"/>
    </row>
    <row r="39" spans="22:26" ht="12">
      <c r="V39" s="43" t="s">
        <v>39</v>
      </c>
      <c r="W39" s="43"/>
      <c r="Y39" s="43" t="s">
        <v>291</v>
      </c>
      <c r="Z39" s="43"/>
    </row>
    <row r="40" spans="22:26" ht="12">
      <c r="V40" s="43" t="s">
        <v>168</v>
      </c>
      <c r="W40" s="43">
        <v>-21</v>
      </c>
      <c r="Y40" s="43" t="s">
        <v>155</v>
      </c>
      <c r="Z40" s="43">
        <v>9.6</v>
      </c>
    </row>
    <row r="41" spans="22:26" ht="12">
      <c r="V41" s="43" t="s">
        <v>170</v>
      </c>
      <c r="W41" s="43">
        <v>-18.7</v>
      </c>
      <c r="Y41" s="43" t="s">
        <v>157</v>
      </c>
      <c r="Z41" s="43">
        <v>9.6</v>
      </c>
    </row>
    <row r="42" spans="22:26" ht="12">
      <c r="V42" s="43" t="s">
        <v>169</v>
      </c>
      <c r="W42" s="43">
        <v>-18.7</v>
      </c>
      <c r="Y42" s="43" t="s">
        <v>160</v>
      </c>
      <c r="Z42" s="43">
        <v>10.3</v>
      </c>
    </row>
    <row r="43" spans="22:26" ht="12">
      <c r="V43" s="43" t="s">
        <v>171</v>
      </c>
      <c r="W43" s="43">
        <v>-17</v>
      </c>
      <c r="Y43" s="43" t="s">
        <v>156</v>
      </c>
      <c r="Z43" s="43">
        <v>10.4</v>
      </c>
    </row>
    <row r="44" spans="22:26" ht="12">
      <c r="V44" s="43" t="s">
        <v>166</v>
      </c>
      <c r="W44" s="43">
        <v>-9.4</v>
      </c>
      <c r="Y44" s="43" t="s">
        <v>161</v>
      </c>
      <c r="Z44" s="43">
        <v>10.5</v>
      </c>
    </row>
    <row r="45" spans="22:26" ht="12">
      <c r="V45" s="43" t="s">
        <v>165</v>
      </c>
      <c r="W45" s="43">
        <v>-9.1</v>
      </c>
      <c r="Y45" s="43" t="s">
        <v>159</v>
      </c>
      <c r="Z45" s="43">
        <v>10.7</v>
      </c>
    </row>
    <row r="46" spans="11:26" ht="12">
      <c r="K46" s="59"/>
      <c r="V46" s="43" t="s">
        <v>167</v>
      </c>
      <c r="W46" s="43">
        <v>-7.9</v>
      </c>
      <c r="Y46" s="43" t="s">
        <v>154</v>
      </c>
      <c r="Z46" s="43">
        <v>10.9</v>
      </c>
    </row>
    <row r="47" spans="3:26" ht="12">
      <c r="C47" s="105" t="s">
        <v>193</v>
      </c>
      <c r="G47" s="105" t="s">
        <v>194</v>
      </c>
      <c r="K47" s="105" t="s">
        <v>195</v>
      </c>
      <c r="O47" s="105" t="s">
        <v>196</v>
      </c>
      <c r="Q47" s="40"/>
      <c r="T47" s="41"/>
      <c r="V47" s="43" t="s">
        <v>158</v>
      </c>
      <c r="W47" s="43">
        <v>-6.9</v>
      </c>
      <c r="Y47" s="43" t="s">
        <v>162</v>
      </c>
      <c r="Z47" s="43">
        <v>11.2</v>
      </c>
    </row>
    <row r="48" spans="3:26" ht="12">
      <c r="C48" s="213"/>
      <c r="D48" s="214"/>
      <c r="E48" s="215" t="s">
        <v>44</v>
      </c>
      <c r="F48" s="50"/>
      <c r="G48" s="213"/>
      <c r="H48" s="214"/>
      <c r="I48" s="215" t="s">
        <v>44</v>
      </c>
      <c r="J48" s="50"/>
      <c r="K48" s="213"/>
      <c r="L48" s="214"/>
      <c r="M48" s="215" t="s">
        <v>45</v>
      </c>
      <c r="N48" s="50"/>
      <c r="O48" s="213"/>
      <c r="P48" s="214"/>
      <c r="Q48" s="215" t="s">
        <v>45</v>
      </c>
      <c r="T48" s="41"/>
      <c r="V48" s="43" t="s">
        <v>164</v>
      </c>
      <c r="W48" s="43">
        <v>-4.3</v>
      </c>
      <c r="Y48" s="43" t="s">
        <v>153</v>
      </c>
      <c r="Z48" s="43">
        <v>11.3</v>
      </c>
    </row>
    <row r="49" spans="3:26" ht="12">
      <c r="C49" s="216" t="s">
        <v>42</v>
      </c>
      <c r="D49" s="217" t="s">
        <v>192</v>
      </c>
      <c r="E49" s="218" t="s">
        <v>43</v>
      </c>
      <c r="F49" s="50"/>
      <c r="G49" s="216" t="s">
        <v>42</v>
      </c>
      <c r="H49" s="217" t="s">
        <v>192</v>
      </c>
      <c r="I49" s="218" t="s">
        <v>43</v>
      </c>
      <c r="J49" s="50"/>
      <c r="K49" s="216" t="s">
        <v>42</v>
      </c>
      <c r="L49" s="217" t="s">
        <v>192</v>
      </c>
      <c r="M49" s="218" t="s">
        <v>87</v>
      </c>
      <c r="N49" s="50"/>
      <c r="O49" s="216" t="s">
        <v>42</v>
      </c>
      <c r="P49" s="217" t="s">
        <v>192</v>
      </c>
      <c r="Q49" s="218" t="s">
        <v>88</v>
      </c>
      <c r="T49" s="41"/>
      <c r="V49" s="43" t="s">
        <v>163</v>
      </c>
      <c r="W49" s="43">
        <v>-3.7</v>
      </c>
      <c r="Y49" s="43" t="s">
        <v>84</v>
      </c>
      <c r="Z49" s="43">
        <v>11.5</v>
      </c>
    </row>
    <row r="50" spans="3:26" ht="12">
      <c r="C50" s="219"/>
      <c r="D50" s="220"/>
      <c r="E50" s="221" t="s">
        <v>312</v>
      </c>
      <c r="F50" s="50"/>
      <c r="G50" s="219"/>
      <c r="H50" s="220"/>
      <c r="I50" s="221" t="s">
        <v>312</v>
      </c>
      <c r="J50" s="50"/>
      <c r="K50" s="219"/>
      <c r="L50" s="220"/>
      <c r="M50" s="221" t="s">
        <v>312</v>
      </c>
      <c r="N50" s="50"/>
      <c r="O50" s="219"/>
      <c r="P50" s="220"/>
      <c r="Q50" s="221" t="s">
        <v>312</v>
      </c>
      <c r="V50" s="43" t="s">
        <v>84</v>
      </c>
      <c r="W50" s="43">
        <v>-3.7</v>
      </c>
      <c r="Y50" s="43" t="s">
        <v>163</v>
      </c>
      <c r="Z50" s="43">
        <v>11.7</v>
      </c>
    </row>
    <row r="51" spans="3:26" ht="12">
      <c r="C51" s="216">
        <v>1</v>
      </c>
      <c r="D51" s="51" t="s">
        <v>170</v>
      </c>
      <c r="E51" s="52">
        <v>24.4</v>
      </c>
      <c r="F51" s="50"/>
      <c r="G51" s="216">
        <v>1</v>
      </c>
      <c r="H51" s="51" t="s">
        <v>264</v>
      </c>
      <c r="I51" s="52">
        <v>9.6</v>
      </c>
      <c r="J51" s="50"/>
      <c r="K51" s="216">
        <v>1</v>
      </c>
      <c r="L51" s="51" t="s">
        <v>176</v>
      </c>
      <c r="M51" s="52">
        <v>0.2</v>
      </c>
      <c r="N51" s="50"/>
      <c r="O51" s="216">
        <v>1</v>
      </c>
      <c r="P51" s="51" t="s">
        <v>168</v>
      </c>
      <c r="Q51" s="139">
        <v>-21</v>
      </c>
      <c r="V51" s="43" t="s">
        <v>162</v>
      </c>
      <c r="W51" s="43">
        <v>-3.6</v>
      </c>
      <c r="Y51" s="43" t="s">
        <v>164</v>
      </c>
      <c r="Z51" s="43">
        <v>11.7</v>
      </c>
    </row>
    <row r="52" spans="3:26" ht="12">
      <c r="C52" s="216">
        <v>2</v>
      </c>
      <c r="D52" s="51" t="s">
        <v>168</v>
      </c>
      <c r="E52" s="52">
        <v>24.2</v>
      </c>
      <c r="F52" s="50"/>
      <c r="G52" s="216">
        <v>2</v>
      </c>
      <c r="H52" s="51" t="s">
        <v>254</v>
      </c>
      <c r="I52" s="52">
        <v>9.6</v>
      </c>
      <c r="J52" s="50"/>
      <c r="K52" s="216">
        <v>2</v>
      </c>
      <c r="L52" s="55" t="s">
        <v>313</v>
      </c>
      <c r="M52" s="56" t="s">
        <v>314</v>
      </c>
      <c r="N52" s="50"/>
      <c r="O52" s="216">
        <v>2</v>
      </c>
      <c r="P52" s="51" t="s">
        <v>268</v>
      </c>
      <c r="Q52" s="139">
        <v>-18.7</v>
      </c>
      <c r="V52" s="43" t="s">
        <v>153</v>
      </c>
      <c r="W52" s="43">
        <v>-3.6</v>
      </c>
      <c r="Y52" s="43" t="s">
        <v>158</v>
      </c>
      <c r="Z52" s="43">
        <v>13.5</v>
      </c>
    </row>
    <row r="53" spans="3:26" ht="12">
      <c r="C53" s="216">
        <v>3</v>
      </c>
      <c r="D53" s="51" t="s">
        <v>171</v>
      </c>
      <c r="E53" s="52">
        <v>22.1</v>
      </c>
      <c r="F53" s="50"/>
      <c r="G53" s="216">
        <v>3</v>
      </c>
      <c r="H53" s="51" t="s">
        <v>160</v>
      </c>
      <c r="I53" s="52">
        <v>10.3</v>
      </c>
      <c r="J53" s="50"/>
      <c r="K53" s="216">
        <v>3</v>
      </c>
      <c r="L53" s="55" t="s">
        <v>315</v>
      </c>
      <c r="M53" s="56" t="s">
        <v>316</v>
      </c>
      <c r="N53" s="50"/>
      <c r="O53" s="216">
        <v>3</v>
      </c>
      <c r="P53" s="51" t="s">
        <v>269</v>
      </c>
      <c r="Q53" s="139">
        <v>-18.7</v>
      </c>
      <c r="V53" s="43" t="s">
        <v>161</v>
      </c>
      <c r="W53" s="43">
        <v>-2.8</v>
      </c>
      <c r="Y53" s="43" t="s">
        <v>167</v>
      </c>
      <c r="Z53" s="43">
        <v>13.7</v>
      </c>
    </row>
    <row r="54" spans="3:26" ht="12">
      <c r="C54" s="216">
        <v>4</v>
      </c>
      <c r="D54" s="51" t="s">
        <v>169</v>
      </c>
      <c r="E54" s="52">
        <v>21.5</v>
      </c>
      <c r="F54" s="50"/>
      <c r="G54" s="216">
        <v>4</v>
      </c>
      <c r="H54" s="57" t="s">
        <v>156</v>
      </c>
      <c r="I54" s="52">
        <v>10.4</v>
      </c>
      <c r="J54" s="50"/>
      <c r="K54" s="216">
        <v>4</v>
      </c>
      <c r="L54" s="55" t="s">
        <v>315</v>
      </c>
      <c r="M54" s="56" t="s">
        <v>316</v>
      </c>
      <c r="N54" s="50"/>
      <c r="O54" s="216">
        <v>4</v>
      </c>
      <c r="P54" s="51" t="s">
        <v>171</v>
      </c>
      <c r="Q54" s="139">
        <v>-17</v>
      </c>
      <c r="V54" s="43" t="s">
        <v>159</v>
      </c>
      <c r="W54" s="43">
        <v>-2.4</v>
      </c>
      <c r="Y54" s="43" t="s">
        <v>166</v>
      </c>
      <c r="Z54" s="43">
        <v>15.4</v>
      </c>
    </row>
    <row r="55" spans="3:26" ht="12">
      <c r="C55" s="216">
        <v>5</v>
      </c>
      <c r="D55" s="51" t="s">
        <v>165</v>
      </c>
      <c r="E55" s="52">
        <v>15.7</v>
      </c>
      <c r="F55" s="50"/>
      <c r="G55" s="216">
        <v>5</v>
      </c>
      <c r="H55" s="51" t="s">
        <v>161</v>
      </c>
      <c r="I55" s="52">
        <v>10.5</v>
      </c>
      <c r="J55" s="50"/>
      <c r="K55" s="216">
        <v>5</v>
      </c>
      <c r="L55" s="55" t="s">
        <v>315</v>
      </c>
      <c r="M55" s="56" t="s">
        <v>316</v>
      </c>
      <c r="N55" s="50"/>
      <c r="O55" s="216">
        <v>5</v>
      </c>
      <c r="P55" s="51" t="s">
        <v>166</v>
      </c>
      <c r="Q55" s="139">
        <v>-9.4</v>
      </c>
      <c r="V55" s="43" t="s">
        <v>160</v>
      </c>
      <c r="W55" s="43">
        <v>-2.1</v>
      </c>
      <c r="Y55" s="43" t="s">
        <v>165</v>
      </c>
      <c r="Z55" s="43">
        <v>15.7</v>
      </c>
    </row>
    <row r="56" spans="3:26" ht="12">
      <c r="C56" s="216">
        <v>6</v>
      </c>
      <c r="D56" s="51" t="s">
        <v>166</v>
      </c>
      <c r="E56" s="52">
        <v>15.4</v>
      </c>
      <c r="F56" s="50"/>
      <c r="G56" s="216">
        <v>6</v>
      </c>
      <c r="H56" s="51" t="s">
        <v>159</v>
      </c>
      <c r="I56" s="52">
        <v>10.7</v>
      </c>
      <c r="J56" s="50"/>
      <c r="K56" s="216">
        <v>6</v>
      </c>
      <c r="L56" s="55" t="s">
        <v>317</v>
      </c>
      <c r="M56" s="56" t="s">
        <v>318</v>
      </c>
      <c r="N56" s="50"/>
      <c r="O56" s="216">
        <v>6</v>
      </c>
      <c r="P56" s="51" t="s">
        <v>165</v>
      </c>
      <c r="Q56" s="139">
        <v>-9.1</v>
      </c>
      <c r="V56" s="43" t="s">
        <v>156</v>
      </c>
      <c r="W56" s="43">
        <v>-1.4</v>
      </c>
      <c r="Y56" s="43" t="s">
        <v>169</v>
      </c>
      <c r="Z56" s="43">
        <v>21.5</v>
      </c>
    </row>
    <row r="57" spans="3:26" ht="12">
      <c r="C57" s="216">
        <v>7</v>
      </c>
      <c r="D57" s="51" t="s">
        <v>167</v>
      </c>
      <c r="E57" s="52">
        <v>13.7</v>
      </c>
      <c r="F57" s="50"/>
      <c r="G57" s="216">
        <v>7</v>
      </c>
      <c r="H57" s="51" t="s">
        <v>154</v>
      </c>
      <c r="I57" s="52">
        <v>10.9</v>
      </c>
      <c r="J57" s="50"/>
      <c r="K57" s="216">
        <v>7</v>
      </c>
      <c r="L57" s="55" t="s">
        <v>89</v>
      </c>
      <c r="M57" s="56" t="s">
        <v>120</v>
      </c>
      <c r="N57" s="50"/>
      <c r="O57" s="216">
        <v>7</v>
      </c>
      <c r="P57" s="51" t="s">
        <v>167</v>
      </c>
      <c r="Q57" s="139">
        <v>-7.9</v>
      </c>
      <c r="V57" s="43" t="s">
        <v>155</v>
      </c>
      <c r="W57" s="43">
        <v>-0.9</v>
      </c>
      <c r="Y57" s="43" t="s">
        <v>171</v>
      </c>
      <c r="Z57" s="43">
        <v>22.1</v>
      </c>
    </row>
    <row r="58" spans="3:26" ht="12">
      <c r="C58" s="216">
        <v>8</v>
      </c>
      <c r="D58" s="51" t="s">
        <v>158</v>
      </c>
      <c r="E58" s="52">
        <v>13.5</v>
      </c>
      <c r="F58" s="50"/>
      <c r="G58" s="216">
        <v>8</v>
      </c>
      <c r="H58" s="57" t="s">
        <v>162</v>
      </c>
      <c r="I58" s="52">
        <v>11.2</v>
      </c>
      <c r="J58" s="50"/>
      <c r="K58" s="216">
        <v>8</v>
      </c>
      <c r="L58" s="55" t="s">
        <v>89</v>
      </c>
      <c r="M58" s="56" t="s">
        <v>120</v>
      </c>
      <c r="N58" s="50"/>
      <c r="O58" s="216">
        <v>8</v>
      </c>
      <c r="P58" s="51" t="s">
        <v>158</v>
      </c>
      <c r="Q58" s="139">
        <v>-6.9</v>
      </c>
      <c r="V58" s="43" t="s">
        <v>154</v>
      </c>
      <c r="W58" s="43">
        <v>-0.7</v>
      </c>
      <c r="Y58" s="43" t="s">
        <v>168</v>
      </c>
      <c r="Z58" s="43">
        <v>24.2</v>
      </c>
    </row>
    <row r="59" spans="3:26" ht="12">
      <c r="C59" s="216">
        <v>9</v>
      </c>
      <c r="D59" s="51" t="s">
        <v>267</v>
      </c>
      <c r="E59" s="52">
        <v>11.7</v>
      </c>
      <c r="F59" s="50"/>
      <c r="G59" s="216">
        <v>9</v>
      </c>
      <c r="H59" s="51" t="s">
        <v>153</v>
      </c>
      <c r="I59" s="52">
        <v>11.3</v>
      </c>
      <c r="J59" s="50"/>
      <c r="K59" s="216">
        <v>9</v>
      </c>
      <c r="L59" s="55" t="s">
        <v>89</v>
      </c>
      <c r="M59" s="56" t="s">
        <v>120</v>
      </c>
      <c r="N59" s="50"/>
      <c r="O59" s="216">
        <v>9</v>
      </c>
      <c r="P59" s="51" t="s">
        <v>164</v>
      </c>
      <c r="Q59" s="139">
        <v>-4.3</v>
      </c>
      <c r="V59" s="43" t="s">
        <v>157</v>
      </c>
      <c r="W59" s="43">
        <v>0.2</v>
      </c>
      <c r="Y59" s="43" t="s">
        <v>170</v>
      </c>
      <c r="Z59" s="43">
        <v>24.4</v>
      </c>
    </row>
    <row r="60" spans="3:17" ht="12">
      <c r="C60" s="216">
        <v>10</v>
      </c>
      <c r="D60" s="51" t="s">
        <v>163</v>
      </c>
      <c r="E60" s="52">
        <v>11.7</v>
      </c>
      <c r="F60" s="50"/>
      <c r="G60" s="216">
        <v>10</v>
      </c>
      <c r="H60" s="57" t="s">
        <v>84</v>
      </c>
      <c r="I60" s="52">
        <v>11.5</v>
      </c>
      <c r="J60" s="50"/>
      <c r="K60" s="216">
        <v>10</v>
      </c>
      <c r="L60" s="55" t="s">
        <v>319</v>
      </c>
      <c r="M60" s="56" t="s">
        <v>320</v>
      </c>
      <c r="N60" s="50"/>
      <c r="O60" s="216">
        <v>10</v>
      </c>
      <c r="P60" s="51" t="s">
        <v>163</v>
      </c>
      <c r="Q60" s="139">
        <v>-3.7</v>
      </c>
    </row>
    <row r="61" spans="3:17" ht="12">
      <c r="C61" s="222"/>
      <c r="D61" s="53"/>
      <c r="E61" s="54"/>
      <c r="F61" s="50"/>
      <c r="G61" s="222"/>
      <c r="H61" s="53"/>
      <c r="I61" s="54"/>
      <c r="J61" s="50"/>
      <c r="K61" s="222"/>
      <c r="L61" s="53"/>
      <c r="M61" s="54"/>
      <c r="N61" s="50"/>
      <c r="O61" s="222"/>
      <c r="P61" s="53"/>
      <c r="Q61" s="140"/>
    </row>
    <row r="62" spans="16:17" ht="12">
      <c r="P62" s="41"/>
      <c r="Q62" s="40"/>
    </row>
    <row r="75" spans="17:19" ht="12">
      <c r="Q75" s="58"/>
      <c r="R75" s="59"/>
      <c r="S75" s="59"/>
    </row>
  </sheetData>
  <sheetProtection/>
  <mergeCells count="2">
    <mergeCell ref="S1:V1"/>
    <mergeCell ref="S18:V18"/>
  </mergeCells>
  <printOptions/>
  <pageMargins left="0.68" right="0.49" top="0.72" bottom="0.7" header="0.512" footer="0.512"/>
  <pageSetup horizontalDpi="600" verticalDpi="600" orientation="portrait" paperSize="9" r:id="rId2"/>
  <headerFooter alignWithMargins="0">
    <oddFooter>&amp;C&amp;9&amp;[- 6 -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4:AG80"/>
  <sheetViews>
    <sheetView zoomScale="96" zoomScaleNormal="96" workbookViewId="0" topLeftCell="A4">
      <selection activeCell="E6" sqref="E6"/>
    </sheetView>
  </sheetViews>
  <sheetFormatPr defaultColWidth="9.00390625" defaultRowHeight="13.5"/>
  <cols>
    <col min="1" max="2" width="2.375" style="40" customWidth="1"/>
    <col min="3" max="3" width="4.125" style="40" customWidth="1"/>
    <col min="4" max="4" width="9.625" style="40" customWidth="1"/>
    <col min="5" max="5" width="5.625" style="40" customWidth="1"/>
    <col min="6" max="6" width="2.125" style="40" customWidth="1"/>
    <col min="7" max="7" width="4.125" style="40" customWidth="1"/>
    <col min="8" max="8" width="9.625" style="40" customWidth="1"/>
    <col min="9" max="9" width="5.625" style="40" customWidth="1"/>
    <col min="10" max="10" width="2.125" style="40" customWidth="1"/>
    <col min="11" max="11" width="4.125" style="40" customWidth="1"/>
    <col min="12" max="12" width="9.625" style="40" customWidth="1"/>
    <col min="13" max="13" width="5.625" style="40" customWidth="1"/>
    <col min="14" max="14" width="2.25390625" style="40" customWidth="1"/>
    <col min="15" max="15" width="4.125" style="40" customWidth="1"/>
    <col min="16" max="16" width="9.625" style="40" customWidth="1"/>
    <col min="17" max="17" width="5.625" style="41" customWidth="1"/>
    <col min="18" max="18" width="1.625" style="40" customWidth="1"/>
    <col min="19" max="27" width="9.00390625" style="40" customWidth="1"/>
    <col min="28" max="30" width="11.375" style="40" bestFit="1" customWidth="1"/>
    <col min="31" max="16384" width="9.00390625" style="40" customWidth="1"/>
  </cols>
  <sheetData>
    <row r="1" ht="12"/>
    <row r="2" ht="12"/>
    <row r="3" ht="12"/>
    <row r="4" ht="12">
      <c r="S4" s="40" t="s">
        <v>95</v>
      </c>
    </row>
    <row r="5" spans="2:22" ht="12">
      <c r="B5" s="45"/>
      <c r="S5" s="40" t="s">
        <v>104</v>
      </c>
      <c r="V5" s="164" t="s">
        <v>218</v>
      </c>
    </row>
    <row r="6" spans="2:28" ht="12.75" thickBot="1">
      <c r="B6" s="6" t="s">
        <v>51</v>
      </c>
      <c r="Z6" s="182" t="s">
        <v>228</v>
      </c>
      <c r="AB6" s="182" t="s">
        <v>230</v>
      </c>
    </row>
    <row r="7" spans="3:30" ht="13.5" customHeight="1">
      <c r="C7" s="5" t="s">
        <v>50</v>
      </c>
      <c r="S7" s="346"/>
      <c r="T7" s="350" t="s">
        <v>90</v>
      </c>
      <c r="U7" s="350"/>
      <c r="V7" s="350"/>
      <c r="W7" s="350" t="s">
        <v>91</v>
      </c>
      <c r="X7" s="350"/>
      <c r="Y7" s="350"/>
      <c r="Z7" s="348" t="s">
        <v>92</v>
      </c>
      <c r="AA7" s="350" t="s">
        <v>93</v>
      </c>
      <c r="AB7" s="350" t="s">
        <v>96</v>
      </c>
      <c r="AC7" s="350" t="s">
        <v>97</v>
      </c>
      <c r="AD7" s="344" t="s">
        <v>98</v>
      </c>
    </row>
    <row r="8" spans="19:30" ht="12">
      <c r="S8" s="347"/>
      <c r="T8" s="67" t="s">
        <v>101</v>
      </c>
      <c r="U8" s="67" t="s">
        <v>102</v>
      </c>
      <c r="V8" s="67" t="s">
        <v>103</v>
      </c>
      <c r="W8" s="67" t="s">
        <v>101</v>
      </c>
      <c r="X8" s="67" t="s">
        <v>102</v>
      </c>
      <c r="Y8" s="67" t="s">
        <v>103</v>
      </c>
      <c r="Z8" s="349"/>
      <c r="AA8" s="351"/>
      <c r="AB8" s="351"/>
      <c r="AC8" s="351"/>
      <c r="AD8" s="345"/>
    </row>
    <row r="9" spans="3:30" ht="12">
      <c r="C9" s="5" t="s">
        <v>52</v>
      </c>
      <c r="S9" s="73" t="s">
        <v>19</v>
      </c>
      <c r="T9" s="66">
        <v>15398</v>
      </c>
      <c r="U9" s="66">
        <v>530</v>
      </c>
      <c r="V9" s="68">
        <f>SUM(T9:U9)</f>
        <v>15928</v>
      </c>
      <c r="W9" s="63">
        <v>16923</v>
      </c>
      <c r="X9" s="63">
        <v>568</v>
      </c>
      <c r="Y9" s="68">
        <f>SUM(W9:X9)</f>
        <v>17491</v>
      </c>
      <c r="Z9" s="44">
        <v>11650</v>
      </c>
      <c r="AA9" s="65">
        <f>V9+Y9+Z9</f>
        <v>45069</v>
      </c>
      <c r="AB9" s="64">
        <f>AA9/$AA$11*100</f>
        <v>56.63072979493366</v>
      </c>
      <c r="AC9" s="64">
        <f>(V9+Y9)/$AA$11*100</f>
        <v>41.99210896662645</v>
      </c>
      <c r="AD9" s="74">
        <f>Z9/$AA$11*100</f>
        <v>14.638620828307197</v>
      </c>
    </row>
    <row r="10" spans="19:30" ht="12">
      <c r="S10" s="73" t="s">
        <v>20</v>
      </c>
      <c r="T10" s="66">
        <v>10603</v>
      </c>
      <c r="U10" s="66">
        <v>399</v>
      </c>
      <c r="V10" s="68">
        <f>SUM(T10:U10)</f>
        <v>11002</v>
      </c>
      <c r="W10" s="63">
        <v>12808</v>
      </c>
      <c r="X10" s="63">
        <v>486</v>
      </c>
      <c r="Y10" s="68">
        <f>SUM(W10:X10)</f>
        <v>13294</v>
      </c>
      <c r="Z10" s="44">
        <v>10219</v>
      </c>
      <c r="AA10" s="65">
        <f>V10+Y10+Z10</f>
        <v>34515</v>
      </c>
      <c r="AB10" s="64">
        <f>AA10/$AA$11*100</f>
        <v>43.36927020506634</v>
      </c>
      <c r="AC10" s="64">
        <f>(V10+Y10)/$AA$11*100</f>
        <v>30.52874949738641</v>
      </c>
      <c r="AD10" s="74">
        <f>Z10/$AA$11*100</f>
        <v>12.840520707679936</v>
      </c>
    </row>
    <row r="11" spans="19:30" ht="12.75" thickBot="1">
      <c r="S11" s="75" t="s">
        <v>94</v>
      </c>
      <c r="T11" s="76">
        <f aca="true" t="shared" si="0" ref="T11:Z11">SUM(T9:T10)</f>
        <v>26001</v>
      </c>
      <c r="U11" s="76">
        <f t="shared" si="0"/>
        <v>929</v>
      </c>
      <c r="V11" s="77">
        <f t="shared" si="0"/>
        <v>26930</v>
      </c>
      <c r="W11" s="77">
        <f t="shared" si="0"/>
        <v>29731</v>
      </c>
      <c r="X11" s="77">
        <f t="shared" si="0"/>
        <v>1054</v>
      </c>
      <c r="Y11" s="77">
        <f t="shared" si="0"/>
        <v>30785</v>
      </c>
      <c r="Z11" s="77">
        <f t="shared" si="0"/>
        <v>21869</v>
      </c>
      <c r="AA11" s="77">
        <f>V11+Y11+Z11</f>
        <v>79584</v>
      </c>
      <c r="AB11" s="78"/>
      <c r="AC11" s="78"/>
      <c r="AD11" s="69"/>
    </row>
    <row r="12" spans="19:30" ht="13.5" customHeight="1">
      <c r="S12" s="70"/>
      <c r="T12" s="340"/>
      <c r="U12" s="340"/>
      <c r="V12" s="340"/>
      <c r="W12" s="340"/>
      <c r="X12" s="340"/>
      <c r="Y12" s="340"/>
      <c r="Z12" s="61"/>
      <c r="AA12" s="47"/>
      <c r="AB12" s="47"/>
      <c r="AC12" s="47"/>
      <c r="AD12" s="47"/>
    </row>
    <row r="13" ht="12"/>
    <row r="14" spans="32:33" ht="12">
      <c r="AF14" s="152"/>
      <c r="AG14" s="152"/>
    </row>
    <row r="15" spans="32:33" ht="12">
      <c r="AF15" s="152"/>
      <c r="AG15" s="152"/>
    </row>
    <row r="16" spans="25:33" ht="12.75" thickBot="1">
      <c r="Y16" s="40" t="s">
        <v>292</v>
      </c>
      <c r="Z16" s="265" t="s">
        <v>294</v>
      </c>
      <c r="AA16" s="40" t="s">
        <v>293</v>
      </c>
      <c r="AF16" s="152"/>
      <c r="AG16" s="152"/>
    </row>
    <row r="17" spans="25:33" ht="12.75" thickBot="1">
      <c r="Y17" s="267">
        <f>Z17/AA17*1000</f>
        <v>54.33964737676554</v>
      </c>
      <c r="Z17" s="268">
        <f>AA11</f>
        <v>79584</v>
      </c>
      <c r="AA17" s="269">
        <v>1464566</v>
      </c>
      <c r="AF17" s="152"/>
      <c r="AG17" s="152"/>
    </row>
    <row r="18" spans="32:33" ht="12">
      <c r="AF18" s="152"/>
      <c r="AG18" s="152"/>
    </row>
    <row r="19" spans="32:33" ht="12">
      <c r="AF19" s="152"/>
      <c r="AG19" s="152"/>
    </row>
    <row r="20" spans="3:33" ht="12.75" thickBot="1">
      <c r="C20" s="46"/>
      <c r="E20" s="47"/>
      <c r="F20" s="47"/>
      <c r="G20" s="46"/>
      <c r="H20" s="47"/>
      <c r="I20" s="47"/>
      <c r="J20" s="47"/>
      <c r="K20" s="46"/>
      <c r="L20" s="47"/>
      <c r="M20" s="47"/>
      <c r="N20" s="47"/>
      <c r="O20" s="46"/>
      <c r="P20" s="47"/>
      <c r="Q20" s="47"/>
      <c r="S20" s="40" t="s">
        <v>99</v>
      </c>
      <c r="AF20" s="152"/>
      <c r="AG20" s="152"/>
    </row>
    <row r="21" spans="3:33" ht="12">
      <c r="C21" s="48"/>
      <c r="D21" s="5" t="s">
        <v>53</v>
      </c>
      <c r="E21" s="49"/>
      <c r="F21" s="48"/>
      <c r="G21" s="48"/>
      <c r="H21" s="48"/>
      <c r="I21" s="49"/>
      <c r="J21" s="48"/>
      <c r="K21" s="48"/>
      <c r="L21" s="5" t="s">
        <v>54</v>
      </c>
      <c r="M21" s="49"/>
      <c r="N21" s="48"/>
      <c r="O21" s="48"/>
      <c r="P21" s="48"/>
      <c r="Q21" s="49"/>
      <c r="S21" s="86" t="s">
        <v>100</v>
      </c>
      <c r="T21" s="87" t="s">
        <v>92</v>
      </c>
      <c r="AF21" s="152"/>
      <c r="AG21" s="152"/>
    </row>
    <row r="22" spans="3:33" ht="12.75" thickBot="1">
      <c r="C22" s="49"/>
      <c r="D22" s="49"/>
      <c r="E22" s="49"/>
      <c r="F22" s="48"/>
      <c r="G22" s="49"/>
      <c r="H22" s="49"/>
      <c r="I22" s="49"/>
      <c r="J22" s="48"/>
      <c r="K22" s="49"/>
      <c r="L22" s="49"/>
      <c r="M22" s="49"/>
      <c r="N22" s="48"/>
      <c r="O22" s="49"/>
      <c r="P22" s="49"/>
      <c r="Q22" s="49"/>
      <c r="S22" s="90">
        <f>(V11+Y11)/AA11*100</f>
        <v>72.52085846401287</v>
      </c>
      <c r="T22" s="91">
        <f>Z11/AA11*100</f>
        <v>27.479141535987132</v>
      </c>
      <c r="U22" s="183" t="s">
        <v>229</v>
      </c>
      <c r="W22" s="41"/>
      <c r="X22" s="41"/>
      <c r="AF22" s="152"/>
      <c r="AG22" s="152"/>
    </row>
    <row r="23" spans="3:33" ht="12">
      <c r="C23" s="48"/>
      <c r="D23" s="48"/>
      <c r="E23" s="49"/>
      <c r="F23" s="48"/>
      <c r="G23" s="48"/>
      <c r="H23" s="48"/>
      <c r="I23" s="49"/>
      <c r="J23" s="48"/>
      <c r="K23" s="48"/>
      <c r="L23" s="48"/>
      <c r="M23" s="49"/>
      <c r="N23" s="48"/>
      <c r="O23" s="48"/>
      <c r="P23" s="48"/>
      <c r="Q23" s="49"/>
      <c r="S23" s="86" t="s">
        <v>101</v>
      </c>
      <c r="T23" s="87" t="s">
        <v>102</v>
      </c>
      <c r="U23" s="88" t="s">
        <v>92</v>
      </c>
      <c r="AF23" s="152"/>
      <c r="AG23" s="152"/>
    </row>
    <row r="24" spans="3:33" ht="12.75" thickBot="1">
      <c r="C24" s="49"/>
      <c r="D24" s="48"/>
      <c r="E24" s="48"/>
      <c r="F24" s="48"/>
      <c r="G24" s="49"/>
      <c r="H24" s="48"/>
      <c r="I24" s="48"/>
      <c r="J24" s="48"/>
      <c r="K24" s="49"/>
      <c r="L24" s="48"/>
      <c r="M24" s="48"/>
      <c r="N24" s="48"/>
      <c r="O24" s="49"/>
      <c r="P24" s="48"/>
      <c r="Q24" s="48"/>
      <c r="S24" s="92">
        <f>(T11+W11)/AA11*100</f>
        <v>70.02915158825894</v>
      </c>
      <c r="T24" s="93">
        <f>(U11+X11)/AA11*100</f>
        <v>2.4917068757539207</v>
      </c>
      <c r="U24" s="94">
        <f>T22</f>
        <v>27.479141535987132</v>
      </c>
      <c r="AF24" s="152"/>
      <c r="AG24" s="152"/>
    </row>
    <row r="25" spans="3:33" ht="12">
      <c r="C25" s="49"/>
      <c r="D25" s="48"/>
      <c r="E25" s="48"/>
      <c r="F25" s="48"/>
      <c r="G25" s="49"/>
      <c r="H25" s="48"/>
      <c r="I25" s="48"/>
      <c r="J25" s="48"/>
      <c r="K25" s="49"/>
      <c r="L25" s="48"/>
      <c r="M25" s="48"/>
      <c r="N25" s="48"/>
      <c r="O25" s="49"/>
      <c r="P25" s="48"/>
      <c r="Q25" s="48"/>
      <c r="AF25" s="152"/>
      <c r="AG25" s="152"/>
    </row>
    <row r="26" spans="3:33" ht="12">
      <c r="C26" s="49"/>
      <c r="D26" s="48"/>
      <c r="E26" s="48"/>
      <c r="F26" s="48"/>
      <c r="G26" s="49"/>
      <c r="H26" s="48"/>
      <c r="I26" s="48"/>
      <c r="J26" s="48"/>
      <c r="K26" s="49"/>
      <c r="L26" s="48"/>
      <c r="M26" s="48"/>
      <c r="N26" s="48"/>
      <c r="O26" s="49"/>
      <c r="P26" s="48"/>
      <c r="Q26" s="48"/>
      <c r="AF26" s="152"/>
      <c r="AG26" s="152"/>
    </row>
    <row r="27" spans="3:33" ht="12.75" thickBot="1">
      <c r="C27" s="49"/>
      <c r="D27" s="48"/>
      <c r="E27" s="48"/>
      <c r="F27" s="48"/>
      <c r="G27" s="49"/>
      <c r="H27" s="48"/>
      <c r="I27" s="48"/>
      <c r="J27" s="48"/>
      <c r="K27" s="49"/>
      <c r="L27" s="48"/>
      <c r="M27" s="48"/>
      <c r="N27" s="48"/>
      <c r="O27" s="49"/>
      <c r="P27" s="48"/>
      <c r="Q27" s="48"/>
      <c r="S27" s="40" t="s">
        <v>105</v>
      </c>
      <c r="AF27" s="152"/>
      <c r="AG27" s="152"/>
    </row>
    <row r="28" spans="3:33" ht="12">
      <c r="C28" s="49"/>
      <c r="D28" s="48"/>
      <c r="E28" s="48"/>
      <c r="F28" s="48"/>
      <c r="G28" s="49"/>
      <c r="H28" s="48"/>
      <c r="I28" s="48"/>
      <c r="J28" s="48"/>
      <c r="K28" s="49"/>
      <c r="L28" s="48"/>
      <c r="M28" s="48"/>
      <c r="N28" s="48"/>
      <c r="O28" s="49"/>
      <c r="P28" s="48"/>
      <c r="Q28" s="48"/>
      <c r="S28" s="86" t="s">
        <v>19</v>
      </c>
      <c r="T28" s="87" t="s">
        <v>20</v>
      </c>
      <c r="AF28" s="152"/>
      <c r="AG28" s="152"/>
    </row>
    <row r="29" spans="3:33" ht="12.75" thickBot="1">
      <c r="C29" s="49"/>
      <c r="D29" s="48"/>
      <c r="E29" s="48"/>
      <c r="F29" s="48"/>
      <c r="G29" s="49"/>
      <c r="H29" s="48"/>
      <c r="I29" s="48"/>
      <c r="J29" s="48"/>
      <c r="K29" s="49"/>
      <c r="L29" s="48"/>
      <c r="M29" s="48"/>
      <c r="N29" s="48"/>
      <c r="O29" s="49"/>
      <c r="P29" s="48"/>
      <c r="Q29" s="48"/>
      <c r="S29" s="90">
        <f>AB9</f>
        <v>56.63072979493366</v>
      </c>
      <c r="T29" s="91">
        <f>AB10</f>
        <v>43.36927020506634</v>
      </c>
      <c r="AF29" s="152"/>
      <c r="AG29" s="152"/>
    </row>
    <row r="30" spans="3:33" ht="12">
      <c r="C30" s="49"/>
      <c r="D30" s="48"/>
      <c r="E30" s="48"/>
      <c r="F30" s="48"/>
      <c r="G30" s="49"/>
      <c r="H30" s="48"/>
      <c r="I30" s="48"/>
      <c r="J30" s="48"/>
      <c r="K30" s="49"/>
      <c r="L30" s="48"/>
      <c r="M30" s="48"/>
      <c r="N30" s="48"/>
      <c r="O30" s="49"/>
      <c r="P30" s="48"/>
      <c r="Q30" s="48"/>
      <c r="S30" s="86" t="s">
        <v>106</v>
      </c>
      <c r="T30" s="89" t="s">
        <v>107</v>
      </c>
      <c r="U30" s="89" t="s">
        <v>108</v>
      </c>
      <c r="V30" s="87" t="s">
        <v>109</v>
      </c>
      <c r="AF30" s="152"/>
      <c r="AG30" s="152"/>
    </row>
    <row r="31" spans="3:33" ht="12.75" thickBot="1">
      <c r="C31" s="49"/>
      <c r="D31" s="48"/>
      <c r="E31" s="48"/>
      <c r="F31" s="48"/>
      <c r="G31" s="49"/>
      <c r="H31" s="48"/>
      <c r="I31" s="48"/>
      <c r="J31" s="48"/>
      <c r="K31" s="49"/>
      <c r="L31" s="48"/>
      <c r="M31" s="48"/>
      <c r="N31" s="48"/>
      <c r="O31" s="49"/>
      <c r="P31" s="48"/>
      <c r="Q31" s="48"/>
      <c r="S31" s="92">
        <f>AC9</f>
        <v>41.99210896662645</v>
      </c>
      <c r="T31" s="95">
        <f>AD9</f>
        <v>14.638620828307197</v>
      </c>
      <c r="U31" s="95">
        <f>AD10</f>
        <v>12.840520707679936</v>
      </c>
      <c r="V31" s="93">
        <f>AC10</f>
        <v>30.52874949738641</v>
      </c>
      <c r="AF31" s="152"/>
      <c r="AG31" s="152"/>
    </row>
    <row r="32" spans="3:33" ht="12">
      <c r="C32" s="49"/>
      <c r="D32" s="48"/>
      <c r="E32" s="48"/>
      <c r="F32" s="48"/>
      <c r="G32" s="49"/>
      <c r="H32" s="48"/>
      <c r="I32" s="48"/>
      <c r="J32" s="48"/>
      <c r="K32" s="49"/>
      <c r="L32" s="48"/>
      <c r="M32" s="48"/>
      <c r="N32" s="48"/>
      <c r="O32" s="49"/>
      <c r="P32" s="48"/>
      <c r="Q32" s="48"/>
      <c r="AF32" s="152"/>
      <c r="AG32" s="152"/>
    </row>
    <row r="33" spans="3:33" ht="12">
      <c r="C33" s="49"/>
      <c r="D33" s="48"/>
      <c r="E33" s="48"/>
      <c r="F33" s="48"/>
      <c r="G33" s="49"/>
      <c r="H33" s="48"/>
      <c r="J33" s="48"/>
      <c r="K33" s="49"/>
      <c r="L33" s="48"/>
      <c r="M33" s="48"/>
      <c r="N33" s="48"/>
      <c r="O33" s="49"/>
      <c r="P33" s="48"/>
      <c r="Q33" s="48"/>
      <c r="AF33" s="152"/>
      <c r="AG33" s="152"/>
    </row>
    <row r="34" spans="3:33" ht="12">
      <c r="C34" s="49"/>
      <c r="D34" s="48"/>
      <c r="E34" s="48"/>
      <c r="F34" s="48"/>
      <c r="G34" s="49"/>
      <c r="H34" s="48"/>
      <c r="I34" s="48"/>
      <c r="J34" s="48"/>
      <c r="K34" s="49"/>
      <c r="L34" s="48"/>
      <c r="M34" s="48"/>
      <c r="N34" s="48"/>
      <c r="O34" s="49"/>
      <c r="P34" s="48"/>
      <c r="Q34" s="48"/>
      <c r="AF34" s="152"/>
      <c r="AG34" s="152"/>
    </row>
    <row r="35" spans="9:33" ht="12">
      <c r="I35" s="48"/>
      <c r="J35" s="47"/>
      <c r="K35" s="47"/>
      <c r="L35" s="47"/>
      <c r="M35" s="47"/>
      <c r="N35" s="47"/>
      <c r="O35" s="47"/>
      <c r="P35" s="47"/>
      <c r="Q35" s="61"/>
      <c r="AF35" s="152"/>
      <c r="AG35" s="152"/>
    </row>
    <row r="36" spans="32:33" ht="12">
      <c r="AF36" s="152"/>
      <c r="AG36" s="152"/>
    </row>
    <row r="37" spans="2:33" ht="12">
      <c r="B37" s="45"/>
      <c r="C37" s="5" t="s">
        <v>55</v>
      </c>
      <c r="K37" s="5" t="s">
        <v>56</v>
      </c>
      <c r="AF37" s="152"/>
      <c r="AG37" s="152"/>
    </row>
    <row r="38" spans="32:33" ht="12">
      <c r="AF38" s="152"/>
      <c r="AG38" s="152"/>
    </row>
    <row r="39" spans="32:33" ht="12">
      <c r="AF39" s="152"/>
      <c r="AG39" s="152"/>
    </row>
    <row r="40" spans="32:33" ht="12">
      <c r="AF40" s="270"/>
      <c r="AG40" s="270"/>
    </row>
    <row r="41" spans="32:33" ht="12">
      <c r="AF41" s="270"/>
      <c r="AG41" s="270"/>
    </row>
    <row r="42" spans="32:33" ht="12">
      <c r="AF42" s="270"/>
      <c r="AG42" s="270"/>
    </row>
    <row r="43" spans="19:33" ht="12">
      <c r="S43" s="185" t="s">
        <v>118</v>
      </c>
      <c r="T43" s="184"/>
      <c r="U43" s="184"/>
      <c r="V43" s="184"/>
      <c r="W43" s="184"/>
      <c r="X43" s="184"/>
      <c r="AF43" s="152"/>
      <c r="AG43" s="152"/>
    </row>
    <row r="45" ht="12.75" thickBot="1"/>
    <row r="46" spans="19:23" ht="12.75" thickBot="1">
      <c r="S46" s="332" t="s">
        <v>116</v>
      </c>
      <c r="T46" s="341"/>
      <c r="U46" s="333"/>
      <c r="V46" s="342" t="s">
        <v>199</v>
      </c>
      <c r="W46" s="164" t="s">
        <v>218</v>
      </c>
    </row>
    <row r="47" spans="3:22" ht="12.75" thickBot="1">
      <c r="C47" s="5" t="s">
        <v>60</v>
      </c>
      <c r="S47" s="84" t="s">
        <v>78</v>
      </c>
      <c r="T47" s="71" t="s">
        <v>111</v>
      </c>
      <c r="U47" s="72" t="s">
        <v>112</v>
      </c>
      <c r="V47" s="343"/>
    </row>
    <row r="48" spans="19:22" ht="12">
      <c r="S48" s="96" t="s">
        <v>66</v>
      </c>
      <c r="T48" s="43">
        <v>2587</v>
      </c>
      <c r="U48" s="156">
        <v>2761</v>
      </c>
      <c r="V48" s="165">
        <f aca="true" t="shared" si="1" ref="V48:V59">T48+U48</f>
        <v>5348</v>
      </c>
    </row>
    <row r="49" spans="19:25" ht="12">
      <c r="S49" s="96" t="s">
        <v>67</v>
      </c>
      <c r="T49" s="43">
        <v>3295</v>
      </c>
      <c r="U49" s="156">
        <v>3495</v>
      </c>
      <c r="V49" s="166">
        <f t="shared" si="1"/>
        <v>6790</v>
      </c>
      <c r="Y49" s="40" t="s">
        <v>295</v>
      </c>
    </row>
    <row r="50" spans="11:26" ht="12">
      <c r="K50" s="105" t="s">
        <v>200</v>
      </c>
      <c r="O50" s="105" t="s">
        <v>201</v>
      </c>
      <c r="Q50" s="40"/>
      <c r="S50" s="96" t="s">
        <v>68</v>
      </c>
      <c r="T50" s="43">
        <v>8491</v>
      </c>
      <c r="U50" s="156">
        <v>13246</v>
      </c>
      <c r="V50" s="166">
        <f t="shared" si="1"/>
        <v>21737</v>
      </c>
      <c r="Y50" s="43" t="s">
        <v>169</v>
      </c>
      <c r="Z50" s="43">
        <v>-15.6</v>
      </c>
    </row>
    <row r="51" spans="3:26" ht="12">
      <c r="C51" s="46"/>
      <c r="D51" s="47"/>
      <c r="E51" s="47"/>
      <c r="F51" s="47"/>
      <c r="G51" s="46"/>
      <c r="H51" s="47"/>
      <c r="I51" s="47"/>
      <c r="K51" s="213"/>
      <c r="L51" s="214"/>
      <c r="M51" s="215" t="s">
        <v>57</v>
      </c>
      <c r="N51" s="50"/>
      <c r="O51" s="213"/>
      <c r="P51" s="214"/>
      <c r="Q51" s="215" t="s">
        <v>57</v>
      </c>
      <c r="S51" s="96" t="s">
        <v>69</v>
      </c>
      <c r="T51" s="43">
        <v>10761</v>
      </c>
      <c r="U51" s="156">
        <v>8028</v>
      </c>
      <c r="V51" s="166">
        <f t="shared" si="1"/>
        <v>18789</v>
      </c>
      <c r="Y51" s="43" t="s">
        <v>165</v>
      </c>
      <c r="Z51" s="43">
        <v>-8.6</v>
      </c>
    </row>
    <row r="52" spans="3:26" ht="12">
      <c r="C52" s="48"/>
      <c r="D52" s="48"/>
      <c r="E52" s="49"/>
      <c r="F52" s="48"/>
      <c r="G52" s="48"/>
      <c r="H52" s="48"/>
      <c r="I52" s="49"/>
      <c r="J52" s="50"/>
      <c r="K52" s="216" t="s">
        <v>42</v>
      </c>
      <c r="L52" s="217" t="s">
        <v>192</v>
      </c>
      <c r="M52" s="218" t="s">
        <v>58</v>
      </c>
      <c r="N52" s="50"/>
      <c r="O52" s="216" t="s">
        <v>42</v>
      </c>
      <c r="P52" s="217" t="s">
        <v>192</v>
      </c>
      <c r="Q52" s="218" t="s">
        <v>59</v>
      </c>
      <c r="S52" s="96" t="s">
        <v>70</v>
      </c>
      <c r="T52" s="43">
        <v>3227</v>
      </c>
      <c r="U52" s="156">
        <v>3179</v>
      </c>
      <c r="V52" s="166">
        <f t="shared" si="1"/>
        <v>6406</v>
      </c>
      <c r="Y52" s="43" t="s">
        <v>164</v>
      </c>
      <c r="Z52" s="43">
        <v>-7.7</v>
      </c>
    </row>
    <row r="53" spans="3:26" ht="12">
      <c r="C53" s="49"/>
      <c r="D53" s="49"/>
      <c r="E53" s="49"/>
      <c r="F53" s="48"/>
      <c r="G53" s="49"/>
      <c r="H53" s="49"/>
      <c r="I53" s="49"/>
      <c r="J53" s="50"/>
      <c r="K53" s="219"/>
      <c r="L53" s="220"/>
      <c r="M53" s="221" t="s">
        <v>321</v>
      </c>
      <c r="N53" s="50"/>
      <c r="O53" s="219"/>
      <c r="P53" s="220"/>
      <c r="Q53" s="221" t="s">
        <v>321</v>
      </c>
      <c r="S53" s="96" t="s">
        <v>71</v>
      </c>
      <c r="T53" s="43">
        <v>2870</v>
      </c>
      <c r="U53" s="156">
        <v>3758</v>
      </c>
      <c r="V53" s="166">
        <f t="shared" si="1"/>
        <v>6628</v>
      </c>
      <c r="Y53" s="43" t="s">
        <v>166</v>
      </c>
      <c r="Z53" s="43">
        <v>-6.1</v>
      </c>
    </row>
    <row r="54" spans="3:26" ht="12">
      <c r="C54" s="48"/>
      <c r="D54" s="48"/>
      <c r="E54" s="49"/>
      <c r="F54" s="48"/>
      <c r="G54" s="48"/>
      <c r="H54" s="48"/>
      <c r="I54" s="49"/>
      <c r="J54" s="50"/>
      <c r="K54" s="216">
        <v>1</v>
      </c>
      <c r="L54" s="51" t="s">
        <v>157</v>
      </c>
      <c r="M54" s="52">
        <v>10.7</v>
      </c>
      <c r="N54" s="50"/>
      <c r="O54" s="216">
        <v>1</v>
      </c>
      <c r="P54" s="104" t="s">
        <v>169</v>
      </c>
      <c r="Q54" s="139">
        <v>-15.6</v>
      </c>
      <c r="S54" s="96" t="s">
        <v>72</v>
      </c>
      <c r="T54" s="43">
        <v>3335</v>
      </c>
      <c r="U54" s="156">
        <v>3793</v>
      </c>
      <c r="V54" s="166">
        <f t="shared" si="1"/>
        <v>7128</v>
      </c>
      <c r="Y54" s="43" t="s">
        <v>163</v>
      </c>
      <c r="Z54" s="43">
        <v>-6.1</v>
      </c>
    </row>
    <row r="55" spans="3:26" ht="12">
      <c r="C55" s="49"/>
      <c r="D55" s="48"/>
      <c r="E55" s="48"/>
      <c r="F55" s="48"/>
      <c r="G55" s="49"/>
      <c r="H55" s="48"/>
      <c r="I55" s="48"/>
      <c r="J55" s="50"/>
      <c r="K55" s="216">
        <v>2</v>
      </c>
      <c r="L55" s="51" t="s">
        <v>154</v>
      </c>
      <c r="M55" s="52">
        <v>4.1</v>
      </c>
      <c r="N55" s="50"/>
      <c r="O55" s="216">
        <v>2</v>
      </c>
      <c r="P55" s="104" t="s">
        <v>165</v>
      </c>
      <c r="Q55" s="139">
        <v>-8.6</v>
      </c>
      <c r="S55" s="96" t="s">
        <v>73</v>
      </c>
      <c r="T55" s="43">
        <v>3175</v>
      </c>
      <c r="U55" s="156">
        <v>3287</v>
      </c>
      <c r="V55" s="166">
        <f t="shared" si="1"/>
        <v>6462</v>
      </c>
      <c r="Y55" s="43" t="s">
        <v>167</v>
      </c>
      <c r="Z55" s="43">
        <v>-5.5</v>
      </c>
    </row>
    <row r="56" spans="3:26" ht="12">
      <c r="C56" s="49"/>
      <c r="D56" s="48"/>
      <c r="E56" s="48"/>
      <c r="F56" s="48"/>
      <c r="G56" s="49"/>
      <c r="H56" s="48"/>
      <c r="I56" s="48"/>
      <c r="J56" s="50"/>
      <c r="K56" s="216">
        <v>3</v>
      </c>
      <c r="L56" s="51" t="s">
        <v>156</v>
      </c>
      <c r="M56" s="52">
        <v>3.4</v>
      </c>
      <c r="N56" s="50"/>
      <c r="O56" s="216">
        <v>3</v>
      </c>
      <c r="P56" s="104" t="s">
        <v>164</v>
      </c>
      <c r="Q56" s="139">
        <v>-7.7</v>
      </c>
      <c r="S56" s="96" t="s">
        <v>74</v>
      </c>
      <c r="T56" s="43">
        <v>2936</v>
      </c>
      <c r="U56" s="156">
        <v>3090</v>
      </c>
      <c r="V56" s="166">
        <f t="shared" si="1"/>
        <v>6026</v>
      </c>
      <c r="Y56" s="43" t="s">
        <v>171</v>
      </c>
      <c r="Z56" s="43">
        <v>-4.5</v>
      </c>
    </row>
    <row r="57" spans="3:26" ht="12">
      <c r="C57" s="49"/>
      <c r="D57" s="48"/>
      <c r="E57" s="48"/>
      <c r="F57" s="48"/>
      <c r="G57" s="49"/>
      <c r="H57" s="48"/>
      <c r="I57" s="48"/>
      <c r="J57" s="50"/>
      <c r="K57" s="216">
        <v>4</v>
      </c>
      <c r="L57" s="51" t="s">
        <v>155</v>
      </c>
      <c r="M57" s="52">
        <v>0.3</v>
      </c>
      <c r="N57" s="50"/>
      <c r="O57" s="216">
        <v>4</v>
      </c>
      <c r="P57" s="104" t="s">
        <v>257</v>
      </c>
      <c r="Q57" s="139">
        <v>-6.1</v>
      </c>
      <c r="S57" s="96" t="s">
        <v>75</v>
      </c>
      <c r="T57" s="43">
        <v>3350</v>
      </c>
      <c r="U57" s="156">
        <v>3205</v>
      </c>
      <c r="V57" s="166">
        <f t="shared" si="1"/>
        <v>6555</v>
      </c>
      <c r="Y57" s="43" t="s">
        <v>162</v>
      </c>
      <c r="Z57" s="43">
        <v>-4.3</v>
      </c>
    </row>
    <row r="58" spans="3:26" ht="12">
      <c r="C58" s="49"/>
      <c r="D58" s="48"/>
      <c r="E58" s="48"/>
      <c r="F58" s="48"/>
      <c r="G58" s="49"/>
      <c r="H58" s="48"/>
      <c r="I58" s="48"/>
      <c r="J58" s="50"/>
      <c r="K58" s="216">
        <v>5</v>
      </c>
      <c r="L58" s="55" t="s">
        <v>89</v>
      </c>
      <c r="M58" s="62" t="s">
        <v>119</v>
      </c>
      <c r="N58" s="50"/>
      <c r="O58" s="216">
        <v>5</v>
      </c>
      <c r="P58" s="104" t="s">
        <v>166</v>
      </c>
      <c r="Q58" s="139">
        <v>-6.1</v>
      </c>
      <c r="S58" s="96" t="s">
        <v>76</v>
      </c>
      <c r="T58" s="43">
        <v>2555</v>
      </c>
      <c r="U58" s="156">
        <v>2431</v>
      </c>
      <c r="V58" s="166">
        <f t="shared" si="1"/>
        <v>4986</v>
      </c>
      <c r="Y58" s="43" t="s">
        <v>168</v>
      </c>
      <c r="Z58" s="43">
        <v>-4.3</v>
      </c>
    </row>
    <row r="59" spans="3:26" ht="12.75" thickBot="1">
      <c r="C59" s="49"/>
      <c r="D59" s="48"/>
      <c r="E59" s="48"/>
      <c r="F59" s="48"/>
      <c r="G59" s="49"/>
      <c r="H59" s="48"/>
      <c r="I59" s="48"/>
      <c r="J59" s="50"/>
      <c r="K59" s="216">
        <v>6</v>
      </c>
      <c r="L59" s="55" t="s">
        <v>322</v>
      </c>
      <c r="M59" s="62" t="s">
        <v>323</v>
      </c>
      <c r="N59" s="50"/>
      <c r="O59" s="216">
        <v>6</v>
      </c>
      <c r="P59" s="104" t="s">
        <v>167</v>
      </c>
      <c r="Q59" s="139">
        <v>-5.5</v>
      </c>
      <c r="S59" s="97" t="s">
        <v>77</v>
      </c>
      <c r="T59" s="78">
        <v>2592</v>
      </c>
      <c r="U59" s="157">
        <v>2606</v>
      </c>
      <c r="V59" s="167">
        <f t="shared" si="1"/>
        <v>5198</v>
      </c>
      <c r="Y59" s="43" t="s">
        <v>158</v>
      </c>
      <c r="Z59" s="43">
        <v>-4.1</v>
      </c>
    </row>
    <row r="60" spans="3:26" ht="12">
      <c r="C60" s="49"/>
      <c r="D60" s="48"/>
      <c r="E60" s="48"/>
      <c r="F60" s="48"/>
      <c r="G60" s="49"/>
      <c r="H60" s="48"/>
      <c r="I60" s="48"/>
      <c r="J60" s="50"/>
      <c r="K60" s="216">
        <v>7</v>
      </c>
      <c r="L60" s="55" t="s">
        <v>89</v>
      </c>
      <c r="M60" s="62" t="s">
        <v>119</v>
      </c>
      <c r="N60" s="50"/>
      <c r="O60" s="216">
        <v>7</v>
      </c>
      <c r="P60" s="104" t="s">
        <v>171</v>
      </c>
      <c r="Q60" s="139">
        <v>-4.5</v>
      </c>
      <c r="T60" s="40">
        <f>SUM(T48:T59)</f>
        <v>49174</v>
      </c>
      <c r="U60" s="40">
        <f>SUM(U48:U59)</f>
        <v>52879</v>
      </c>
      <c r="V60" s="40">
        <f>SUM(V48:V59)</f>
        <v>102053</v>
      </c>
      <c r="Y60" s="43" t="s">
        <v>161</v>
      </c>
      <c r="Z60" s="43">
        <v>-3.8</v>
      </c>
    </row>
    <row r="61" spans="3:26" ht="12">
      <c r="C61" s="49"/>
      <c r="D61" s="48"/>
      <c r="E61" s="48"/>
      <c r="F61" s="48"/>
      <c r="G61" s="49"/>
      <c r="H61" s="48"/>
      <c r="I61" s="48"/>
      <c r="J61" s="50"/>
      <c r="K61" s="216">
        <v>8</v>
      </c>
      <c r="L61" s="55" t="s">
        <v>315</v>
      </c>
      <c r="M61" s="62" t="s">
        <v>324</v>
      </c>
      <c r="N61" s="50"/>
      <c r="O61" s="216">
        <v>8</v>
      </c>
      <c r="P61" s="104" t="s">
        <v>162</v>
      </c>
      <c r="Q61" s="139">
        <v>-4.3</v>
      </c>
      <c r="Y61" s="43" t="s">
        <v>153</v>
      </c>
      <c r="Z61" s="43">
        <v>-3.8</v>
      </c>
    </row>
    <row r="62" spans="3:26" ht="12.75" thickBot="1">
      <c r="C62" s="49"/>
      <c r="D62" s="48"/>
      <c r="E62" s="48"/>
      <c r="F62" s="48"/>
      <c r="G62" s="49"/>
      <c r="H62" s="48"/>
      <c r="I62" s="48"/>
      <c r="J62" s="50"/>
      <c r="K62" s="216">
        <v>9</v>
      </c>
      <c r="L62" s="55" t="s">
        <v>89</v>
      </c>
      <c r="M62" s="62" t="s">
        <v>119</v>
      </c>
      <c r="N62" s="50"/>
      <c r="O62" s="216">
        <v>9</v>
      </c>
      <c r="P62" s="104" t="s">
        <v>168</v>
      </c>
      <c r="Q62" s="139">
        <v>-4.3</v>
      </c>
      <c r="S62" s="40" t="s">
        <v>117</v>
      </c>
      <c r="Y62" s="43" t="s">
        <v>84</v>
      </c>
      <c r="Z62" s="43">
        <v>-2.5</v>
      </c>
    </row>
    <row r="63" spans="3:26" ht="12.75" thickBot="1">
      <c r="C63" s="49"/>
      <c r="D63" s="48"/>
      <c r="E63" s="48"/>
      <c r="F63" s="48"/>
      <c r="G63" s="49"/>
      <c r="H63" s="48"/>
      <c r="I63" s="48"/>
      <c r="J63" s="50"/>
      <c r="K63" s="216">
        <v>10</v>
      </c>
      <c r="L63" s="55" t="s">
        <v>319</v>
      </c>
      <c r="M63" s="62" t="s">
        <v>325</v>
      </c>
      <c r="N63" s="50"/>
      <c r="O63" s="216">
        <v>10</v>
      </c>
      <c r="P63" s="104" t="s">
        <v>158</v>
      </c>
      <c r="Q63" s="139">
        <v>-4.1</v>
      </c>
      <c r="S63" s="332" t="s">
        <v>113</v>
      </c>
      <c r="T63" s="341"/>
      <c r="U63" s="333"/>
      <c r="Y63" s="43" t="s">
        <v>170</v>
      </c>
      <c r="Z63" s="43">
        <v>-1.6</v>
      </c>
    </row>
    <row r="64" spans="3:26" ht="12">
      <c r="C64" s="49"/>
      <c r="D64" s="48"/>
      <c r="E64" s="48"/>
      <c r="F64" s="48"/>
      <c r="G64" s="49"/>
      <c r="H64" s="48"/>
      <c r="I64" s="48"/>
      <c r="J64" s="50"/>
      <c r="K64" s="222"/>
      <c r="L64" s="53"/>
      <c r="M64" s="54"/>
      <c r="N64" s="50"/>
      <c r="O64" s="222"/>
      <c r="P64" s="53"/>
      <c r="Q64" s="140"/>
      <c r="S64" s="84" t="s">
        <v>78</v>
      </c>
      <c r="T64" s="71" t="s">
        <v>111</v>
      </c>
      <c r="U64" s="72" t="s">
        <v>112</v>
      </c>
      <c r="Y64" s="43" t="s">
        <v>159</v>
      </c>
      <c r="Z64" s="43">
        <v>-0.7</v>
      </c>
    </row>
    <row r="65" spans="3:26" ht="12">
      <c r="C65" s="49"/>
      <c r="D65" s="48"/>
      <c r="E65" s="48"/>
      <c r="F65" s="48"/>
      <c r="G65" s="49"/>
      <c r="H65" s="48"/>
      <c r="I65" s="48"/>
      <c r="J65" s="50"/>
      <c r="S65" s="96" t="s">
        <v>326</v>
      </c>
      <c r="T65" s="98">
        <f aca="true" t="shared" si="2" ref="T65:U76">T48/1000</f>
        <v>2.587</v>
      </c>
      <c r="U65" s="100">
        <f t="shared" si="2"/>
        <v>2.761</v>
      </c>
      <c r="Y65" s="43" t="s">
        <v>160</v>
      </c>
      <c r="Z65" s="43">
        <v>-0.5</v>
      </c>
    </row>
    <row r="66" spans="3:26" ht="12">
      <c r="C66" s="47"/>
      <c r="D66" s="47"/>
      <c r="E66" s="47"/>
      <c r="F66" s="47"/>
      <c r="G66" s="47"/>
      <c r="H66" s="47"/>
      <c r="I66" s="47"/>
      <c r="S66" s="96">
        <v>2</v>
      </c>
      <c r="T66" s="98">
        <f t="shared" si="2"/>
        <v>3.295</v>
      </c>
      <c r="U66" s="100">
        <f t="shared" si="2"/>
        <v>3.495</v>
      </c>
      <c r="Y66" s="43" t="s">
        <v>155</v>
      </c>
      <c r="Z66" s="43">
        <v>0.3</v>
      </c>
    </row>
    <row r="67" spans="19:26" ht="12">
      <c r="S67" s="96">
        <v>3</v>
      </c>
      <c r="T67" s="98">
        <f t="shared" si="2"/>
        <v>8.491</v>
      </c>
      <c r="U67" s="100">
        <f t="shared" si="2"/>
        <v>13.246</v>
      </c>
      <c r="Y67" s="43" t="s">
        <v>156</v>
      </c>
      <c r="Z67" s="43">
        <v>3.4</v>
      </c>
    </row>
    <row r="68" spans="19:26" ht="12">
      <c r="S68" s="96">
        <v>4</v>
      </c>
      <c r="T68" s="98">
        <f t="shared" si="2"/>
        <v>10.761</v>
      </c>
      <c r="U68" s="100">
        <f t="shared" si="2"/>
        <v>8.028</v>
      </c>
      <c r="Y68" s="43" t="s">
        <v>154</v>
      </c>
      <c r="Z68" s="43">
        <v>4.1</v>
      </c>
    </row>
    <row r="69" spans="19:26" ht="12">
      <c r="S69" s="96">
        <v>5</v>
      </c>
      <c r="T69" s="98">
        <f t="shared" si="2"/>
        <v>3.227</v>
      </c>
      <c r="U69" s="100">
        <f t="shared" si="2"/>
        <v>3.179</v>
      </c>
      <c r="Y69" s="43" t="s">
        <v>157</v>
      </c>
      <c r="Z69" s="43">
        <v>10.7</v>
      </c>
    </row>
    <row r="70" spans="19:21" ht="12">
      <c r="S70" s="96">
        <v>6</v>
      </c>
      <c r="T70" s="98">
        <f t="shared" si="2"/>
        <v>2.87</v>
      </c>
      <c r="U70" s="100">
        <f t="shared" si="2"/>
        <v>3.758</v>
      </c>
    </row>
    <row r="71" spans="19:21" ht="12">
      <c r="S71" s="96">
        <v>7</v>
      </c>
      <c r="T71" s="98">
        <f t="shared" si="2"/>
        <v>3.335</v>
      </c>
      <c r="U71" s="100">
        <f t="shared" si="2"/>
        <v>3.793</v>
      </c>
    </row>
    <row r="72" spans="19:21" ht="12">
      <c r="S72" s="96">
        <v>8</v>
      </c>
      <c r="T72" s="98">
        <f t="shared" si="2"/>
        <v>3.175</v>
      </c>
      <c r="U72" s="100">
        <f t="shared" si="2"/>
        <v>3.287</v>
      </c>
    </row>
    <row r="73" spans="19:21" ht="12">
      <c r="S73" s="96">
        <v>9</v>
      </c>
      <c r="T73" s="98">
        <f t="shared" si="2"/>
        <v>2.936</v>
      </c>
      <c r="U73" s="100">
        <f t="shared" si="2"/>
        <v>3.09</v>
      </c>
    </row>
    <row r="74" spans="19:21" ht="12">
      <c r="S74" s="96">
        <v>10</v>
      </c>
      <c r="T74" s="98">
        <f t="shared" si="2"/>
        <v>3.35</v>
      </c>
      <c r="U74" s="100">
        <f t="shared" si="2"/>
        <v>3.205</v>
      </c>
    </row>
    <row r="75" spans="19:21" ht="12">
      <c r="S75" s="96">
        <v>11</v>
      </c>
      <c r="T75" s="98">
        <f t="shared" si="2"/>
        <v>2.555</v>
      </c>
      <c r="U75" s="100">
        <f t="shared" si="2"/>
        <v>2.431</v>
      </c>
    </row>
    <row r="76" spans="19:21" ht="12.75" thickBot="1">
      <c r="S76" s="97">
        <v>12</v>
      </c>
      <c r="T76" s="101">
        <f t="shared" si="2"/>
        <v>2.592</v>
      </c>
      <c r="U76" s="102">
        <f t="shared" si="2"/>
        <v>2.606</v>
      </c>
    </row>
    <row r="79" ht="12">
      <c r="Q79" s="58"/>
    </row>
    <row r="80" spans="18:21" ht="12">
      <c r="R80" s="59"/>
      <c r="S80" s="59"/>
      <c r="T80" s="59"/>
      <c r="U80" s="59"/>
    </row>
  </sheetData>
  <sheetProtection/>
  <mergeCells count="12">
    <mergeCell ref="AD7:AD8"/>
    <mergeCell ref="S7:S8"/>
    <mergeCell ref="Z7:Z8"/>
    <mergeCell ref="AA7:AA8"/>
    <mergeCell ref="AB7:AB8"/>
    <mergeCell ref="AC7:AC8"/>
    <mergeCell ref="T7:V7"/>
    <mergeCell ref="W7:Y7"/>
    <mergeCell ref="T12:Y12"/>
    <mergeCell ref="S46:U46"/>
    <mergeCell ref="S63:U63"/>
    <mergeCell ref="V46:V47"/>
  </mergeCells>
  <printOptions/>
  <pageMargins left="0.55" right="0.49" top="0.72" bottom="0.7" header="0.512" footer="0.512"/>
  <pageSetup horizontalDpi="600" verticalDpi="600" orientation="portrait" paperSize="9" r:id="rId4"/>
  <headerFooter alignWithMargins="0">
    <oddFooter>&amp;C&amp;9&amp;[- 7 -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5:W79"/>
  <sheetViews>
    <sheetView workbookViewId="0" topLeftCell="A1">
      <selection activeCell="H4" sqref="H4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18" customWidth="1"/>
    <col min="18" max="16384" width="9.00390625" style="5" customWidth="1"/>
  </cols>
  <sheetData>
    <row r="1" ht="12"/>
    <row r="2" ht="12"/>
    <row r="3" ht="12"/>
    <row r="4" ht="12"/>
    <row r="5" ht="12">
      <c r="B5" s="6"/>
    </row>
    <row r="6" ht="12">
      <c r="B6" s="6"/>
    </row>
    <row r="7" ht="12.75" thickBot="1">
      <c r="C7" s="5" t="s">
        <v>61</v>
      </c>
    </row>
    <row r="8" spans="19:23" ht="12.75" thickBot="1">
      <c r="S8" s="352" t="s">
        <v>124</v>
      </c>
      <c r="T8" s="353"/>
      <c r="U8" s="353"/>
      <c r="V8" s="354"/>
      <c r="W8" s="164" t="s">
        <v>218</v>
      </c>
    </row>
    <row r="9" spans="3:22" ht="12">
      <c r="C9" s="5" t="s">
        <v>62</v>
      </c>
      <c r="K9" s="5" t="s">
        <v>63</v>
      </c>
      <c r="S9" s="109" t="s">
        <v>36</v>
      </c>
      <c r="T9" s="110" t="s">
        <v>121</v>
      </c>
      <c r="U9" s="110" t="s">
        <v>122</v>
      </c>
      <c r="V9" s="111" t="s">
        <v>123</v>
      </c>
    </row>
    <row r="10" spans="19:22" ht="12">
      <c r="S10" s="162" t="s">
        <v>125</v>
      </c>
      <c r="T10" s="106">
        <v>35.81</v>
      </c>
      <c r="U10" s="106">
        <v>37.71</v>
      </c>
      <c r="V10" s="107">
        <v>-1.91</v>
      </c>
    </row>
    <row r="11" spans="19:22" ht="12">
      <c r="S11" s="159">
        <v>8</v>
      </c>
      <c r="T11" s="106">
        <v>34.8</v>
      </c>
      <c r="U11" s="106">
        <v>38.25</v>
      </c>
      <c r="V11" s="107">
        <v>-3.46</v>
      </c>
    </row>
    <row r="12" spans="19:22" ht="12">
      <c r="S12" s="159">
        <v>9</v>
      </c>
      <c r="T12" s="106">
        <v>35.01</v>
      </c>
      <c r="U12" s="106">
        <v>37.77</v>
      </c>
      <c r="V12" s="107">
        <v>-2.76</v>
      </c>
    </row>
    <row r="13" spans="19:22" ht="12">
      <c r="S13" s="159">
        <v>10</v>
      </c>
      <c r="T13" s="106">
        <v>35.34</v>
      </c>
      <c r="U13" s="106">
        <v>37.94</v>
      </c>
      <c r="V13" s="107">
        <v>-2.6</v>
      </c>
    </row>
    <row r="14" spans="19:22" ht="12">
      <c r="S14" s="159">
        <v>11</v>
      </c>
      <c r="T14" s="106">
        <v>33.63</v>
      </c>
      <c r="U14" s="106">
        <v>37.01</v>
      </c>
      <c r="V14" s="107">
        <v>-3.38</v>
      </c>
    </row>
    <row r="15" spans="19:22" ht="12">
      <c r="S15" s="159">
        <v>12</v>
      </c>
      <c r="T15" s="106">
        <v>31.61</v>
      </c>
      <c r="U15" s="106">
        <v>35.85</v>
      </c>
      <c r="V15" s="107">
        <v>-4.23</v>
      </c>
    </row>
    <row r="16" spans="3:22" ht="12">
      <c r="C16" s="5" t="s">
        <v>64</v>
      </c>
      <c r="K16" s="5" t="s">
        <v>65</v>
      </c>
      <c r="S16" s="159">
        <v>13</v>
      </c>
      <c r="T16" s="106">
        <v>31.77</v>
      </c>
      <c r="U16" s="106">
        <v>35.68</v>
      </c>
      <c r="V16" s="107">
        <v>-3.92</v>
      </c>
    </row>
    <row r="17" spans="8:22" ht="12">
      <c r="H17" s="141" t="s">
        <v>82</v>
      </c>
      <c r="P17" s="141" t="s">
        <v>82</v>
      </c>
      <c r="S17" s="159">
        <v>14</v>
      </c>
      <c r="T17" s="106">
        <v>30.92</v>
      </c>
      <c r="U17" s="106">
        <v>34.72</v>
      </c>
      <c r="V17" s="107">
        <v>-3.8</v>
      </c>
    </row>
    <row r="18" spans="19:22" ht="12">
      <c r="S18" s="159">
        <v>15</v>
      </c>
      <c r="T18" s="106">
        <v>30.6</v>
      </c>
      <c r="U18" s="106">
        <v>34.11</v>
      </c>
      <c r="V18" s="107">
        <v>-3.51</v>
      </c>
    </row>
    <row r="19" spans="19:22" ht="12">
      <c r="S19" s="159">
        <v>16</v>
      </c>
      <c r="T19" s="106">
        <v>29.84</v>
      </c>
      <c r="U19" s="106">
        <v>33</v>
      </c>
      <c r="V19" s="107">
        <v>-3.16</v>
      </c>
    </row>
    <row r="20" spans="3:22" ht="12">
      <c r="C20" s="34"/>
      <c r="E20" s="10"/>
      <c r="F20" s="10"/>
      <c r="G20" s="34"/>
      <c r="H20" s="10"/>
      <c r="I20" s="10"/>
      <c r="J20" s="10"/>
      <c r="K20" s="34"/>
      <c r="L20" s="10"/>
      <c r="M20" s="10"/>
      <c r="N20" s="10"/>
      <c r="O20" s="34"/>
      <c r="P20" s="10"/>
      <c r="Q20" s="10"/>
      <c r="S20" s="159">
        <v>17</v>
      </c>
      <c r="T20" s="106">
        <v>28.59</v>
      </c>
      <c r="U20" s="106">
        <v>32.29</v>
      </c>
      <c r="V20" s="107">
        <v>-3.7</v>
      </c>
    </row>
    <row r="21" spans="5:22" ht="12">
      <c r="E21" s="36"/>
      <c r="F21" s="35"/>
      <c r="G21" s="35"/>
      <c r="I21" s="36"/>
      <c r="J21" s="35"/>
      <c r="K21" s="35"/>
      <c r="M21" s="36"/>
      <c r="N21" s="35"/>
      <c r="O21" s="35"/>
      <c r="Q21" s="36"/>
      <c r="S21" s="159">
        <v>18</v>
      </c>
      <c r="T21" s="106">
        <v>28.32</v>
      </c>
      <c r="U21" s="106">
        <v>32.72</v>
      </c>
      <c r="V21" s="107">
        <v>-4.4</v>
      </c>
    </row>
    <row r="22" spans="3:22" ht="12">
      <c r="C22" s="36"/>
      <c r="D22" s="36"/>
      <c r="E22" s="36"/>
      <c r="F22" s="35"/>
      <c r="G22" s="36"/>
      <c r="H22" s="36"/>
      <c r="I22" s="36"/>
      <c r="J22" s="35"/>
      <c r="K22" s="36"/>
      <c r="L22" s="36"/>
      <c r="M22" s="36"/>
      <c r="N22" s="35"/>
      <c r="O22" s="36"/>
      <c r="P22" s="36"/>
      <c r="Q22" s="36"/>
      <c r="S22" s="159">
        <v>19</v>
      </c>
      <c r="T22" s="106">
        <v>27.87</v>
      </c>
      <c r="U22" s="106">
        <v>32.17</v>
      </c>
      <c r="V22" s="107">
        <v>-4.3</v>
      </c>
    </row>
    <row r="23" spans="3:22" ht="12.75" thickBot="1">
      <c r="C23" s="35"/>
      <c r="D23" s="35"/>
      <c r="E23" s="36"/>
      <c r="F23" s="35"/>
      <c r="G23" s="35"/>
      <c r="H23" s="35"/>
      <c r="I23" s="36"/>
      <c r="J23" s="35"/>
      <c r="K23" s="35"/>
      <c r="L23" s="35"/>
      <c r="M23" s="36"/>
      <c r="N23" s="35"/>
      <c r="O23" s="35"/>
      <c r="P23" s="35"/>
      <c r="Q23" s="36"/>
      <c r="S23" s="271">
        <v>20</v>
      </c>
      <c r="T23" s="272">
        <v>26.93</v>
      </c>
      <c r="U23" s="272">
        <v>30.79</v>
      </c>
      <c r="V23" s="273">
        <v>-3.86</v>
      </c>
    </row>
    <row r="24" spans="3:17" ht="12">
      <c r="C24" s="36"/>
      <c r="D24" s="35"/>
      <c r="E24" s="35"/>
      <c r="F24" s="35"/>
      <c r="G24" s="36"/>
      <c r="H24" s="35"/>
      <c r="I24" s="35"/>
      <c r="J24" s="35"/>
      <c r="K24" s="36"/>
      <c r="L24" s="35"/>
      <c r="M24" s="35"/>
      <c r="N24" s="35"/>
      <c r="O24" s="36"/>
      <c r="P24" s="35"/>
      <c r="Q24" s="35"/>
    </row>
    <row r="25" spans="3:17" ht="12">
      <c r="C25" s="36"/>
      <c r="D25" s="35"/>
      <c r="E25" s="35"/>
      <c r="F25" s="35"/>
      <c r="G25" s="36"/>
      <c r="H25" s="35"/>
      <c r="I25" s="35"/>
      <c r="J25" s="35"/>
      <c r="K25" s="36"/>
      <c r="L25" s="35"/>
      <c r="M25" s="35"/>
      <c r="N25" s="35"/>
      <c r="O25" s="36"/>
      <c r="P25" s="35"/>
      <c r="Q25" s="35"/>
    </row>
    <row r="26" spans="3:22" ht="12.75" thickBot="1">
      <c r="C26" s="36"/>
      <c r="D26" s="35"/>
      <c r="E26" s="35"/>
      <c r="F26" s="35"/>
      <c r="G26" s="36"/>
      <c r="H26" s="35"/>
      <c r="I26" s="35"/>
      <c r="J26" s="35"/>
      <c r="K26" s="36"/>
      <c r="L26" s="35"/>
      <c r="M26" s="35"/>
      <c r="N26" s="35"/>
      <c r="O26" s="36"/>
      <c r="P26" s="35"/>
      <c r="Q26" s="35"/>
      <c r="V26" s="164" t="s">
        <v>218</v>
      </c>
    </row>
    <row r="27" spans="3:22" ht="14.25" customHeight="1" thickBot="1">
      <c r="C27" s="36"/>
      <c r="D27" s="35"/>
      <c r="E27" s="35"/>
      <c r="F27" s="35"/>
      <c r="G27" s="36"/>
      <c r="H27" s="35"/>
      <c r="I27" s="35"/>
      <c r="J27" s="35"/>
      <c r="K27" s="36"/>
      <c r="L27" s="35"/>
      <c r="M27" s="35"/>
      <c r="N27" s="35"/>
      <c r="O27" s="36"/>
      <c r="P27" s="35"/>
      <c r="Q27" s="35"/>
      <c r="S27" s="352" t="s">
        <v>127</v>
      </c>
      <c r="T27" s="353"/>
      <c r="U27" s="353"/>
      <c r="V27" s="354"/>
    </row>
    <row r="28" spans="3:22" ht="12">
      <c r="C28" s="36"/>
      <c r="D28" s="35"/>
      <c r="E28" s="35"/>
      <c r="F28" s="35"/>
      <c r="G28" s="36"/>
      <c r="H28" s="35"/>
      <c r="I28" s="35"/>
      <c r="J28" s="35"/>
      <c r="K28" s="36"/>
      <c r="L28" s="35"/>
      <c r="M28" s="35"/>
      <c r="N28" s="35"/>
      <c r="O28" s="36"/>
      <c r="P28" s="35"/>
      <c r="Q28" s="35"/>
      <c r="S28" s="109" t="s">
        <v>78</v>
      </c>
      <c r="T28" s="110" t="s">
        <v>90</v>
      </c>
      <c r="U28" s="186" t="s">
        <v>91</v>
      </c>
      <c r="V28" s="111" t="s">
        <v>231</v>
      </c>
    </row>
    <row r="29" spans="3:22" ht="12">
      <c r="C29" s="36"/>
      <c r="D29" s="35"/>
      <c r="E29" s="35"/>
      <c r="F29" s="35"/>
      <c r="G29" s="36"/>
      <c r="H29" s="35"/>
      <c r="I29" s="35"/>
      <c r="J29" s="35"/>
      <c r="K29" s="36"/>
      <c r="L29" s="35"/>
      <c r="M29" s="35"/>
      <c r="N29" s="35"/>
      <c r="O29" s="36"/>
      <c r="P29" s="35"/>
      <c r="Q29" s="35"/>
      <c r="S29" s="159" t="s">
        <v>66</v>
      </c>
      <c r="T29" s="106">
        <v>1364</v>
      </c>
      <c r="U29" s="187">
        <v>1524</v>
      </c>
      <c r="V29" s="189">
        <f aca="true" t="shared" si="0" ref="V29:V40">T29-U29</f>
        <v>-160</v>
      </c>
    </row>
    <row r="30" spans="3:22" ht="12">
      <c r="C30" s="36"/>
      <c r="D30" s="35"/>
      <c r="E30" s="35"/>
      <c r="F30" s="35"/>
      <c r="G30" s="36"/>
      <c r="H30" s="35"/>
      <c r="I30" s="35"/>
      <c r="J30" s="35"/>
      <c r="K30" s="36"/>
      <c r="L30" s="35"/>
      <c r="M30" s="35"/>
      <c r="N30" s="35"/>
      <c r="O30" s="36"/>
      <c r="P30" s="35"/>
      <c r="Q30" s="35"/>
      <c r="S30" s="159" t="s">
        <v>67</v>
      </c>
      <c r="T30" s="106">
        <v>1492</v>
      </c>
      <c r="U30" s="187">
        <v>1696</v>
      </c>
      <c r="V30" s="189">
        <f t="shared" si="0"/>
        <v>-204</v>
      </c>
    </row>
    <row r="31" spans="3:22" ht="12">
      <c r="C31" s="36"/>
      <c r="D31" s="35"/>
      <c r="E31" s="35"/>
      <c r="F31" s="35"/>
      <c r="G31" s="36"/>
      <c r="H31" s="35"/>
      <c r="I31" s="35"/>
      <c r="J31" s="35"/>
      <c r="K31" s="36"/>
      <c r="L31" s="35"/>
      <c r="M31" s="35"/>
      <c r="N31" s="35"/>
      <c r="O31" s="36"/>
      <c r="P31" s="35"/>
      <c r="Q31" s="35"/>
      <c r="S31" s="159" t="s">
        <v>68</v>
      </c>
      <c r="T31" s="106">
        <v>4475</v>
      </c>
      <c r="U31" s="187">
        <v>8183</v>
      </c>
      <c r="V31" s="189">
        <f t="shared" si="0"/>
        <v>-3708</v>
      </c>
    </row>
    <row r="32" spans="3:22" ht="12">
      <c r="C32" s="36"/>
      <c r="D32" s="35"/>
      <c r="E32" s="35"/>
      <c r="F32" s="35"/>
      <c r="G32" s="36"/>
      <c r="H32" s="35"/>
      <c r="I32" s="35"/>
      <c r="J32" s="35"/>
      <c r="K32" s="36"/>
      <c r="L32" s="35"/>
      <c r="M32" s="35"/>
      <c r="N32" s="35"/>
      <c r="O32" s="36"/>
      <c r="P32" s="35"/>
      <c r="Q32" s="35"/>
      <c r="S32" s="159" t="s">
        <v>69</v>
      </c>
      <c r="T32" s="106">
        <v>6323</v>
      </c>
      <c r="U32" s="187">
        <v>4527</v>
      </c>
      <c r="V32" s="189">
        <f t="shared" si="0"/>
        <v>1796</v>
      </c>
    </row>
    <row r="33" spans="3:22" ht="12">
      <c r="C33" s="36"/>
      <c r="D33" s="35"/>
      <c r="E33" s="35"/>
      <c r="F33" s="35"/>
      <c r="G33" s="36"/>
      <c r="H33" s="35"/>
      <c r="I33" s="35"/>
      <c r="J33" s="35"/>
      <c r="K33" s="36"/>
      <c r="L33" s="35"/>
      <c r="M33" s="35"/>
      <c r="N33" s="35"/>
      <c r="O33" s="36"/>
      <c r="P33" s="35"/>
      <c r="Q33" s="35"/>
      <c r="S33" s="159" t="s">
        <v>70</v>
      </c>
      <c r="T33" s="106">
        <v>1795</v>
      </c>
      <c r="U33" s="187">
        <v>1815</v>
      </c>
      <c r="V33" s="189">
        <f t="shared" si="0"/>
        <v>-20</v>
      </c>
    </row>
    <row r="34" spans="3:22" ht="12">
      <c r="C34" s="36"/>
      <c r="D34" s="35"/>
      <c r="E34" s="35"/>
      <c r="F34" s="35"/>
      <c r="G34" s="36"/>
      <c r="H34" s="35"/>
      <c r="I34" s="35"/>
      <c r="J34" s="35"/>
      <c r="K34" s="36"/>
      <c r="L34" s="35"/>
      <c r="M34" s="35"/>
      <c r="N34" s="35"/>
      <c r="O34" s="36"/>
      <c r="P34" s="35"/>
      <c r="Q34" s="35"/>
      <c r="S34" s="159" t="s">
        <v>71</v>
      </c>
      <c r="T34" s="106">
        <v>1538</v>
      </c>
      <c r="U34" s="187">
        <v>2441</v>
      </c>
      <c r="V34" s="189">
        <f t="shared" si="0"/>
        <v>-903</v>
      </c>
    </row>
    <row r="35" spans="10:22" ht="12">
      <c r="J35" s="10"/>
      <c r="K35" s="10"/>
      <c r="L35" s="10"/>
      <c r="M35" s="10"/>
      <c r="N35" s="10"/>
      <c r="O35" s="10"/>
      <c r="P35" s="10"/>
      <c r="Q35" s="37"/>
      <c r="S35" s="159" t="s">
        <v>72</v>
      </c>
      <c r="T35" s="106">
        <v>1887</v>
      </c>
      <c r="U35" s="187">
        <v>2401</v>
      </c>
      <c r="V35" s="189">
        <f t="shared" si="0"/>
        <v>-514</v>
      </c>
    </row>
    <row r="36" spans="1:22" ht="12">
      <c r="A36" s="6" t="s">
        <v>204</v>
      </c>
      <c r="B36" s="45"/>
      <c r="C36" s="40"/>
      <c r="S36" s="159" t="s">
        <v>73</v>
      </c>
      <c r="T36" s="106">
        <v>1856</v>
      </c>
      <c r="U36" s="187">
        <v>1969</v>
      </c>
      <c r="V36" s="189">
        <f t="shared" si="0"/>
        <v>-113</v>
      </c>
    </row>
    <row r="37" spans="1:22" ht="12">
      <c r="A37" s="40"/>
      <c r="B37" s="6" t="s">
        <v>205</v>
      </c>
      <c r="C37" s="40"/>
      <c r="S37" s="159" t="s">
        <v>74</v>
      </c>
      <c r="T37" s="106">
        <v>1591</v>
      </c>
      <c r="U37" s="187">
        <v>1771</v>
      </c>
      <c r="V37" s="189">
        <f t="shared" si="0"/>
        <v>-180</v>
      </c>
    </row>
    <row r="38" spans="3:22" ht="12">
      <c r="C38" s="5" t="s">
        <v>207</v>
      </c>
      <c r="S38" s="159" t="s">
        <v>75</v>
      </c>
      <c r="T38" s="106">
        <v>1854</v>
      </c>
      <c r="U38" s="187">
        <v>1738</v>
      </c>
      <c r="V38" s="189">
        <f t="shared" si="0"/>
        <v>116</v>
      </c>
    </row>
    <row r="39" spans="19:22" ht="12">
      <c r="S39" s="159" t="s">
        <v>76</v>
      </c>
      <c r="T39" s="106">
        <v>1349</v>
      </c>
      <c r="U39" s="187">
        <v>1283</v>
      </c>
      <c r="V39" s="189">
        <f t="shared" si="0"/>
        <v>66</v>
      </c>
    </row>
    <row r="40" spans="19:22" ht="12.75" thickBot="1">
      <c r="S40" s="160" t="s">
        <v>77</v>
      </c>
      <c r="T40" s="108">
        <v>1406</v>
      </c>
      <c r="U40" s="188">
        <v>1437</v>
      </c>
      <c r="V40" s="190">
        <f t="shared" si="0"/>
        <v>-31</v>
      </c>
    </row>
    <row r="41" spans="20:22" ht="12">
      <c r="T41" s="5">
        <f>SUM(T29:T40)</f>
        <v>26930</v>
      </c>
      <c r="U41" s="5">
        <f>SUM(U29:U40)</f>
        <v>30785</v>
      </c>
      <c r="V41" s="5">
        <f>SUM(V29:V40)</f>
        <v>-3855</v>
      </c>
    </row>
    <row r="44" spans="3:14" ht="12.75" thickBot="1">
      <c r="C44" s="5" t="s">
        <v>206</v>
      </c>
      <c r="N44" s="5" t="s">
        <v>234</v>
      </c>
    </row>
    <row r="45" spans="19:22" ht="12.75" thickBot="1">
      <c r="S45" s="355" t="s">
        <v>126</v>
      </c>
      <c r="T45" s="356"/>
      <c r="U45" s="357"/>
      <c r="V45" s="164" t="s">
        <v>218</v>
      </c>
    </row>
    <row r="46" spans="19:21" ht="12">
      <c r="S46" s="109" t="s">
        <v>78</v>
      </c>
      <c r="T46" s="110" t="s">
        <v>90</v>
      </c>
      <c r="U46" s="111" t="s">
        <v>91</v>
      </c>
    </row>
    <row r="47" spans="19:21" ht="12">
      <c r="S47" s="159" t="s">
        <v>327</v>
      </c>
      <c r="T47" s="274">
        <f aca="true" t="shared" si="1" ref="T47:U58">T29/1000</f>
        <v>1.364</v>
      </c>
      <c r="U47" s="275">
        <f t="shared" si="1"/>
        <v>1.524</v>
      </c>
    </row>
    <row r="48" spans="19:21" ht="12">
      <c r="S48" s="159">
        <v>2</v>
      </c>
      <c r="T48" s="274">
        <f t="shared" si="1"/>
        <v>1.492</v>
      </c>
      <c r="U48" s="275">
        <f t="shared" si="1"/>
        <v>1.696</v>
      </c>
    </row>
    <row r="49" spans="19:21" ht="12">
      <c r="S49" s="159">
        <v>3</v>
      </c>
      <c r="T49" s="274">
        <f t="shared" si="1"/>
        <v>4.475</v>
      </c>
      <c r="U49" s="275">
        <f t="shared" si="1"/>
        <v>8.183</v>
      </c>
    </row>
    <row r="50" spans="19:21" ht="12">
      <c r="S50" s="159">
        <v>4</v>
      </c>
      <c r="T50" s="274">
        <f t="shared" si="1"/>
        <v>6.323</v>
      </c>
      <c r="U50" s="275">
        <f t="shared" si="1"/>
        <v>4.527</v>
      </c>
    </row>
    <row r="51" spans="19:21" ht="12">
      <c r="S51" s="159">
        <v>5</v>
      </c>
      <c r="T51" s="274">
        <f t="shared" si="1"/>
        <v>1.795</v>
      </c>
      <c r="U51" s="275">
        <f t="shared" si="1"/>
        <v>1.815</v>
      </c>
    </row>
    <row r="52" spans="19:21" ht="12">
      <c r="S52" s="159">
        <v>6</v>
      </c>
      <c r="T52" s="274">
        <f t="shared" si="1"/>
        <v>1.538</v>
      </c>
      <c r="U52" s="275">
        <f t="shared" si="1"/>
        <v>2.441</v>
      </c>
    </row>
    <row r="53" spans="19:21" ht="12">
      <c r="S53" s="159">
        <v>7</v>
      </c>
      <c r="T53" s="274">
        <f t="shared" si="1"/>
        <v>1.887</v>
      </c>
      <c r="U53" s="275">
        <f t="shared" si="1"/>
        <v>2.401</v>
      </c>
    </row>
    <row r="54" spans="19:21" ht="12">
      <c r="S54" s="159">
        <v>8</v>
      </c>
      <c r="T54" s="274">
        <f t="shared" si="1"/>
        <v>1.856</v>
      </c>
      <c r="U54" s="275">
        <f t="shared" si="1"/>
        <v>1.969</v>
      </c>
    </row>
    <row r="55" spans="19:21" ht="12">
      <c r="S55" s="159">
        <v>9</v>
      </c>
      <c r="T55" s="274">
        <f t="shared" si="1"/>
        <v>1.591</v>
      </c>
      <c r="U55" s="275">
        <f t="shared" si="1"/>
        <v>1.771</v>
      </c>
    </row>
    <row r="56" spans="19:21" ht="12">
      <c r="S56" s="159">
        <v>10</v>
      </c>
      <c r="T56" s="274">
        <f t="shared" si="1"/>
        <v>1.854</v>
      </c>
      <c r="U56" s="275">
        <f t="shared" si="1"/>
        <v>1.738</v>
      </c>
    </row>
    <row r="57" spans="19:21" ht="12">
      <c r="S57" s="159">
        <v>11</v>
      </c>
      <c r="T57" s="274">
        <f t="shared" si="1"/>
        <v>1.349</v>
      </c>
      <c r="U57" s="275">
        <f t="shared" si="1"/>
        <v>1.283</v>
      </c>
    </row>
    <row r="58" spans="19:21" ht="12.75" thickBot="1">
      <c r="S58" s="160">
        <v>12</v>
      </c>
      <c r="T58" s="276">
        <f t="shared" si="1"/>
        <v>1.406</v>
      </c>
      <c r="U58" s="277">
        <f t="shared" si="1"/>
        <v>1.437</v>
      </c>
    </row>
    <row r="59" ht="12.75" thickBot="1"/>
    <row r="60" spans="19:22" ht="12.75" thickBot="1">
      <c r="S60" s="358" t="s">
        <v>203</v>
      </c>
      <c r="T60" s="359"/>
      <c r="U60" s="360"/>
      <c r="V60" s="164" t="s">
        <v>218</v>
      </c>
    </row>
    <row r="61" spans="19:22" ht="12">
      <c r="S61" s="158" t="s">
        <v>202</v>
      </c>
      <c r="T61" s="158" t="s">
        <v>19</v>
      </c>
      <c r="U61" s="158" t="s">
        <v>20</v>
      </c>
      <c r="V61" s="161" t="s">
        <v>94</v>
      </c>
    </row>
    <row r="62" spans="19:22" ht="12">
      <c r="S62" s="161" t="s">
        <v>328</v>
      </c>
      <c r="T62" s="106">
        <v>29518</v>
      </c>
      <c r="U62" s="106">
        <v>28449</v>
      </c>
      <c r="V62" s="161">
        <f aca="true" t="shared" si="2" ref="V62:V79">T62+U62</f>
        <v>57967</v>
      </c>
    </row>
    <row r="63" spans="17:22" ht="12">
      <c r="Q63" s="38"/>
      <c r="R63" s="39"/>
      <c r="S63" s="161" t="s">
        <v>329</v>
      </c>
      <c r="T63" s="106">
        <v>32495</v>
      </c>
      <c r="U63" s="106">
        <v>31507</v>
      </c>
      <c r="V63" s="161">
        <f t="shared" si="2"/>
        <v>64002</v>
      </c>
    </row>
    <row r="64" spans="19:22" ht="12">
      <c r="S64" s="161" t="s">
        <v>330</v>
      </c>
      <c r="T64" s="106">
        <v>34355</v>
      </c>
      <c r="U64" s="106">
        <v>32907</v>
      </c>
      <c r="V64" s="161">
        <f t="shared" si="2"/>
        <v>67262</v>
      </c>
    </row>
    <row r="65" spans="19:22" ht="12">
      <c r="S65" s="161" t="s">
        <v>331</v>
      </c>
      <c r="T65" s="106">
        <v>35409</v>
      </c>
      <c r="U65" s="106">
        <v>33679</v>
      </c>
      <c r="V65" s="161">
        <f t="shared" si="2"/>
        <v>69088</v>
      </c>
    </row>
    <row r="66" spans="19:22" ht="12">
      <c r="S66" s="161" t="s">
        <v>332</v>
      </c>
      <c r="T66" s="106">
        <v>35859</v>
      </c>
      <c r="U66" s="106">
        <v>35260</v>
      </c>
      <c r="V66" s="161">
        <f t="shared" si="2"/>
        <v>71119</v>
      </c>
    </row>
    <row r="67" spans="19:22" ht="12">
      <c r="S67" s="161" t="s">
        <v>333</v>
      </c>
      <c r="T67" s="106">
        <v>36785</v>
      </c>
      <c r="U67" s="106">
        <v>36685</v>
      </c>
      <c r="V67" s="161">
        <f t="shared" si="2"/>
        <v>73470</v>
      </c>
    </row>
    <row r="68" spans="19:22" ht="12">
      <c r="S68" s="161" t="s">
        <v>334</v>
      </c>
      <c r="T68" s="106">
        <v>44970</v>
      </c>
      <c r="U68" s="106">
        <v>44378</v>
      </c>
      <c r="V68" s="161">
        <f t="shared" si="2"/>
        <v>89348</v>
      </c>
    </row>
    <row r="69" spans="19:22" ht="12">
      <c r="S69" s="161" t="s">
        <v>335</v>
      </c>
      <c r="T69" s="106">
        <v>47166</v>
      </c>
      <c r="U69" s="106">
        <v>47525</v>
      </c>
      <c r="V69" s="161">
        <f t="shared" si="2"/>
        <v>94691</v>
      </c>
    </row>
    <row r="70" spans="19:22" ht="12">
      <c r="S70" s="161" t="s">
        <v>336</v>
      </c>
      <c r="T70" s="106">
        <v>38960</v>
      </c>
      <c r="U70" s="106">
        <v>41370</v>
      </c>
      <c r="V70" s="161">
        <f t="shared" si="2"/>
        <v>80330</v>
      </c>
    </row>
    <row r="71" spans="19:22" ht="12">
      <c r="S71" s="161" t="s">
        <v>337</v>
      </c>
      <c r="T71" s="106">
        <v>39417</v>
      </c>
      <c r="U71" s="106">
        <v>41547</v>
      </c>
      <c r="V71" s="161">
        <f t="shared" si="2"/>
        <v>80964</v>
      </c>
    </row>
    <row r="72" spans="19:22" ht="12">
      <c r="S72" s="161" t="s">
        <v>338</v>
      </c>
      <c r="T72" s="106">
        <v>44548</v>
      </c>
      <c r="U72" s="106">
        <v>46293</v>
      </c>
      <c r="V72" s="161">
        <f t="shared" si="2"/>
        <v>90841</v>
      </c>
    </row>
    <row r="73" spans="19:22" ht="12">
      <c r="S73" s="161" t="s">
        <v>339</v>
      </c>
      <c r="T73" s="106">
        <v>60501</v>
      </c>
      <c r="U73" s="106">
        <v>62939</v>
      </c>
      <c r="V73" s="161">
        <f t="shared" si="2"/>
        <v>123440</v>
      </c>
    </row>
    <row r="74" spans="19:22" ht="12">
      <c r="S74" s="161" t="s">
        <v>340</v>
      </c>
      <c r="T74" s="106">
        <v>53300</v>
      </c>
      <c r="U74" s="106">
        <v>58944</v>
      </c>
      <c r="V74" s="161">
        <f t="shared" si="2"/>
        <v>112244</v>
      </c>
    </row>
    <row r="75" spans="19:22" ht="12">
      <c r="S75" s="161" t="s">
        <v>341</v>
      </c>
      <c r="T75" s="106">
        <v>45946</v>
      </c>
      <c r="U75" s="106">
        <v>54545</v>
      </c>
      <c r="V75" s="161">
        <f t="shared" si="2"/>
        <v>100491</v>
      </c>
    </row>
    <row r="76" spans="19:22" ht="12">
      <c r="S76" s="161" t="s">
        <v>342</v>
      </c>
      <c r="T76" s="106">
        <v>40155</v>
      </c>
      <c r="U76" s="106">
        <v>51820</v>
      </c>
      <c r="V76" s="161">
        <f t="shared" si="2"/>
        <v>91975</v>
      </c>
    </row>
    <row r="77" spans="19:22" ht="12">
      <c r="S77" s="161" t="s">
        <v>343</v>
      </c>
      <c r="T77" s="106">
        <v>34220</v>
      </c>
      <c r="U77" s="106">
        <v>48529</v>
      </c>
      <c r="V77" s="161">
        <f t="shared" si="2"/>
        <v>82749</v>
      </c>
    </row>
    <row r="78" spans="19:22" ht="12">
      <c r="S78" s="161" t="s">
        <v>344</v>
      </c>
      <c r="T78" s="106">
        <v>22198</v>
      </c>
      <c r="U78" s="106">
        <v>38117</v>
      </c>
      <c r="V78" s="161">
        <f t="shared" si="2"/>
        <v>60315</v>
      </c>
    </row>
    <row r="79" spans="19:22" ht="12">
      <c r="S79" s="161" t="s">
        <v>345</v>
      </c>
      <c r="T79" s="106">
        <v>13958</v>
      </c>
      <c r="U79" s="106">
        <v>40287</v>
      </c>
      <c r="V79" s="161">
        <f t="shared" si="2"/>
        <v>54245</v>
      </c>
    </row>
  </sheetData>
  <sheetProtection/>
  <mergeCells count="4">
    <mergeCell ref="S8:V8"/>
    <mergeCell ref="S45:U45"/>
    <mergeCell ref="S60:U60"/>
    <mergeCell ref="S27:V27"/>
  </mergeCells>
  <printOptions/>
  <pageMargins left="0.68" right="0.49" top="0.72" bottom="0.45" header="0.512" footer="0.29"/>
  <pageSetup horizontalDpi="600" verticalDpi="600" orientation="portrait" paperSize="9" r:id="rId2"/>
  <headerFooter alignWithMargins="0">
    <oddFooter>&amp;C&amp;9&amp;[- 8 -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6:X62"/>
  <sheetViews>
    <sheetView workbookViewId="0" topLeftCell="A1">
      <selection activeCell="C62" sqref="C62"/>
    </sheetView>
  </sheetViews>
  <sheetFormatPr defaultColWidth="9.00390625" defaultRowHeight="13.5"/>
  <cols>
    <col min="1" max="2" width="2.375" style="40" customWidth="1"/>
    <col min="3" max="3" width="11.125" style="40" customWidth="1"/>
    <col min="4" max="12" width="8.50390625" style="40" customWidth="1"/>
    <col min="13" max="15" width="7.625" style="40" customWidth="1"/>
    <col min="16" max="16" width="9.375" style="40" customWidth="1"/>
    <col min="17" max="18" width="9.00390625" style="40" customWidth="1"/>
    <col min="19" max="19" width="11.375" style="40" bestFit="1" customWidth="1"/>
    <col min="20" max="16384" width="9.00390625" style="40" customWidth="1"/>
  </cols>
  <sheetData>
    <row r="1" ht="12"/>
    <row r="2" ht="12"/>
    <row r="3" ht="12"/>
    <row r="4" ht="12"/>
    <row r="5" ht="13.5" customHeight="1"/>
    <row r="6" spans="1:3" ht="12.75" thickBot="1">
      <c r="A6" s="6"/>
      <c r="B6" s="6"/>
      <c r="C6" s="5" t="s">
        <v>208</v>
      </c>
    </row>
    <row r="7" spans="16:24" ht="12.75" thickBot="1">
      <c r="P7" s="332" t="s">
        <v>216</v>
      </c>
      <c r="Q7" s="341"/>
      <c r="R7" s="341"/>
      <c r="S7" s="341"/>
      <c r="T7" s="341"/>
      <c r="U7" s="341"/>
      <c r="V7" s="341"/>
      <c r="W7" s="333"/>
      <c r="X7" s="164" t="s">
        <v>218</v>
      </c>
    </row>
    <row r="8" spans="16:23" ht="12">
      <c r="P8" s="163"/>
      <c r="Q8" s="373" t="s">
        <v>213</v>
      </c>
      <c r="R8" s="373"/>
      <c r="S8" s="373"/>
      <c r="T8" s="373"/>
      <c r="U8" s="373" t="s">
        <v>214</v>
      </c>
      <c r="V8" s="373"/>
      <c r="W8" s="374"/>
    </row>
    <row r="9" spans="16:23" ht="12">
      <c r="P9" s="96"/>
      <c r="Q9" s="42" t="s">
        <v>4</v>
      </c>
      <c r="R9" s="42" t="s">
        <v>209</v>
      </c>
      <c r="S9" s="42" t="s">
        <v>210</v>
      </c>
      <c r="T9" s="42" t="s">
        <v>211</v>
      </c>
      <c r="U9" s="42" t="s">
        <v>224</v>
      </c>
      <c r="V9" s="42" t="s">
        <v>225</v>
      </c>
      <c r="W9" s="99" t="s">
        <v>226</v>
      </c>
    </row>
    <row r="10" spans="16:23" ht="12">
      <c r="P10" s="73">
        <v>40</v>
      </c>
      <c r="Q10" s="43">
        <v>1543573</v>
      </c>
      <c r="R10" s="43">
        <v>393960</v>
      </c>
      <c r="S10" s="43">
        <v>1027984</v>
      </c>
      <c r="T10" s="43">
        <v>121629</v>
      </c>
      <c r="U10" s="64">
        <f aca="true" t="shared" si="0" ref="U10:U21">(R10/$Q10)*100</f>
        <v>25.522602429557917</v>
      </c>
      <c r="V10" s="64">
        <f aca="true" t="shared" si="1" ref="V10:V21">(S10/$Q10)*100</f>
        <v>66.59769249656479</v>
      </c>
      <c r="W10" s="74">
        <f aca="true" t="shared" si="2" ref="W10:W21">(T10/$Q10)*100</f>
        <v>7.879705073877297</v>
      </c>
    </row>
    <row r="11" spans="16:23" ht="12">
      <c r="P11" s="96">
        <v>45</v>
      </c>
      <c r="Q11" s="43">
        <v>1511448</v>
      </c>
      <c r="R11" s="43">
        <v>348362</v>
      </c>
      <c r="S11" s="43">
        <v>1025839</v>
      </c>
      <c r="T11" s="43">
        <v>137247</v>
      </c>
      <c r="U11" s="64">
        <f t="shared" si="0"/>
        <v>23.048229247714776</v>
      </c>
      <c r="V11" s="64">
        <f t="shared" si="1"/>
        <v>67.87127311028894</v>
      </c>
      <c r="W11" s="74">
        <f t="shared" si="2"/>
        <v>9.080497641996283</v>
      </c>
    </row>
    <row r="12" spans="16:23" ht="12">
      <c r="P12" s="96">
        <v>50</v>
      </c>
      <c r="Q12" s="43">
        <v>1555218</v>
      </c>
      <c r="R12" s="43">
        <v>355657</v>
      </c>
      <c r="S12" s="43">
        <v>1041291</v>
      </c>
      <c r="T12" s="43">
        <v>158042</v>
      </c>
      <c r="U12" s="64">
        <f t="shared" si="0"/>
        <v>22.86862677772505</v>
      </c>
      <c r="V12" s="64">
        <f t="shared" si="1"/>
        <v>66.95466487656392</v>
      </c>
      <c r="W12" s="74">
        <f t="shared" si="2"/>
        <v>10.162048021563537</v>
      </c>
    </row>
    <row r="13" spans="16:23" ht="12">
      <c r="P13" s="96">
        <v>55</v>
      </c>
      <c r="Q13" s="43">
        <v>1587079</v>
      </c>
      <c r="R13" s="43">
        <v>354404</v>
      </c>
      <c r="S13" s="43">
        <v>1048137</v>
      </c>
      <c r="T13" s="43">
        <v>184160</v>
      </c>
      <c r="U13" s="64">
        <f t="shared" si="0"/>
        <v>22.330583417712667</v>
      </c>
      <c r="V13" s="64">
        <f t="shared" si="1"/>
        <v>66.0418920545228</v>
      </c>
      <c r="W13" s="74">
        <f t="shared" si="2"/>
        <v>11.603707187858953</v>
      </c>
    </row>
    <row r="14" spans="16:23" ht="12">
      <c r="P14" s="96">
        <v>60</v>
      </c>
      <c r="Q14" s="43">
        <v>1601627</v>
      </c>
      <c r="R14" s="43">
        <v>333923</v>
      </c>
      <c r="S14" s="43">
        <v>1055436</v>
      </c>
      <c r="T14" s="43">
        <v>212237</v>
      </c>
      <c r="U14" s="64">
        <f t="shared" si="0"/>
        <v>20.848986686663</v>
      </c>
      <c r="V14" s="64">
        <f t="shared" si="1"/>
        <v>65.89774023539813</v>
      </c>
      <c r="W14" s="74">
        <f t="shared" si="2"/>
        <v>13.251337546132778</v>
      </c>
    </row>
    <row r="15" spans="16:23" ht="12">
      <c r="P15" s="73">
        <v>2</v>
      </c>
      <c r="Q15" s="43">
        <v>1572616</v>
      </c>
      <c r="R15" s="43">
        <v>278562</v>
      </c>
      <c r="S15" s="43">
        <v>1042910</v>
      </c>
      <c r="T15" s="43">
        <v>249488</v>
      </c>
      <c r="U15" s="64">
        <f t="shared" si="0"/>
        <v>17.713287922798703</v>
      </c>
      <c r="V15" s="64">
        <f t="shared" si="1"/>
        <v>66.3168885474903</v>
      </c>
      <c r="W15" s="74">
        <f t="shared" si="2"/>
        <v>15.864521281736927</v>
      </c>
    </row>
    <row r="16" spans="16:23" ht="12">
      <c r="P16" s="73" t="s">
        <v>212</v>
      </c>
      <c r="Q16" s="43">
        <v>1555543</v>
      </c>
      <c r="R16" s="43">
        <v>240469</v>
      </c>
      <c r="S16" s="43">
        <v>1018839</v>
      </c>
      <c r="T16" s="43">
        <v>295702</v>
      </c>
      <c r="U16" s="64">
        <f t="shared" si="0"/>
        <v>15.458846203544358</v>
      </c>
      <c r="V16" s="64">
        <f t="shared" si="1"/>
        <v>65.49732151409508</v>
      </c>
      <c r="W16" s="74">
        <f t="shared" si="2"/>
        <v>19.009567720082313</v>
      </c>
    </row>
    <row r="17" spans="16:23" ht="12">
      <c r="P17" s="73">
        <v>12</v>
      </c>
      <c r="Q17" s="43">
        <v>1527964</v>
      </c>
      <c r="R17" s="43">
        <v>213578</v>
      </c>
      <c r="S17" s="43">
        <v>974131</v>
      </c>
      <c r="T17" s="43">
        <v>339836</v>
      </c>
      <c r="U17" s="64">
        <f t="shared" si="0"/>
        <v>13.97794712440869</v>
      </c>
      <c r="V17" s="64">
        <f t="shared" si="1"/>
        <v>63.75353084234969</v>
      </c>
      <c r="W17" s="74">
        <f t="shared" si="2"/>
        <v>22.24109992120233</v>
      </c>
    </row>
    <row r="18" spans="3:23" ht="12">
      <c r="C18" s="5" t="s">
        <v>221</v>
      </c>
      <c r="P18" s="96">
        <v>17</v>
      </c>
      <c r="Q18" s="43">
        <v>1492606</v>
      </c>
      <c r="R18" s="43">
        <v>196729</v>
      </c>
      <c r="S18" s="43">
        <v>920531</v>
      </c>
      <c r="T18" s="43">
        <v>373346</v>
      </c>
      <c r="U18" s="64">
        <f t="shared" si="0"/>
        <v>13.180236445518778</v>
      </c>
      <c r="V18" s="64">
        <f t="shared" si="1"/>
        <v>61.67273882055948</v>
      </c>
      <c r="W18" s="74">
        <f t="shared" si="2"/>
        <v>25.01303090031797</v>
      </c>
    </row>
    <row r="19" spans="16:23" ht="12">
      <c r="P19" s="96">
        <v>18</v>
      </c>
      <c r="Q19" s="43">
        <v>1483531</v>
      </c>
      <c r="R19" s="43">
        <v>193914</v>
      </c>
      <c r="S19" s="43">
        <v>913492</v>
      </c>
      <c r="T19" s="43">
        <v>376104</v>
      </c>
      <c r="U19" s="64">
        <f t="shared" si="0"/>
        <v>13.071112096747555</v>
      </c>
      <c r="V19" s="64">
        <f t="shared" si="1"/>
        <v>61.575524879493585</v>
      </c>
      <c r="W19" s="74">
        <f t="shared" si="2"/>
        <v>25.351947482054637</v>
      </c>
    </row>
    <row r="20" spans="16:23" ht="12">
      <c r="P20" s="96">
        <v>19</v>
      </c>
      <c r="Q20" s="43">
        <v>1473994</v>
      </c>
      <c r="R20" s="43">
        <v>191444</v>
      </c>
      <c r="S20" s="43">
        <v>898979</v>
      </c>
      <c r="T20" s="43">
        <v>383551</v>
      </c>
      <c r="U20" s="64">
        <f t="shared" si="0"/>
        <v>12.988112570336108</v>
      </c>
      <c r="V20" s="64">
        <f t="shared" si="1"/>
        <v>60.98932560105401</v>
      </c>
      <c r="W20" s="74">
        <f t="shared" si="2"/>
        <v>26.021204970983604</v>
      </c>
    </row>
    <row r="21" spans="16:23" ht="12.75" thickBot="1">
      <c r="P21" s="278">
        <v>20</v>
      </c>
      <c r="Q21" s="279">
        <v>1464566</v>
      </c>
      <c r="R21" s="279">
        <v>189231</v>
      </c>
      <c r="S21" s="279">
        <v>885535</v>
      </c>
      <c r="T21" s="279">
        <v>389775</v>
      </c>
      <c r="U21" s="280">
        <f t="shared" si="0"/>
        <v>12.92061948727473</v>
      </c>
      <c r="V21" s="280">
        <f t="shared" si="1"/>
        <v>60.46398728360484</v>
      </c>
      <c r="W21" s="281">
        <f t="shared" si="2"/>
        <v>26.613686238790198</v>
      </c>
    </row>
    <row r="45" spans="3:12" ht="13.5">
      <c r="C45" s="223" t="s">
        <v>245</v>
      </c>
      <c r="D45"/>
      <c r="E45"/>
      <c r="F45"/>
      <c r="G45"/>
      <c r="H45"/>
      <c r="I45"/>
      <c r="J45"/>
      <c r="K45"/>
      <c r="L45"/>
    </row>
    <row r="46" spans="3:12" ht="12">
      <c r="C46" s="230"/>
      <c r="D46" s="371" t="s">
        <v>271</v>
      </c>
      <c r="E46" s="371"/>
      <c r="F46" s="371"/>
      <c r="G46" s="371"/>
      <c r="H46" s="372"/>
      <c r="I46" s="375" t="s">
        <v>272</v>
      </c>
      <c r="J46" s="376"/>
      <c r="K46" s="376"/>
      <c r="L46" s="376"/>
    </row>
    <row r="47" spans="3:12" ht="12">
      <c r="C47" s="361" t="s">
        <v>248</v>
      </c>
      <c r="D47" s="369" t="s">
        <v>130</v>
      </c>
      <c r="E47" s="366" t="s">
        <v>246</v>
      </c>
      <c r="F47" s="366" t="s">
        <v>210</v>
      </c>
      <c r="G47" s="363" t="s">
        <v>247</v>
      </c>
      <c r="H47" s="236"/>
      <c r="I47" s="366" t="s">
        <v>209</v>
      </c>
      <c r="J47" s="366" t="s">
        <v>210</v>
      </c>
      <c r="K47" s="363" t="s">
        <v>211</v>
      </c>
      <c r="L47" s="237"/>
    </row>
    <row r="48" spans="3:12" ht="12">
      <c r="C48" s="361"/>
      <c r="D48" s="369"/>
      <c r="E48" s="367"/>
      <c r="F48" s="367"/>
      <c r="G48" s="364"/>
      <c r="H48" s="234" t="s">
        <v>346</v>
      </c>
      <c r="I48" s="367"/>
      <c r="J48" s="367"/>
      <c r="K48" s="364"/>
      <c r="L48" s="235" t="s">
        <v>346</v>
      </c>
    </row>
    <row r="49" spans="3:12" ht="12">
      <c r="C49" s="362"/>
      <c r="D49" s="370"/>
      <c r="E49" s="368"/>
      <c r="F49" s="368"/>
      <c r="G49" s="365"/>
      <c r="H49" s="238" t="s">
        <v>243</v>
      </c>
      <c r="I49" s="368"/>
      <c r="J49" s="368"/>
      <c r="K49" s="365"/>
      <c r="L49" s="239" t="s">
        <v>243</v>
      </c>
    </row>
    <row r="50" spans="3:12" ht="12">
      <c r="C50" s="231" t="s">
        <v>249</v>
      </c>
      <c r="D50" s="228" t="s">
        <v>347</v>
      </c>
      <c r="E50" s="228" t="s">
        <v>348</v>
      </c>
      <c r="F50" s="228" t="s">
        <v>349</v>
      </c>
      <c r="G50" s="228" t="s">
        <v>350</v>
      </c>
      <c r="H50" s="228" t="s">
        <v>351</v>
      </c>
      <c r="I50" s="224">
        <v>25.522602429557917</v>
      </c>
      <c r="J50" s="225">
        <v>66.59769249656479</v>
      </c>
      <c r="K50" s="225">
        <v>7.879705073877297</v>
      </c>
      <c r="L50" s="225">
        <v>2.4876698413356544</v>
      </c>
    </row>
    <row r="51" spans="3:12" ht="12">
      <c r="C51" s="232">
        <v>45</v>
      </c>
      <c r="D51" s="228" t="s">
        <v>352</v>
      </c>
      <c r="E51" s="228" t="s">
        <v>353</v>
      </c>
      <c r="F51" s="228" t="s">
        <v>354</v>
      </c>
      <c r="G51" s="228" t="s">
        <v>355</v>
      </c>
      <c r="H51" s="228" t="s">
        <v>356</v>
      </c>
      <c r="I51" s="224">
        <v>23.048229247714776</v>
      </c>
      <c r="J51" s="225">
        <v>67.87127311028894</v>
      </c>
      <c r="K51" s="225">
        <v>9.080497641996283</v>
      </c>
      <c r="L51" s="225">
        <v>2.9389697826190515</v>
      </c>
    </row>
    <row r="52" spans="3:12" ht="12">
      <c r="C52" s="232">
        <v>50</v>
      </c>
      <c r="D52" s="228" t="s">
        <v>357</v>
      </c>
      <c r="E52" s="228" t="s">
        <v>358</v>
      </c>
      <c r="F52" s="228" t="s">
        <v>359</v>
      </c>
      <c r="G52" s="228" t="s">
        <v>360</v>
      </c>
      <c r="H52" s="228" t="s">
        <v>361</v>
      </c>
      <c r="I52" s="224">
        <v>22.86862677772505</v>
      </c>
      <c r="J52" s="225">
        <v>66.95466487656392</v>
      </c>
      <c r="K52" s="225">
        <v>10.162048021563537</v>
      </c>
      <c r="L52" s="225">
        <v>3.518670694397827</v>
      </c>
    </row>
    <row r="53" spans="3:12" ht="12">
      <c r="C53" s="232">
        <v>55</v>
      </c>
      <c r="D53" s="228" t="s">
        <v>362</v>
      </c>
      <c r="E53" s="228" t="s">
        <v>363</v>
      </c>
      <c r="F53" s="228" t="s">
        <v>364</v>
      </c>
      <c r="G53" s="228" t="s">
        <v>365</v>
      </c>
      <c r="H53" s="228" t="s">
        <v>366</v>
      </c>
      <c r="I53" s="224">
        <v>22.330583417712667</v>
      </c>
      <c r="J53" s="225">
        <v>66.0418920545228</v>
      </c>
      <c r="K53" s="225">
        <v>11.603707187858953</v>
      </c>
      <c r="L53" s="225">
        <v>4.202626334290858</v>
      </c>
    </row>
    <row r="54" spans="3:12" ht="12">
      <c r="C54" s="232">
        <v>60</v>
      </c>
      <c r="D54" s="228" t="s">
        <v>367</v>
      </c>
      <c r="E54" s="228" t="s">
        <v>368</v>
      </c>
      <c r="F54" s="228" t="s">
        <v>369</v>
      </c>
      <c r="G54" s="228" t="s">
        <v>370</v>
      </c>
      <c r="H54" s="228" t="s">
        <v>371</v>
      </c>
      <c r="I54" s="224">
        <v>20.848986686663</v>
      </c>
      <c r="J54" s="225">
        <v>65.89774023539813</v>
      </c>
      <c r="K54" s="225">
        <v>13.251337546132778</v>
      </c>
      <c r="L54" s="225">
        <v>5.202085129683753</v>
      </c>
    </row>
    <row r="55" spans="3:12" ht="12">
      <c r="C55" s="231" t="s">
        <v>250</v>
      </c>
      <c r="D55" s="228" t="s">
        <v>372</v>
      </c>
      <c r="E55" s="228" t="s">
        <v>373</v>
      </c>
      <c r="F55" s="228" t="s">
        <v>374</v>
      </c>
      <c r="G55" s="228" t="s">
        <v>375</v>
      </c>
      <c r="H55" s="228" t="s">
        <v>376</v>
      </c>
      <c r="I55" s="224">
        <v>17.713287922798703</v>
      </c>
      <c r="J55" s="225">
        <v>66.3168885474903</v>
      </c>
      <c r="K55" s="225">
        <v>15.864521281736927</v>
      </c>
      <c r="L55" s="225">
        <v>6.5751588436083575</v>
      </c>
    </row>
    <row r="56" spans="3:12" ht="12">
      <c r="C56" s="231" t="s">
        <v>212</v>
      </c>
      <c r="D56" s="228" t="s">
        <v>377</v>
      </c>
      <c r="E56" s="228" t="s">
        <v>378</v>
      </c>
      <c r="F56" s="228" t="s">
        <v>379</v>
      </c>
      <c r="G56" s="228" t="s">
        <v>380</v>
      </c>
      <c r="H56" s="228" t="s">
        <v>381</v>
      </c>
      <c r="I56" s="224">
        <v>15.458846203544358</v>
      </c>
      <c r="J56" s="225">
        <v>65.49732151409508</v>
      </c>
      <c r="K56" s="225">
        <v>19.009567720082313</v>
      </c>
      <c r="L56" s="225">
        <v>7.8577705662909985</v>
      </c>
    </row>
    <row r="57" spans="3:12" ht="12">
      <c r="C57" s="231">
        <v>12</v>
      </c>
      <c r="D57" s="228" t="s">
        <v>382</v>
      </c>
      <c r="E57" s="228" t="s">
        <v>383</v>
      </c>
      <c r="F57" s="228" t="s">
        <v>384</v>
      </c>
      <c r="G57" s="228" t="s">
        <v>385</v>
      </c>
      <c r="H57" s="228" t="s">
        <v>386</v>
      </c>
      <c r="I57" s="224">
        <v>13.97794712440869</v>
      </c>
      <c r="J57" s="225">
        <v>63.75353084234969</v>
      </c>
      <c r="K57" s="225">
        <v>22.24109992120233</v>
      </c>
      <c r="L57" s="225">
        <v>9.670581244060724</v>
      </c>
    </row>
    <row r="58" spans="3:12" ht="12">
      <c r="C58" s="232">
        <v>17</v>
      </c>
      <c r="D58" s="228" t="s">
        <v>387</v>
      </c>
      <c r="E58" s="228" t="s">
        <v>388</v>
      </c>
      <c r="F58" s="228" t="s">
        <v>389</v>
      </c>
      <c r="G58" s="228" t="s">
        <v>390</v>
      </c>
      <c r="H58" s="228" t="s">
        <v>391</v>
      </c>
      <c r="I58" s="224">
        <v>13.180236445518778</v>
      </c>
      <c r="J58" s="225">
        <v>61.67273882055948</v>
      </c>
      <c r="K58" s="225">
        <v>25.01303090031797</v>
      </c>
      <c r="L58" s="225">
        <v>12.175014705823237</v>
      </c>
    </row>
    <row r="59" spans="3:12" ht="12">
      <c r="C59" s="232">
        <v>18</v>
      </c>
      <c r="D59" s="228" t="s">
        <v>392</v>
      </c>
      <c r="E59" s="228" t="s">
        <v>393</v>
      </c>
      <c r="F59" s="228" t="s">
        <v>394</v>
      </c>
      <c r="G59" s="228" t="s">
        <v>395</v>
      </c>
      <c r="H59" s="228" t="s">
        <v>396</v>
      </c>
      <c r="I59" s="224">
        <v>13.071112096747555</v>
      </c>
      <c r="J59" s="225">
        <v>61.575524879493585</v>
      </c>
      <c r="K59" s="225">
        <v>25.351947482054637</v>
      </c>
      <c r="L59" s="225">
        <v>12.48507783120137</v>
      </c>
    </row>
    <row r="60" spans="3:12" ht="12">
      <c r="C60" s="232">
        <v>19</v>
      </c>
      <c r="D60" s="228" t="s">
        <v>397</v>
      </c>
      <c r="E60" s="228" t="s">
        <v>398</v>
      </c>
      <c r="F60" s="228" t="s">
        <v>399</v>
      </c>
      <c r="G60" s="228" t="s">
        <v>400</v>
      </c>
      <c r="H60" s="228" t="s">
        <v>401</v>
      </c>
      <c r="I60" s="224">
        <v>12.988112570336108</v>
      </c>
      <c r="J60" s="225">
        <v>60.98932560105401</v>
      </c>
      <c r="K60" s="225">
        <v>26.021204970983604</v>
      </c>
      <c r="L60" s="225">
        <v>13.000188603210052</v>
      </c>
    </row>
    <row r="61" spans="3:12" ht="12">
      <c r="C61" s="233">
        <v>20</v>
      </c>
      <c r="D61" s="229" t="s">
        <v>402</v>
      </c>
      <c r="E61" s="229" t="s">
        <v>403</v>
      </c>
      <c r="F61" s="229" t="s">
        <v>404</v>
      </c>
      <c r="G61" s="229" t="s">
        <v>405</v>
      </c>
      <c r="H61" s="229" t="s">
        <v>406</v>
      </c>
      <c r="I61" s="226">
        <v>12.9</v>
      </c>
      <c r="J61" s="227">
        <v>60.5</v>
      </c>
      <c r="K61" s="227">
        <v>26.6</v>
      </c>
      <c r="L61" s="227">
        <v>13.5</v>
      </c>
    </row>
    <row r="62" spans="3:12" ht="12">
      <c r="C62" s="282" t="s">
        <v>308</v>
      </c>
      <c r="D62" s="228"/>
      <c r="E62" s="228"/>
      <c r="F62" s="228"/>
      <c r="G62" s="228"/>
      <c r="H62" s="228"/>
      <c r="I62" s="225"/>
      <c r="J62" s="225"/>
      <c r="K62" s="225"/>
      <c r="L62" s="225"/>
    </row>
  </sheetData>
  <sheetProtection/>
  <mergeCells count="13">
    <mergeCell ref="D46:H46"/>
    <mergeCell ref="P7:W7"/>
    <mergeCell ref="Q8:T8"/>
    <mergeCell ref="U8:W8"/>
    <mergeCell ref="I46:L46"/>
    <mergeCell ref="C47:C49"/>
    <mergeCell ref="K47:K49"/>
    <mergeCell ref="I47:I49"/>
    <mergeCell ref="J47:J49"/>
    <mergeCell ref="D47:D49"/>
    <mergeCell ref="G47:G49"/>
    <mergeCell ref="F47:F49"/>
    <mergeCell ref="E47:E49"/>
  </mergeCells>
  <printOptions/>
  <pageMargins left="0.68" right="0.49" top="0.72" bottom="0.61" header="0.512" footer="0.39"/>
  <pageSetup horizontalDpi="600" verticalDpi="600" orientation="portrait" paperSize="9" r:id="rId2"/>
  <headerFooter alignWithMargins="0">
    <oddFooter>&amp;C&amp;9&amp;[- 9 -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jink</cp:lastModifiedBy>
  <cp:lastPrinted>2008-06-30T05:40:07Z</cp:lastPrinted>
  <dcterms:created xsi:type="dcterms:W3CDTF">2006-05-10T01:07:33Z</dcterms:created>
  <dcterms:modified xsi:type="dcterms:W3CDTF">2009-07-09T00:20:11Z</dcterms:modified>
  <cp:category/>
  <cp:version/>
  <cp:contentType/>
  <cp:contentStatus/>
</cp:coreProperties>
</file>