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97-1" sheetId="1" r:id="rId1"/>
    <sheet name="097-2" sheetId="2" r:id="rId2"/>
  </sheets>
  <calcPr calcId="145621"/>
</workbook>
</file>

<file path=xl/calcChain.xml><?xml version="1.0" encoding="utf-8"?>
<calcChain xmlns="http://schemas.openxmlformats.org/spreadsheetml/2006/main">
  <c r="E17" i="2" l="1"/>
  <c r="D17" i="2"/>
  <c r="O16" i="2"/>
  <c r="N16" i="2"/>
  <c r="E16" i="2"/>
  <c r="D16" i="2"/>
  <c r="O15" i="2"/>
  <c r="N15" i="2"/>
  <c r="E15" i="2"/>
  <c r="D15" i="2"/>
  <c r="O14" i="2"/>
  <c r="N14" i="2"/>
  <c r="E14" i="2"/>
  <c r="D14" i="2"/>
  <c r="O13" i="2"/>
  <c r="N13" i="2"/>
  <c r="E13" i="2"/>
  <c r="D13" i="2"/>
  <c r="O12" i="2"/>
  <c r="N12" i="2"/>
  <c r="I12" i="2"/>
  <c r="H12" i="2"/>
  <c r="E12" i="2"/>
  <c r="D12" i="2"/>
  <c r="I10" i="2"/>
  <c r="H10" i="2"/>
  <c r="G10" i="2"/>
  <c r="F10" i="2"/>
  <c r="E10" i="2"/>
  <c r="D10" i="2"/>
  <c r="Q19" i="1"/>
  <c r="P19" i="1"/>
  <c r="Q16" i="1"/>
  <c r="P16" i="1"/>
  <c r="Q15" i="1"/>
  <c r="P15" i="1"/>
  <c r="Q14" i="1"/>
  <c r="P14" i="1"/>
  <c r="Q12" i="1"/>
  <c r="P12" i="1"/>
  <c r="P10" i="1" s="1"/>
  <c r="Q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<sst xmlns="http://schemas.openxmlformats.org/spreadsheetml/2006/main" count="79" uniqueCount="44">
  <si>
    <t>９７　トン数階級別入港船舶</t>
    <phoneticPr fontId="3"/>
  </si>
  <si>
    <t>　　（１）　甲種港湾</t>
    <phoneticPr fontId="3"/>
  </si>
  <si>
    <t xml:space="preserve"> (単位　ＧＴ)</t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</si>
  <si>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</si>
  <si>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</si>
  <si>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</si>
  <si>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</si>
  <si>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</si>
  <si>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1000　～　  </t>
    <phoneticPr fontId="3"/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</si>
  <si>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</si>
  <si>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</si>
  <si>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</si>
  <si>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</si>
  <si>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</si>
  <si>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</si>
  <si>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</si>
  <si>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</si>
  <si>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平成 </t>
    <phoneticPr fontId="3"/>
  </si>
  <si>
    <t xml:space="preserve">  年</t>
  </si>
  <si>
    <t xml:space="preserve"> 平成 </t>
    <phoneticPr fontId="3"/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</si>
  <si>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</si>
  <si>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</si>
  <si>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</si>
  <si>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</si>
  <si>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</si>
  <si>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</si>
  <si>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</si>
  <si>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 xml:space="preserve"> 8 岩   国   港</t>
    <phoneticPr fontId="3"/>
  </si>
  <si>
    <t>　　  （２）　乙種港湾</t>
    <phoneticPr fontId="3"/>
  </si>
  <si>
    <t>対象は，商船のみである。</t>
    <phoneticPr fontId="3"/>
  </si>
  <si>
    <t>　(単位　ＧＴ)</t>
  </si>
  <si>
    <t xml:space="preserve"> 500ＧＴ以上</t>
  </si>
  <si>
    <t>年</t>
    <phoneticPr fontId="3"/>
  </si>
  <si>
    <t>萩         港</t>
  </si>
  <si>
    <t>柱   島   港</t>
    <phoneticPr fontId="3"/>
  </si>
  <si>
    <t>油   谷   港</t>
  </si>
  <si>
    <t>久　 賀　 港</t>
  </si>
  <si>
    <t>特   牛   港</t>
  </si>
  <si>
    <t>白   木   港</t>
    <phoneticPr fontId="3"/>
  </si>
  <si>
    <t>室   津   港</t>
  </si>
  <si>
    <t>伊 保 田 港</t>
    <phoneticPr fontId="3"/>
  </si>
  <si>
    <t>由   宇   港</t>
    <phoneticPr fontId="3"/>
  </si>
  <si>
    <t>小   松   港</t>
    <phoneticPr fontId="3"/>
  </si>
  <si>
    <t>角   島   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</si>
</sst>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##\ ###\ ###\ ##0"/>
    <numFmt numFmtId="178" formatCode="#\ ###\ ##0;&quot;△&quot;#\ ###\ ##0;&quot;－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Alignment="1" applyProtection="1">
      <alignment horizontal="right"/>
    </xf>
    <xf numFmtId="37" fontId="2" fillId="2" borderId="5" xfId="0" applyNumberFormat="1" applyFont="1" applyFill="1" applyBorder="1" applyAlignment="1" applyProtection="1">
      <alignment horizontal="center"/>
    </xf>
    <xf numFmtId="176" fontId="2" fillId="2" borderId="1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7" fontId="2" fillId="0" borderId="0" xfId="0" applyNumberFormat="1" applyFont="1" applyBorder="1" applyAlignment="1" applyProtection="1"/>
    <xf numFmtId="177" fontId="2" fillId="0" borderId="0" xfId="0" applyNumberFormat="1" applyFont="1" applyAlignment="1" applyProtection="1"/>
    <xf numFmtId="37" fontId="2" fillId="2" borderId="13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left"/>
    </xf>
    <xf numFmtId="178" fontId="0" fillId="3" borderId="0" xfId="0" applyNumberFormat="1" applyFont="1" applyFill="1" applyProtection="1">
      <alignment vertical="center"/>
    </xf>
    <xf numFmtId="37" fontId="2" fillId="2" borderId="13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8" fontId="1" fillId="3" borderId="0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37" fontId="1" fillId="2" borderId="13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2" xfId="0" applyNumberFormat="1" applyFont="1" applyFill="1" applyBorder="1" applyAlignment="1" applyProtection="1"/>
    <xf numFmtId="178" fontId="6" fillId="3" borderId="0" xfId="0" applyNumberFormat="1" applyFont="1" applyFill="1" applyBorder="1" applyAlignment="1" applyProtection="1"/>
    <xf numFmtId="37" fontId="6" fillId="2" borderId="13" xfId="0" applyNumberFormat="1" applyFont="1" applyFill="1" applyBorder="1" applyAlignment="1" applyProtection="1"/>
    <xf numFmtId="37" fontId="1" fillId="2" borderId="12" xfId="0" applyNumberFormat="1" applyFont="1" applyFill="1" applyBorder="1" applyAlignment="1" applyProtection="1"/>
    <xf numFmtId="178" fontId="0" fillId="3" borderId="0" xfId="0" applyNumberFormat="1" applyFill="1" applyBorder="1" applyAlignment="1" applyProtection="1"/>
    <xf numFmtId="178" fontId="1" fillId="3" borderId="0" xfId="1" applyNumberFormat="1" applyFont="1" applyFill="1" applyBorder="1" applyAlignment="1" applyProtection="1"/>
    <xf numFmtId="178" fontId="1" fillId="3" borderId="0" xfId="0" quotePrefix="1" applyNumberFormat="1" applyFont="1" applyFill="1" applyAlignment="1" applyProtection="1">
      <alignment horizontal="right"/>
    </xf>
    <xf numFmtId="178" fontId="0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178" fontId="1" fillId="3" borderId="7" xfId="1" applyNumberFormat="1" applyFont="1" applyFill="1" applyBorder="1" applyAlignment="1" applyProtection="1"/>
    <xf numFmtId="37" fontId="2" fillId="2" borderId="11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Border="1" applyAlignment="1" applyProtection="1"/>
    <xf numFmtId="0" fontId="2" fillId="0" borderId="0" xfId="0" applyFont="1" applyProtection="1">
      <alignment vertical="center"/>
    </xf>
    <xf numFmtId="37" fontId="8" fillId="0" borderId="0" xfId="0" applyNumberFormat="1" applyFont="1" applyBorder="1" applyAlignment="1" applyProtection="1">
      <alignment horizontal="left"/>
    </xf>
    <xf numFmtId="37" fontId="9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177" fontId="1" fillId="0" borderId="0" xfId="0" applyNumberFormat="1" applyFont="1" applyBorder="1" applyAlignment="1" applyProtection="1"/>
    <xf numFmtId="177" fontId="1" fillId="0" borderId="0" xfId="0" applyNumberFormat="1" applyFont="1" applyAlignment="1" applyProtection="1"/>
    <xf numFmtId="178" fontId="0" fillId="3" borderId="0" xfId="0" applyNumberFormat="1" applyFill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8" fontId="0" fillId="3" borderId="0" xfId="0" applyNumberFormat="1" applyFill="1" applyBorder="1" applyAlignment="1" applyProtection="1">
      <alignment horizontal="right"/>
    </xf>
    <xf numFmtId="178" fontId="0" fillId="3" borderId="0" xfId="0" quotePrefix="1" applyNumberFormat="1" applyFill="1" applyAlignment="1" applyProtection="1">
      <alignment horizontal="right"/>
    </xf>
    <xf numFmtId="178" fontId="1" fillId="3" borderId="6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1" fillId="2" borderId="7" xfId="0" applyNumberFormat="1" applyFont="1" applyFill="1" applyBorder="1" applyAlignment="1" applyProtection="1"/>
    <xf numFmtId="0" fontId="0" fillId="0" borderId="6" xfId="0" applyBorder="1" applyProtection="1">
      <alignment vertic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3"/>
  <sheetViews>
    <sheetView showGridLines="0" tabSelected="1" zoomScaleNormal="100" workbookViewId="0"/>
  </sheetViews>
  <sheetFormatPr defaultRowHeight="13.5"/>
  <cols>
    <col min="1" max="1" width="6.125" style="3" customWidth="1"/>
    <col min="2" max="2" width="3.625" style="3" customWidth="1"/>
    <col min="3" max="3" width="5.625" style="3" customWidth="1"/>
    <col min="4" max="10" width="13.875" style="3" customWidth="1"/>
    <col min="11" max="17" width="14" style="3" customWidth="1"/>
    <col min="18" max="18" width="5.625" style="3" customWidth="1"/>
    <col min="19" max="19" width="3.125" style="3" customWidth="1"/>
    <col min="20" max="20" width="5.625" style="3" customWidth="1"/>
    <col min="21" max="16384" width="9" style="3"/>
  </cols>
  <sheetData>
    <row r="1" spans="1:20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5"/>
      <c r="S3" s="6"/>
      <c r="T3" s="7" t="s">
        <v>3</v>
      </c>
    </row>
    <row r="4" spans="1:20" ht="14.25" thickTop="1">
      <c r="A4" s="70" t="s">
        <v>4</v>
      </c>
      <c r="B4" s="70"/>
      <c r="C4" s="74"/>
      <c r="D4" s="67" t="s">
        <v>5</v>
      </c>
      <c r="E4" s="68"/>
      <c r="F4" s="67" t="s">
        <v>6</v>
      </c>
      <c r="G4" s="68"/>
      <c r="H4" s="67" t="s">
        <v>7</v>
      </c>
      <c r="I4" s="68"/>
      <c r="J4" s="8" t="s">
        <v>8</v>
      </c>
      <c r="K4" s="9">
        <v>3000</v>
      </c>
      <c r="L4" s="67" t="s">
        <v>9</v>
      </c>
      <c r="M4" s="68"/>
      <c r="N4" s="67" t="s">
        <v>10</v>
      </c>
      <c r="O4" s="68"/>
      <c r="P4" s="67" t="s">
        <v>11</v>
      </c>
      <c r="Q4" s="68"/>
      <c r="R4" s="69" t="s">
        <v>12</v>
      </c>
      <c r="S4" s="70"/>
      <c r="T4" s="70"/>
    </row>
    <row r="5" spans="1:20">
      <c r="A5" s="71" t="s">
        <v>13</v>
      </c>
      <c r="B5" s="71"/>
      <c r="C5" s="72"/>
      <c r="D5" s="10" t="s">
        <v>14</v>
      </c>
      <c r="E5" s="11" t="s">
        <v>15</v>
      </c>
      <c r="F5" s="12" t="s">
        <v>14</v>
      </c>
      <c r="G5" s="11" t="s">
        <v>15</v>
      </c>
      <c r="H5" s="12" t="s">
        <v>14</v>
      </c>
      <c r="I5" s="11" t="s">
        <v>15</v>
      </c>
      <c r="J5" s="12" t="s">
        <v>14</v>
      </c>
      <c r="K5" s="11" t="s">
        <v>15</v>
      </c>
      <c r="L5" s="12" t="s">
        <v>14</v>
      </c>
      <c r="M5" s="11" t="s">
        <v>15</v>
      </c>
      <c r="N5" s="12" t="s">
        <v>14</v>
      </c>
      <c r="O5" s="11" t="s">
        <v>15</v>
      </c>
      <c r="P5" s="12" t="s">
        <v>14</v>
      </c>
      <c r="Q5" s="11" t="s">
        <v>15</v>
      </c>
      <c r="R5" s="73" t="s">
        <v>16</v>
      </c>
      <c r="S5" s="71"/>
      <c r="T5" s="71"/>
    </row>
    <row r="6" spans="1:20">
      <c r="A6" s="13"/>
      <c r="B6" s="13"/>
      <c r="C6" s="14"/>
      <c r="D6" s="15"/>
      <c r="E6" s="16"/>
      <c r="F6" s="16"/>
      <c r="G6" s="16"/>
      <c r="H6" s="16"/>
      <c r="I6" s="16"/>
      <c r="J6" s="16"/>
      <c r="K6" s="15"/>
      <c r="L6" s="16"/>
      <c r="M6" s="16"/>
      <c r="N6" s="16"/>
      <c r="O6" s="16"/>
      <c r="P6" s="16"/>
      <c r="Q6" s="16"/>
      <c r="R6" s="17"/>
      <c r="S6" s="13"/>
      <c r="T6" s="13"/>
    </row>
    <row r="7" spans="1:20">
      <c r="A7" s="18" t="s">
        <v>17</v>
      </c>
      <c r="B7" s="19">
        <v>27</v>
      </c>
      <c r="C7" s="20" t="s">
        <v>18</v>
      </c>
      <c r="D7" s="21">
        <v>94725</v>
      </c>
      <c r="E7" s="21">
        <v>112234805</v>
      </c>
      <c r="F7" s="21">
        <v>69554</v>
      </c>
      <c r="G7" s="21">
        <v>12518433</v>
      </c>
      <c r="H7" s="21">
        <v>14174</v>
      </c>
      <c r="I7" s="21">
        <v>10586652</v>
      </c>
      <c r="J7" s="21">
        <v>3125</v>
      </c>
      <c r="K7" s="21">
        <v>6012049</v>
      </c>
      <c r="L7" s="21">
        <v>5028</v>
      </c>
      <c r="M7" s="21">
        <v>19942183</v>
      </c>
      <c r="N7" s="21">
        <v>1211</v>
      </c>
      <c r="O7" s="21">
        <v>9408931</v>
      </c>
      <c r="P7" s="21">
        <v>1633</v>
      </c>
      <c r="Q7" s="21">
        <v>53766557</v>
      </c>
      <c r="R7" s="22" t="s">
        <v>19</v>
      </c>
      <c r="S7" s="19">
        <v>27</v>
      </c>
      <c r="T7" s="23" t="s">
        <v>18</v>
      </c>
    </row>
    <row r="8" spans="1:20" s="24" customFormat="1">
      <c r="A8" s="13"/>
      <c r="B8" s="19">
        <v>28</v>
      </c>
      <c r="C8" s="14"/>
      <c r="D8" s="21">
        <v>93345</v>
      </c>
      <c r="E8" s="21">
        <v>107105435</v>
      </c>
      <c r="F8" s="21">
        <v>69100</v>
      </c>
      <c r="G8" s="21">
        <v>12608230</v>
      </c>
      <c r="H8" s="21">
        <v>13984</v>
      </c>
      <c r="I8" s="21">
        <v>10458387</v>
      </c>
      <c r="J8" s="21">
        <v>2759</v>
      </c>
      <c r="K8" s="21">
        <v>5288452</v>
      </c>
      <c r="L8" s="21">
        <v>4769</v>
      </c>
      <c r="M8" s="21">
        <v>18929459</v>
      </c>
      <c r="N8" s="21">
        <v>1192</v>
      </c>
      <c r="O8" s="21">
        <v>9205277</v>
      </c>
      <c r="P8" s="21">
        <v>1541</v>
      </c>
      <c r="Q8" s="21">
        <v>50615630</v>
      </c>
      <c r="R8" s="17"/>
      <c r="S8" s="19">
        <v>28</v>
      </c>
      <c r="T8" s="13"/>
    </row>
    <row r="9" spans="1:20">
      <c r="A9" s="13"/>
      <c r="B9" s="19"/>
      <c r="C9" s="14"/>
      <c r="D9" s="25"/>
      <c r="E9" s="26"/>
      <c r="F9" s="26"/>
      <c r="G9" s="26"/>
      <c r="H9" s="26"/>
      <c r="I9" s="26"/>
      <c r="J9" s="26"/>
      <c r="K9" s="25"/>
      <c r="L9" s="26"/>
      <c r="M9" s="26"/>
      <c r="N9" s="26"/>
      <c r="O9" s="26"/>
      <c r="P9" s="26"/>
      <c r="Q9" s="26"/>
      <c r="R9" s="27"/>
      <c r="S9" s="19"/>
      <c r="T9" s="28"/>
    </row>
    <row r="10" spans="1:20">
      <c r="A10" s="29"/>
      <c r="B10" s="30">
        <v>29</v>
      </c>
      <c r="C10" s="31"/>
      <c r="D10" s="32">
        <f t="shared" ref="D10:Q10" si="0">SUM(D12:D19)</f>
        <v>95071</v>
      </c>
      <c r="E10" s="32">
        <f t="shared" si="0"/>
        <v>113827166</v>
      </c>
      <c r="F10" s="32">
        <f t="shared" si="0"/>
        <v>69533</v>
      </c>
      <c r="G10" s="32">
        <f t="shared" si="0"/>
        <v>12826188</v>
      </c>
      <c r="H10" s="32">
        <f t="shared" si="0"/>
        <v>14725</v>
      </c>
      <c r="I10" s="32">
        <f t="shared" si="0"/>
        <v>11043417</v>
      </c>
      <c r="J10" s="32">
        <f t="shared" si="0"/>
        <v>2850</v>
      </c>
      <c r="K10" s="32">
        <f t="shared" si="0"/>
        <v>5544508</v>
      </c>
      <c r="L10" s="32">
        <f t="shared" si="0"/>
        <v>5207</v>
      </c>
      <c r="M10" s="32">
        <f t="shared" si="0"/>
        <v>20566104</v>
      </c>
      <c r="N10" s="32">
        <f t="shared" si="0"/>
        <v>1146</v>
      </c>
      <c r="O10" s="32">
        <f t="shared" si="0"/>
        <v>8896221</v>
      </c>
      <c r="P10" s="32">
        <f t="shared" si="0"/>
        <v>1610</v>
      </c>
      <c r="Q10" s="32">
        <f t="shared" si="0"/>
        <v>54950728</v>
      </c>
      <c r="R10" s="33"/>
      <c r="S10" s="30">
        <v>29</v>
      </c>
      <c r="T10" s="29"/>
    </row>
    <row r="11" spans="1:20">
      <c r="A11" s="28"/>
      <c r="B11" s="28"/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27"/>
      <c r="S11" s="28"/>
      <c r="T11" s="28"/>
    </row>
    <row r="12" spans="1:20">
      <c r="A12" s="23" t="s">
        <v>20</v>
      </c>
      <c r="B12" s="13"/>
      <c r="C12" s="14"/>
      <c r="D12" s="36">
        <v>35703</v>
      </c>
      <c r="E12" s="36">
        <v>12795501</v>
      </c>
      <c r="F12" s="36">
        <v>33507</v>
      </c>
      <c r="G12" s="36">
        <v>2062981</v>
      </c>
      <c r="H12" s="36">
        <v>1167</v>
      </c>
      <c r="I12" s="36">
        <v>875439</v>
      </c>
      <c r="J12" s="36">
        <v>206</v>
      </c>
      <c r="K12" s="36">
        <v>320601</v>
      </c>
      <c r="L12" s="36">
        <v>215</v>
      </c>
      <c r="M12" s="36">
        <v>947935</v>
      </c>
      <c r="N12" s="36">
        <v>499</v>
      </c>
      <c r="O12" s="36">
        <v>3743543</v>
      </c>
      <c r="P12" s="36">
        <f>59+50</f>
        <v>109</v>
      </c>
      <c r="Q12" s="36">
        <f>3854843+990159</f>
        <v>4845002</v>
      </c>
      <c r="R12" s="17"/>
      <c r="S12" s="19">
        <v>1</v>
      </c>
      <c r="T12" s="13"/>
    </row>
    <row r="13" spans="1:20">
      <c r="A13" s="23" t="s">
        <v>21</v>
      </c>
      <c r="B13" s="13"/>
      <c r="C13" s="14"/>
      <c r="D13" s="36">
        <v>2256</v>
      </c>
      <c r="E13" s="36">
        <v>2165983</v>
      </c>
      <c r="F13" s="36">
        <v>1573</v>
      </c>
      <c r="G13" s="36">
        <v>456007</v>
      </c>
      <c r="H13" s="36">
        <v>180</v>
      </c>
      <c r="I13" s="36">
        <v>135921</v>
      </c>
      <c r="J13" s="36">
        <v>62</v>
      </c>
      <c r="K13" s="36">
        <v>134883</v>
      </c>
      <c r="L13" s="36">
        <v>430</v>
      </c>
      <c r="M13" s="36">
        <v>1354593</v>
      </c>
      <c r="N13" s="36">
        <v>11</v>
      </c>
      <c r="O13" s="36">
        <v>84579</v>
      </c>
      <c r="P13" s="37">
        <v>0</v>
      </c>
      <c r="Q13" s="37">
        <v>0</v>
      </c>
      <c r="R13" s="17"/>
      <c r="S13" s="19">
        <v>2</v>
      </c>
      <c r="T13" s="13"/>
    </row>
    <row r="14" spans="1:20">
      <c r="A14" s="23" t="s">
        <v>22</v>
      </c>
      <c r="B14" s="13"/>
      <c r="C14" s="14"/>
      <c r="D14" s="36">
        <v>14686</v>
      </c>
      <c r="E14" s="36">
        <v>25263611</v>
      </c>
      <c r="F14" s="36">
        <v>8890</v>
      </c>
      <c r="G14" s="36">
        <v>2659822</v>
      </c>
      <c r="H14" s="36">
        <v>3514</v>
      </c>
      <c r="I14" s="36">
        <v>2712326</v>
      </c>
      <c r="J14" s="36">
        <v>482</v>
      </c>
      <c r="K14" s="36">
        <v>1032799</v>
      </c>
      <c r="L14" s="36">
        <v>1293</v>
      </c>
      <c r="M14" s="36">
        <v>5202305</v>
      </c>
      <c r="N14" s="36">
        <v>112</v>
      </c>
      <c r="O14" s="36">
        <v>987115</v>
      </c>
      <c r="P14" s="36">
        <f>139+256</f>
        <v>395</v>
      </c>
      <c r="Q14" s="36">
        <f>8767635+3901609</f>
        <v>12669244</v>
      </c>
      <c r="R14" s="17"/>
      <c r="S14" s="19">
        <v>3</v>
      </c>
      <c r="T14" s="13"/>
    </row>
    <row r="15" spans="1:20">
      <c r="A15" s="23" t="s">
        <v>23</v>
      </c>
      <c r="B15" s="13"/>
      <c r="C15" s="14"/>
      <c r="D15" s="36">
        <v>3774</v>
      </c>
      <c r="E15" s="36">
        <v>12800061</v>
      </c>
      <c r="F15" s="36">
        <v>2883</v>
      </c>
      <c r="G15" s="36">
        <v>599827</v>
      </c>
      <c r="H15" s="36">
        <v>96</v>
      </c>
      <c r="I15" s="36">
        <v>71128</v>
      </c>
      <c r="J15" s="36">
        <v>159</v>
      </c>
      <c r="K15" s="36">
        <v>396252</v>
      </c>
      <c r="L15" s="36">
        <v>252</v>
      </c>
      <c r="M15" s="36">
        <v>1224707</v>
      </c>
      <c r="N15" s="36">
        <v>91</v>
      </c>
      <c r="O15" s="36">
        <v>645042</v>
      </c>
      <c r="P15" s="36">
        <f>214+79</f>
        <v>293</v>
      </c>
      <c r="Q15" s="36">
        <f>7927692+1935413</f>
        <v>9863105</v>
      </c>
      <c r="R15" s="17"/>
      <c r="S15" s="19">
        <v>4</v>
      </c>
      <c r="T15" s="13"/>
    </row>
    <row r="16" spans="1:20">
      <c r="A16" s="23" t="s">
        <v>24</v>
      </c>
      <c r="B16" s="13"/>
      <c r="C16" s="14"/>
      <c r="D16" s="36">
        <v>24300</v>
      </c>
      <c r="E16" s="36">
        <v>39739596</v>
      </c>
      <c r="F16" s="36">
        <v>14237</v>
      </c>
      <c r="G16" s="36">
        <v>4888851</v>
      </c>
      <c r="H16" s="36">
        <v>5308</v>
      </c>
      <c r="I16" s="36">
        <v>3998523</v>
      </c>
      <c r="J16" s="36">
        <v>1421</v>
      </c>
      <c r="K16" s="36">
        <v>2583657</v>
      </c>
      <c r="L16" s="36">
        <v>2523</v>
      </c>
      <c r="M16" s="36">
        <v>10032917</v>
      </c>
      <c r="N16" s="36">
        <v>323</v>
      </c>
      <c r="O16" s="36">
        <v>2647958</v>
      </c>
      <c r="P16" s="36">
        <f>235+253</f>
        <v>488</v>
      </c>
      <c r="Q16" s="36">
        <f>10719646+4868044</f>
        <v>15587690</v>
      </c>
      <c r="R16" s="17"/>
      <c r="S16" s="19">
        <v>5</v>
      </c>
      <c r="T16" s="13"/>
    </row>
    <row r="17" spans="1:20">
      <c r="A17" s="23" t="s">
        <v>25</v>
      </c>
      <c r="B17" s="13"/>
      <c r="C17" s="14"/>
      <c r="D17" s="36">
        <v>530</v>
      </c>
      <c r="E17" s="36">
        <v>249202</v>
      </c>
      <c r="F17" s="36">
        <v>512</v>
      </c>
      <c r="G17" s="36">
        <v>116158</v>
      </c>
      <c r="H17" s="38">
        <v>0</v>
      </c>
      <c r="I17" s="38">
        <v>0</v>
      </c>
      <c r="J17" s="39">
        <v>2</v>
      </c>
      <c r="K17" s="40">
        <v>2000</v>
      </c>
      <c r="L17" s="36">
        <v>1</v>
      </c>
      <c r="M17" s="36">
        <v>5604</v>
      </c>
      <c r="N17" s="36">
        <v>15</v>
      </c>
      <c r="O17" s="36">
        <v>125440</v>
      </c>
      <c r="P17" s="37">
        <v>0</v>
      </c>
      <c r="Q17" s="37">
        <v>0</v>
      </c>
      <c r="R17" s="17"/>
      <c r="S17" s="19">
        <v>6</v>
      </c>
      <c r="T17" s="13"/>
    </row>
    <row r="18" spans="1:20">
      <c r="A18" s="23" t="s">
        <v>26</v>
      </c>
      <c r="B18" s="13"/>
      <c r="C18" s="14"/>
      <c r="D18" s="36">
        <v>6083</v>
      </c>
      <c r="E18" s="36">
        <v>5831590</v>
      </c>
      <c r="F18" s="36">
        <v>2955</v>
      </c>
      <c r="G18" s="36">
        <v>803868</v>
      </c>
      <c r="H18" s="36">
        <v>3101</v>
      </c>
      <c r="I18" s="36">
        <v>2155218</v>
      </c>
      <c r="J18" s="39">
        <v>0</v>
      </c>
      <c r="K18" s="39">
        <v>0</v>
      </c>
      <c r="L18" s="39">
        <v>0</v>
      </c>
      <c r="M18" s="39">
        <v>0</v>
      </c>
      <c r="N18" s="37">
        <v>0</v>
      </c>
      <c r="O18" s="37">
        <v>0</v>
      </c>
      <c r="P18" s="36">
        <v>27</v>
      </c>
      <c r="Q18" s="36">
        <v>2872504</v>
      </c>
      <c r="R18" s="17"/>
      <c r="S18" s="19">
        <v>7</v>
      </c>
      <c r="T18" s="13"/>
    </row>
    <row r="19" spans="1:20">
      <c r="A19" s="41" t="s">
        <v>27</v>
      </c>
      <c r="B19" s="42"/>
      <c r="C19" s="43"/>
      <c r="D19" s="44">
        <v>7739</v>
      </c>
      <c r="E19" s="45">
        <v>14981622</v>
      </c>
      <c r="F19" s="45">
        <v>4976</v>
      </c>
      <c r="G19" s="45">
        <v>1238674</v>
      </c>
      <c r="H19" s="45">
        <v>1359</v>
      </c>
      <c r="I19" s="45">
        <v>1094862</v>
      </c>
      <c r="J19" s="45">
        <v>518</v>
      </c>
      <c r="K19" s="45">
        <v>1074316</v>
      </c>
      <c r="L19" s="45">
        <v>493</v>
      </c>
      <c r="M19" s="45">
        <v>1798043</v>
      </c>
      <c r="N19" s="45">
        <v>95</v>
      </c>
      <c r="O19" s="45">
        <v>662544</v>
      </c>
      <c r="P19" s="45">
        <f>110+188</f>
        <v>298</v>
      </c>
      <c r="Q19" s="46">
        <f>6138041+2975142</f>
        <v>9113183</v>
      </c>
      <c r="R19" s="47"/>
      <c r="S19" s="48">
        <v>8</v>
      </c>
      <c r="T19" s="42"/>
    </row>
    <row r="20" spans="1:20">
      <c r="A20" s="49"/>
    </row>
    <row r="22" spans="1:20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0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</sheetData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4"/>
  <sheetViews>
    <sheetView showGridLines="0" zoomScaleNormal="100" workbookViewId="0">
      <selection sqref="A1:IV17"/>
    </sheetView>
  </sheetViews>
  <sheetFormatPr defaultRowHeight="13.5"/>
  <cols>
    <col min="1" max="1" width="6.125" style="3" customWidth="1"/>
    <col min="2" max="2" width="3.625" style="3" customWidth="1"/>
    <col min="3" max="3" width="5.125" style="3" customWidth="1"/>
    <col min="4" max="9" width="16.125" style="3" customWidth="1"/>
    <col min="10" max="10" width="9" style="3"/>
    <col min="11" max="11" width="5.625" style="3" customWidth="1"/>
    <col min="12" max="12" width="3.625" style="3" customWidth="1"/>
    <col min="13" max="13" width="5.625" style="3" customWidth="1"/>
    <col min="14" max="19" width="16.125" style="3" customWidth="1"/>
    <col min="20" max="16384" width="9" style="3"/>
  </cols>
  <sheetData>
    <row r="1" spans="1:19">
      <c r="A1" s="1"/>
      <c r="B1" s="1"/>
      <c r="C1" s="1"/>
      <c r="D1" s="4" t="s">
        <v>28</v>
      </c>
      <c r="E1" s="1"/>
      <c r="F1" s="1"/>
      <c r="G1" s="1"/>
      <c r="H1" s="1"/>
      <c r="I1" s="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>
      <c r="A2" s="1"/>
      <c r="B2" s="1"/>
      <c r="C2" s="1"/>
      <c r="D2" s="52" t="s">
        <v>29</v>
      </c>
      <c r="E2" s="51"/>
      <c r="F2" s="1"/>
      <c r="G2" s="1"/>
      <c r="H2" s="1"/>
      <c r="I2" s="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15" customHeight="1" thickBot="1">
      <c r="A3" s="5" t="s">
        <v>30</v>
      </c>
      <c r="B3" s="6"/>
      <c r="C3" s="6"/>
      <c r="D3" s="53"/>
      <c r="E3" s="6"/>
      <c r="F3" s="6"/>
      <c r="G3" s="6"/>
      <c r="H3" s="5"/>
      <c r="I3" s="54"/>
      <c r="J3" s="51"/>
      <c r="K3" s="51"/>
      <c r="L3" s="51"/>
      <c r="M3" s="51"/>
      <c r="N3" s="51"/>
      <c r="O3" s="51"/>
      <c r="P3" s="51"/>
      <c r="Q3" s="51"/>
      <c r="R3" s="51"/>
      <c r="S3" s="54" t="s">
        <v>3</v>
      </c>
    </row>
    <row r="4" spans="1:19" ht="14.25" thickTop="1">
      <c r="A4" s="70" t="s">
        <v>4</v>
      </c>
      <c r="B4" s="70"/>
      <c r="C4" s="74"/>
      <c r="D4" s="67" t="s">
        <v>5</v>
      </c>
      <c r="E4" s="68"/>
      <c r="F4" s="67" t="s">
        <v>6</v>
      </c>
      <c r="G4" s="68"/>
      <c r="H4" s="67" t="s">
        <v>31</v>
      </c>
      <c r="I4" s="77"/>
      <c r="J4" s="51"/>
      <c r="K4" s="55"/>
      <c r="L4" s="55"/>
      <c r="M4" s="56"/>
      <c r="N4" s="67" t="s">
        <v>5</v>
      </c>
      <c r="O4" s="68"/>
      <c r="P4" s="67" t="s">
        <v>6</v>
      </c>
      <c r="Q4" s="68"/>
      <c r="R4" s="67" t="s">
        <v>31</v>
      </c>
      <c r="S4" s="77"/>
    </row>
    <row r="5" spans="1:19">
      <c r="A5" s="71" t="s">
        <v>16</v>
      </c>
      <c r="B5" s="71"/>
      <c r="C5" s="72"/>
      <c r="D5" s="12" t="s">
        <v>14</v>
      </c>
      <c r="E5" s="11" t="s">
        <v>15</v>
      </c>
      <c r="F5" s="12" t="s">
        <v>14</v>
      </c>
      <c r="G5" s="11" t="s">
        <v>15</v>
      </c>
      <c r="H5" s="12" t="s">
        <v>14</v>
      </c>
      <c r="I5" s="11" t="s">
        <v>15</v>
      </c>
      <c r="J5" s="51"/>
      <c r="K5" s="71" t="s">
        <v>16</v>
      </c>
      <c r="L5" s="71"/>
      <c r="M5" s="72"/>
      <c r="N5" s="12" t="s">
        <v>14</v>
      </c>
      <c r="O5" s="11" t="s">
        <v>15</v>
      </c>
      <c r="P5" s="12" t="s">
        <v>14</v>
      </c>
      <c r="Q5" s="11" t="s">
        <v>15</v>
      </c>
      <c r="R5" s="12" t="s">
        <v>14</v>
      </c>
      <c r="S5" s="11" t="s">
        <v>15</v>
      </c>
    </row>
    <row r="6" spans="1:19">
      <c r="A6" s="28"/>
      <c r="B6" s="28"/>
      <c r="C6" s="34"/>
      <c r="D6" s="57"/>
      <c r="E6" s="58"/>
      <c r="F6" s="58"/>
      <c r="G6" s="58"/>
      <c r="H6" s="58"/>
      <c r="I6" s="58"/>
      <c r="K6" s="28"/>
      <c r="L6" s="28"/>
      <c r="M6" s="34"/>
    </row>
    <row r="7" spans="1:19">
      <c r="A7" s="18" t="s">
        <v>17</v>
      </c>
      <c r="B7" s="19">
        <v>27</v>
      </c>
      <c r="C7" s="20" t="s">
        <v>32</v>
      </c>
      <c r="D7" s="59">
        <v>8687</v>
      </c>
      <c r="E7" s="59">
        <v>688330</v>
      </c>
      <c r="F7" s="59">
        <v>8652</v>
      </c>
      <c r="G7" s="59">
        <v>534179</v>
      </c>
      <c r="H7" s="59">
        <v>35</v>
      </c>
      <c r="I7" s="59">
        <v>154151</v>
      </c>
      <c r="K7" s="75"/>
      <c r="L7" s="75"/>
      <c r="M7" s="76"/>
    </row>
    <row r="8" spans="1:19">
      <c r="A8" s="13"/>
      <c r="B8" s="19">
        <v>28</v>
      </c>
      <c r="C8" s="14"/>
      <c r="D8" s="59">
        <v>8654</v>
      </c>
      <c r="E8" s="59">
        <v>652225</v>
      </c>
      <c r="F8" s="59">
        <v>8607</v>
      </c>
      <c r="G8" s="59">
        <v>542645</v>
      </c>
      <c r="H8" s="59">
        <v>47</v>
      </c>
      <c r="I8" s="59">
        <v>109580</v>
      </c>
      <c r="K8" s="75"/>
      <c r="L8" s="75"/>
      <c r="M8" s="76"/>
    </row>
    <row r="9" spans="1:19">
      <c r="A9" s="28"/>
      <c r="B9" s="60"/>
      <c r="C9" s="34"/>
      <c r="D9" s="25"/>
      <c r="E9" s="26"/>
      <c r="F9" s="26"/>
      <c r="G9" s="26"/>
      <c r="H9" s="26"/>
      <c r="I9" s="26"/>
      <c r="K9" s="75"/>
      <c r="L9" s="75"/>
      <c r="M9" s="76"/>
    </row>
    <row r="10" spans="1:19">
      <c r="A10" s="29"/>
      <c r="B10" s="30">
        <v>29</v>
      </c>
      <c r="C10" s="31"/>
      <c r="D10" s="32">
        <f t="shared" ref="D10:I10" si="0">SUM(D12:D17,N12:N16)</f>
        <v>8764</v>
      </c>
      <c r="E10" s="32">
        <f t="shared" si="0"/>
        <v>643274</v>
      </c>
      <c r="F10" s="32">
        <f t="shared" si="0"/>
        <v>8709</v>
      </c>
      <c r="G10" s="32">
        <f t="shared" si="0"/>
        <v>550581</v>
      </c>
      <c r="H10" s="32">
        <f t="shared" si="0"/>
        <v>55</v>
      </c>
      <c r="I10" s="32">
        <f t="shared" si="0"/>
        <v>92693</v>
      </c>
      <c r="K10" s="75"/>
      <c r="L10" s="75"/>
      <c r="M10" s="76"/>
      <c r="N10" s="35"/>
      <c r="O10" s="35"/>
      <c r="P10" s="35"/>
      <c r="Q10" s="35"/>
      <c r="R10" s="39"/>
      <c r="S10" s="39"/>
    </row>
    <row r="11" spans="1:19">
      <c r="A11" s="28"/>
      <c r="B11" s="28"/>
      <c r="C11" s="34"/>
      <c r="D11" s="25"/>
      <c r="E11" s="25"/>
      <c r="F11" s="25"/>
      <c r="G11" s="25"/>
      <c r="H11" s="25"/>
      <c r="I11" s="25"/>
      <c r="K11" s="75"/>
      <c r="L11" s="75"/>
      <c r="M11" s="76"/>
      <c r="N11" s="40"/>
      <c r="O11" s="40"/>
      <c r="P11" s="40"/>
      <c r="Q11" s="40"/>
      <c r="R11" s="40"/>
      <c r="S11" s="40"/>
    </row>
    <row r="12" spans="1:19">
      <c r="A12" s="75" t="s">
        <v>33</v>
      </c>
      <c r="B12" s="75"/>
      <c r="C12" s="76"/>
      <c r="D12" s="35">
        <f t="shared" ref="D12:E17" si="1">F12+H12</f>
        <v>2282</v>
      </c>
      <c r="E12" s="35">
        <f t="shared" si="1"/>
        <v>482774</v>
      </c>
      <c r="F12" s="35">
        <v>2227</v>
      </c>
      <c r="G12" s="35">
        <v>390081</v>
      </c>
      <c r="H12" s="35">
        <f>18+37</f>
        <v>55</v>
      </c>
      <c r="I12" s="35">
        <f>58127+34566</f>
        <v>92693</v>
      </c>
      <c r="K12" s="75" t="s">
        <v>34</v>
      </c>
      <c r="L12" s="75"/>
      <c r="M12" s="76"/>
      <c r="N12" s="35">
        <f t="shared" ref="N12:O16" si="2">P12+R12</f>
        <v>1518</v>
      </c>
      <c r="O12" s="35">
        <f t="shared" si="2"/>
        <v>26542</v>
      </c>
      <c r="P12" s="35">
        <v>1518</v>
      </c>
      <c r="Q12" s="35">
        <v>26542</v>
      </c>
      <c r="R12" s="39">
        <v>0</v>
      </c>
      <c r="S12" s="39">
        <v>0</v>
      </c>
    </row>
    <row r="13" spans="1:19">
      <c r="A13" s="75" t="s">
        <v>35</v>
      </c>
      <c r="B13" s="75"/>
      <c r="C13" s="76"/>
      <c r="D13" s="40">
        <f t="shared" si="1"/>
        <v>0</v>
      </c>
      <c r="E13" s="40">
        <f t="shared" si="1"/>
        <v>0</v>
      </c>
      <c r="F13" s="40">
        <v>0</v>
      </c>
      <c r="G13" s="40">
        <v>0</v>
      </c>
      <c r="H13" s="40">
        <v>0</v>
      </c>
      <c r="I13" s="40">
        <v>0</v>
      </c>
      <c r="K13" s="75" t="s">
        <v>36</v>
      </c>
      <c r="L13" s="75"/>
      <c r="M13" s="76"/>
      <c r="N13" s="35">
        <f t="shared" si="2"/>
        <v>1117</v>
      </c>
      <c r="O13" s="35">
        <f t="shared" si="2"/>
        <v>10165</v>
      </c>
      <c r="P13" s="35">
        <v>1117</v>
      </c>
      <c r="Q13" s="35">
        <v>10165</v>
      </c>
      <c r="R13" s="40">
        <v>0</v>
      </c>
      <c r="S13" s="40">
        <v>0</v>
      </c>
    </row>
    <row r="14" spans="1:19">
      <c r="A14" s="75" t="s">
        <v>37</v>
      </c>
      <c r="B14" s="75"/>
      <c r="C14" s="76"/>
      <c r="D14" s="40">
        <f t="shared" si="1"/>
        <v>0</v>
      </c>
      <c r="E14" s="40">
        <f t="shared" si="1"/>
        <v>0</v>
      </c>
      <c r="F14" s="40">
        <v>0</v>
      </c>
      <c r="G14" s="40">
        <v>0</v>
      </c>
      <c r="H14" s="40">
        <v>0</v>
      </c>
      <c r="I14" s="40">
        <v>0</v>
      </c>
      <c r="K14" s="75" t="s">
        <v>38</v>
      </c>
      <c r="L14" s="75"/>
      <c r="M14" s="76"/>
      <c r="N14" s="61">
        <f t="shared" si="2"/>
        <v>0</v>
      </c>
      <c r="O14" s="62">
        <f t="shared" si="2"/>
        <v>0</v>
      </c>
      <c r="P14" s="62">
        <v>0</v>
      </c>
      <c r="Q14" s="62">
        <v>0</v>
      </c>
      <c r="R14" s="62">
        <v>0</v>
      </c>
      <c r="S14" s="37">
        <v>0</v>
      </c>
    </row>
    <row r="15" spans="1:19">
      <c r="A15" s="75" t="s">
        <v>39</v>
      </c>
      <c r="B15" s="75"/>
      <c r="C15" s="76"/>
      <c r="D15" s="35">
        <f t="shared" si="1"/>
        <v>3830</v>
      </c>
      <c r="E15" s="35">
        <f t="shared" si="1"/>
        <v>117261</v>
      </c>
      <c r="F15" s="35">
        <v>3830</v>
      </c>
      <c r="G15" s="35">
        <v>117261</v>
      </c>
      <c r="H15" s="39">
        <v>0</v>
      </c>
      <c r="I15" s="39">
        <v>0</v>
      </c>
      <c r="K15" s="75" t="s">
        <v>40</v>
      </c>
      <c r="L15" s="75"/>
      <c r="M15" s="76"/>
      <c r="N15" s="61">
        <f t="shared" si="2"/>
        <v>0</v>
      </c>
      <c r="O15" s="62">
        <f t="shared" si="2"/>
        <v>0</v>
      </c>
      <c r="P15" s="62">
        <v>0</v>
      </c>
      <c r="Q15" s="62">
        <v>0</v>
      </c>
      <c r="R15" s="39">
        <v>0</v>
      </c>
      <c r="S15" s="39">
        <v>0</v>
      </c>
    </row>
    <row r="16" spans="1:19">
      <c r="A16" s="75" t="s">
        <v>41</v>
      </c>
      <c r="B16" s="75"/>
      <c r="C16" s="76"/>
      <c r="D16" s="35">
        <f t="shared" si="1"/>
        <v>6</v>
      </c>
      <c r="E16" s="35">
        <f t="shared" si="1"/>
        <v>1383</v>
      </c>
      <c r="F16" s="35">
        <v>6</v>
      </c>
      <c r="G16" s="35">
        <v>1383</v>
      </c>
      <c r="H16" s="37">
        <v>0</v>
      </c>
      <c r="I16" s="37">
        <v>0</v>
      </c>
      <c r="K16" s="75" t="s">
        <v>42</v>
      </c>
      <c r="L16" s="75"/>
      <c r="M16" s="76"/>
      <c r="N16" s="35">
        <f t="shared" si="2"/>
        <v>11</v>
      </c>
      <c r="O16" s="35">
        <f t="shared" si="2"/>
        <v>5149</v>
      </c>
      <c r="P16" s="35">
        <v>11</v>
      </c>
      <c r="Q16" s="35">
        <v>5149</v>
      </c>
      <c r="R16" s="37">
        <v>0</v>
      </c>
      <c r="S16" s="37">
        <v>0</v>
      </c>
    </row>
    <row r="17" spans="1:19">
      <c r="A17" s="71" t="s">
        <v>43</v>
      </c>
      <c r="B17" s="71"/>
      <c r="C17" s="72"/>
      <c r="D17" s="63">
        <f t="shared" si="1"/>
        <v>0</v>
      </c>
      <c r="E17" s="63">
        <f t="shared" si="1"/>
        <v>0</v>
      </c>
      <c r="F17" s="63">
        <v>0</v>
      </c>
      <c r="G17" s="63">
        <v>0</v>
      </c>
      <c r="H17" s="63">
        <v>0</v>
      </c>
      <c r="I17" s="63">
        <v>0</v>
      </c>
      <c r="K17" s="64"/>
      <c r="L17" s="64"/>
      <c r="M17" s="65"/>
      <c r="N17" s="66"/>
      <c r="O17" s="66"/>
      <c r="P17" s="66"/>
      <c r="Q17" s="66"/>
      <c r="R17" s="66"/>
      <c r="S17" s="66"/>
    </row>
    <row r="19" spans="1:19">
      <c r="A19" s="49"/>
    </row>
    <row r="23" spans="1:19">
      <c r="D23" s="50"/>
      <c r="E23" s="50"/>
      <c r="F23" s="50"/>
      <c r="G23" s="50"/>
      <c r="H23" s="50"/>
      <c r="I23" s="50"/>
    </row>
    <row r="24" spans="1:19">
      <c r="D24" s="50"/>
      <c r="E24" s="50"/>
      <c r="F24" s="50"/>
      <c r="G24" s="50"/>
      <c r="H24" s="50"/>
      <c r="I24" s="50"/>
    </row>
  </sheetData>
  <mergeCells count="25">
    <mergeCell ref="K9:M9"/>
    <mergeCell ref="A4:C4"/>
    <mergeCell ref="D4:E4"/>
    <mergeCell ref="F4:G4"/>
    <mergeCell ref="H4:I4"/>
    <mergeCell ref="R4:S4"/>
    <mergeCell ref="A5:C5"/>
    <mergeCell ref="K5:M5"/>
    <mergeCell ref="K7:M7"/>
    <mergeCell ref="K8:M8"/>
    <mergeCell ref="N4:O4"/>
    <mergeCell ref="P4:Q4"/>
    <mergeCell ref="K10:M10"/>
    <mergeCell ref="K11:M11"/>
    <mergeCell ref="A12:C12"/>
    <mergeCell ref="K12:M12"/>
    <mergeCell ref="A13:C13"/>
    <mergeCell ref="K13:M13"/>
    <mergeCell ref="A17:C17"/>
    <mergeCell ref="A14:C14"/>
    <mergeCell ref="K14:M14"/>
    <mergeCell ref="A15:C15"/>
    <mergeCell ref="K15:M15"/>
    <mergeCell ref="A16:C16"/>
    <mergeCell ref="K16:M16"/>
  </mergeCells>
  <phoneticPr fontId="3"/>
  <pageMargins left="0.70866141732283472" right="0.70866141732283472" top="0.74803149606299213" bottom="0.74803149606299213" header="0.31496062992125984" footer="0.31496062992125984"/>
  <pageSetup paperSize="8" scale="84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2020-06-05T00:12:23Z</dcterms:created>
  <dcterms:modified xsi:type="dcterms:W3CDTF">2020-06-05T00:12:26Z</dcterms:modified>
</cp:coreProperties>
</file>