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23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M" localSheetId="0">'[1]23400000'!#REF!</definedName>
    <definedName name="\M">'[2]19900000'!#REF!</definedName>
    <definedName name="\N">'[1]23400000'!#REF!</definedName>
    <definedName name="\U" localSheetId="0">'[1]23400000'!#REF!</definedName>
    <definedName name="\U">'[2]19900000'!#REF!</definedName>
    <definedName name="UA" localSheetId="0">'[1]23400000'!#REF!</definedName>
    <definedName name="UA">'[2]19900000'!#REF!</definedName>
    <definedName name="UB" localSheetId="0">'[1]23400000'!#REF!</definedName>
    <definedName name="UB">'[2]19900000'!#REF!</definedName>
    <definedName name="UC" localSheetId="0">'[1]23400000'!#REF!</definedName>
    <definedName name="UC">'[2]19900000'!#REF!</definedName>
    <definedName name="UD" localSheetId="0">'[1]23400000'!#REF!</definedName>
    <definedName name="UD">'[3]20300000'!#REF!</definedName>
    <definedName name="UE" localSheetId="0">'[1]23400000'!#REF!</definedName>
    <definedName name="UE">'[3]20300000'!#REF!</definedName>
    <definedName name="web">#REF!,#REF!</definedName>
    <definedName name="web範囲">'[4]21600000'!$A$2:$C$44,'[4]21600000'!$E$2:$L$44,'[4]21600000'!$N$2:$U$44</definedName>
    <definedName name="web範囲1">'[5]20200000'!$A$2:$C$28,'[5]20200000'!$E$2:$J$28</definedName>
    <definedName name="web範囲2">'[5]20200000'!$K$8:$K$28,'[5]20200000'!$M$8:$R$28</definedName>
    <definedName name="web用範囲" localSheetId="0">'[1]23400000'!$A$2:$D$40,'[1]23400000'!$F$2:$P$40</definedName>
    <definedName name="web用範囲">'[6]18500000'!$A$3:$C$36,'[6]18500000'!$E$3:$G$36,'[6]18500000'!$I$3:$J$36</definedName>
    <definedName name="web用範囲1">'[5]20200000'!$A$2:$C$28,'[5]20200000'!$E$2:$I$28</definedName>
    <definedName name="Web用範囲2">'[7]20000000'!$A$2:$C$29,'[7]20000000'!$E$2:$G$29,'[7]20000000'!$I$2:$K$29,'[7]20000000'!$M$2:$N$29</definedName>
    <definedName name="Web用範囲3">'[7]20000000'!$A$2:$C$30,'[7]20000000'!$E$2:$F$30,'[7]20000000'!$G$2:$G$30,'[7]20000000'!$I$2:$K$30,'[7]20000000'!$M$2:$N$30</definedName>
    <definedName name="web用範囲4">'[5]20200000'!#REF!</definedName>
    <definedName name="web用範囲5">'[5]20200000'!#REF!</definedName>
  </definedNames>
  <calcPr calcId="145621"/>
</workbook>
</file>

<file path=xl/calcChain.xml><?xml version="1.0" encoding="utf-8"?>
<calcChain xmlns="http://schemas.openxmlformats.org/spreadsheetml/2006/main">
  <c r="E38" i="1" l="1"/>
  <c r="E37" i="1"/>
  <c r="E36" i="1"/>
  <c r="E35" i="1"/>
  <c r="E34" i="1"/>
  <c r="E33" i="1"/>
  <c r="E32" i="1"/>
  <c r="E31" i="1"/>
  <c r="E30" i="1"/>
  <c r="F29" i="1"/>
  <c r="E29" i="1" s="1"/>
  <c r="E28" i="1"/>
  <c r="F27" i="1"/>
  <c r="E27" i="1" s="1"/>
  <c r="E25" i="1"/>
  <c r="E24" i="1"/>
  <c r="E23" i="1"/>
  <c r="E22" i="1"/>
  <c r="E20" i="1"/>
  <c r="E19" i="1"/>
  <c r="E18" i="1"/>
  <c r="O15" i="1"/>
  <c r="K15" i="1"/>
  <c r="J15" i="1"/>
  <c r="I15" i="1"/>
  <c r="H15" i="1"/>
  <c r="G15" i="1"/>
  <c r="E15" i="1" s="1"/>
  <c r="F15" i="1"/>
  <c r="O14" i="1"/>
  <c r="M14" i="1"/>
  <c r="L14" i="1"/>
  <c r="K14" i="1"/>
  <c r="I14" i="1"/>
  <c r="H14" i="1"/>
  <c r="G14" i="1"/>
  <c r="F14" i="1"/>
  <c r="O11" i="1"/>
  <c r="M11" i="1"/>
  <c r="L11" i="1"/>
  <c r="K11" i="1"/>
  <c r="I11" i="1"/>
  <c r="H11" i="1"/>
  <c r="G11" i="1"/>
  <c r="F11" i="1"/>
  <c r="E11" i="1"/>
  <c r="E14" i="1" l="1"/>
</calcChain>
</file>

<file path=xl/sharedStrings.xml><?xml version="1.0" encoding="utf-8"?>
<sst xmlns="http://schemas.openxmlformats.org/spreadsheetml/2006/main" count="39" uniqueCount="39">
  <si>
    <t xml:space="preserve">２３５　海     難     事     故 </t>
    <phoneticPr fontId="5"/>
  </si>
  <si>
    <t>(単位 隻)</t>
  </si>
  <si>
    <t>第六・第七管区海上保安本部</t>
    <rPh sb="3" eb="4">
      <t>ダイ</t>
    </rPh>
    <rPh sb="4" eb="5">
      <t>ナナ</t>
    </rPh>
    <phoneticPr fontId="5"/>
  </si>
  <si>
    <t>機　関</t>
    <rPh sb="0" eb="1">
      <t>キ</t>
    </rPh>
    <rPh sb="2" eb="3">
      <t>セキ</t>
    </rPh>
    <phoneticPr fontId="5"/>
  </si>
  <si>
    <t>推進器</t>
    <rPh sb="0" eb="3">
      <t>スイシンキ</t>
    </rPh>
    <phoneticPr fontId="5"/>
  </si>
  <si>
    <t>行　方</t>
    <phoneticPr fontId="5"/>
  </si>
  <si>
    <t>区            分</t>
    <phoneticPr fontId="5"/>
  </si>
  <si>
    <t>総  数</t>
  </si>
  <si>
    <t>衝  突</t>
  </si>
  <si>
    <t>乗  揚</t>
  </si>
  <si>
    <t>故　障</t>
    <rPh sb="0" eb="1">
      <t>ユエ</t>
    </rPh>
    <rPh sb="2" eb="3">
      <t>サワ</t>
    </rPh>
    <phoneticPr fontId="5"/>
  </si>
  <si>
    <t>火　災</t>
    <rPh sb="0" eb="1">
      <t>ヒ</t>
    </rPh>
    <rPh sb="2" eb="3">
      <t>ワザワ</t>
    </rPh>
    <phoneticPr fontId="5"/>
  </si>
  <si>
    <t>浸　水</t>
    <rPh sb="0" eb="1">
      <t>ヒタ</t>
    </rPh>
    <rPh sb="2" eb="3">
      <t>ミズ</t>
    </rPh>
    <phoneticPr fontId="5"/>
  </si>
  <si>
    <t>転　覆</t>
    <rPh sb="0" eb="1">
      <t>テン</t>
    </rPh>
    <rPh sb="2" eb="3">
      <t>クツガエ</t>
    </rPh>
    <phoneticPr fontId="5"/>
  </si>
  <si>
    <t>障　害</t>
    <rPh sb="0" eb="1">
      <t>サワ</t>
    </rPh>
    <rPh sb="2" eb="3">
      <t>ガイ</t>
    </rPh>
    <phoneticPr fontId="5"/>
  </si>
  <si>
    <t>舵故障</t>
    <rPh sb="0" eb="1">
      <t>カジ</t>
    </rPh>
    <rPh sb="1" eb="3">
      <t>コショウ</t>
    </rPh>
    <phoneticPr fontId="5"/>
  </si>
  <si>
    <t>不　明</t>
    <phoneticPr fontId="5"/>
  </si>
  <si>
    <t xml:space="preserve"> その他</t>
  </si>
  <si>
    <t>平成</t>
    <rPh sb="0" eb="2">
      <t>ヘイセイ</t>
    </rPh>
    <phoneticPr fontId="5"/>
  </si>
  <si>
    <t>年</t>
    <rPh sb="0" eb="1">
      <t>ネン</t>
    </rPh>
    <phoneticPr fontId="5"/>
  </si>
  <si>
    <t>船種別</t>
    <phoneticPr fontId="5"/>
  </si>
  <si>
    <t xml:space="preserve">     一般船舶</t>
    <phoneticPr fontId="5"/>
  </si>
  <si>
    <t>1)</t>
    <phoneticPr fontId="5"/>
  </si>
  <si>
    <t xml:space="preserve">     漁      船</t>
    <phoneticPr fontId="5"/>
  </si>
  <si>
    <t>海域別</t>
    <phoneticPr fontId="5"/>
  </si>
  <si>
    <t>2)</t>
    <phoneticPr fontId="5"/>
  </si>
  <si>
    <t xml:space="preserve"> 第六管区海上保安本部管内</t>
  </si>
  <si>
    <t xml:space="preserve">   岩                  国</t>
    <phoneticPr fontId="5"/>
  </si>
  <si>
    <t xml:space="preserve">   柳                  井</t>
    <rPh sb="3" eb="4">
      <t>ヤナギ</t>
    </rPh>
    <rPh sb="22" eb="23">
      <t>セイ</t>
    </rPh>
    <phoneticPr fontId="5"/>
  </si>
  <si>
    <t xml:space="preserve">   徳                  山</t>
    <phoneticPr fontId="5"/>
  </si>
  <si>
    <t xml:space="preserve"> 第七管区海上保安本部管内</t>
  </si>
  <si>
    <t xml:space="preserve">   下                  関</t>
  </si>
  <si>
    <t xml:space="preserve">   宇                  部</t>
  </si>
  <si>
    <t xml:space="preserve">   仙                  崎</t>
  </si>
  <si>
    <t xml:space="preserve">            萩</t>
  </si>
  <si>
    <t>月  別</t>
    <phoneticPr fontId="5"/>
  </si>
  <si>
    <t xml:space="preserve">   年  </t>
  </si>
  <si>
    <t>月</t>
    <rPh sb="0" eb="1">
      <t>ツキ</t>
    </rPh>
    <phoneticPr fontId="5"/>
  </si>
  <si>
    <t>注　1) 漁船以外のすべての船舶。　2) 海域区分は海上保安部の部署別による。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</si>
</sst>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#,##0"/>
    <numFmt numFmtId="177" formatCode="##0;\-##0;&quot;－&quot;;@"/>
    <numFmt numFmtId="178" formatCode="###\ ###\ ###\ ##0"/>
  </numFmts>
  <fonts count="9"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/>
  </cellStyleXfs>
  <cellXfs count="54">
    <xf numFmtId="0" fontId="0" fillId="0" borderId="0" xfId="0">
      <alignment vertical="center"/>
    </xf>
    <xf numFmtId="0" fontId="2" fillId="0" borderId="0" xfId="1" applyFont="1" applyBorder="1" applyAlignment="1"/>
    <xf numFmtId="0" fontId="2" fillId="0" borderId="0" xfId="1" applyNumberFormat="1" applyFont="1" applyBorder="1" applyAlignment="1" applyProtection="1">
      <protection locked="0"/>
    </xf>
    <xf numFmtId="0" fontId="4" fillId="0" borderId="0" xfId="1" applyNumberFormat="1" applyFont="1" applyBorder="1" applyAlignment="1" applyProtection="1">
      <protection locked="0"/>
    </xf>
    <xf numFmtId="0" fontId="6" fillId="0" borderId="0" xfId="1" applyFont="1" applyBorder="1" applyAlignment="1"/>
    <xf numFmtId="49" fontId="2" fillId="0" borderId="1" xfId="1" applyNumberFormat="1" applyFont="1" applyBorder="1" applyAlignment="1"/>
    <xf numFmtId="0" fontId="2" fillId="0" borderId="1" xfId="1" applyNumberFormat="1" applyFont="1" applyBorder="1" applyAlignment="1" applyProtection="1">
      <protection locked="0"/>
    </xf>
    <xf numFmtId="0" fontId="2" fillId="0" borderId="1" xfId="1" applyFont="1" applyBorder="1" applyAlignment="1"/>
    <xf numFmtId="0" fontId="2" fillId="0" borderId="1" xfId="1" applyNumberFormat="1" applyFont="1" applyBorder="1" applyAlignment="1" applyProtection="1">
      <alignment horizontal="right"/>
      <protection locked="0"/>
    </xf>
    <xf numFmtId="49" fontId="2" fillId="2" borderId="0" xfId="1" applyNumberFormat="1" applyFont="1" applyFill="1" applyBorder="1" applyAlignment="1"/>
    <xf numFmtId="0" fontId="2" fillId="2" borderId="0" xfId="1" applyNumberFormat="1" applyFont="1" applyFill="1" applyBorder="1" applyAlignment="1" applyProtection="1">
      <protection locked="0"/>
    </xf>
    <xf numFmtId="0" fontId="2" fillId="2" borderId="0" xfId="1" applyFont="1" applyFill="1" applyBorder="1" applyAlignment="1"/>
    <xf numFmtId="0" fontId="2" fillId="2" borderId="2" xfId="1" applyNumberFormat="1" applyFont="1" applyFill="1" applyBorder="1" applyAlignment="1" applyProtection="1">
      <alignment horizontal="center"/>
      <protection locked="0"/>
    </xf>
    <xf numFmtId="0" fontId="2" fillId="2" borderId="3" xfId="1" applyNumberFormat="1" applyFont="1" applyFill="1" applyBorder="1" applyAlignment="1" applyProtection="1">
      <alignment horizontal="centerContinuous"/>
      <protection locked="0"/>
    </xf>
    <xf numFmtId="0" fontId="2" fillId="2" borderId="3" xfId="1" applyFont="1" applyFill="1" applyBorder="1" applyAlignment="1">
      <alignment horizontal="centerContinuous"/>
    </xf>
    <xf numFmtId="0" fontId="2" fillId="2" borderId="4" xfId="1" applyFont="1" applyFill="1" applyBorder="1" applyAlignment="1">
      <alignment horizontal="centerContinuous"/>
    </xf>
    <xf numFmtId="0" fontId="2" fillId="2" borderId="5" xfId="1" applyNumberFormat="1" applyFont="1" applyFill="1" applyBorder="1" applyAlignment="1" applyProtection="1">
      <alignment horizontal="center"/>
      <protection locked="0"/>
    </xf>
    <xf numFmtId="0" fontId="2" fillId="2" borderId="6" xfId="1" applyNumberFormat="1" applyFont="1" applyFill="1" applyBorder="1" applyAlignment="1" applyProtection="1">
      <alignment horizontal="center"/>
      <protection locked="0"/>
    </xf>
    <xf numFmtId="0" fontId="6" fillId="2" borderId="0" xfId="1" applyFont="1" applyFill="1" applyBorder="1"/>
    <xf numFmtId="0" fontId="6" fillId="2" borderId="0" xfId="1" applyNumberFormat="1" applyFont="1" applyFill="1" applyBorder="1" applyAlignment="1" applyProtection="1">
      <protection locked="0"/>
    </xf>
    <xf numFmtId="0" fontId="6" fillId="2" borderId="7" xfId="1" applyFont="1" applyFill="1" applyBorder="1"/>
    <xf numFmtId="176" fontId="6" fillId="0" borderId="8" xfId="1" applyNumberFormat="1" applyFont="1" applyBorder="1" applyAlignment="1" applyProtection="1">
      <protection locked="0"/>
    </xf>
    <xf numFmtId="176" fontId="6" fillId="0" borderId="0" xfId="1" applyNumberFormat="1" applyFont="1" applyBorder="1" applyAlignment="1" applyProtection="1">
      <protection locked="0"/>
    </xf>
    <xf numFmtId="0" fontId="2" fillId="2" borderId="0" xfId="1" applyNumberFormat="1" applyFont="1" applyFill="1" applyBorder="1" applyAlignment="1" applyProtection="1">
      <alignment horizontal="center"/>
      <protection locked="0"/>
    </xf>
    <xf numFmtId="0" fontId="2" fillId="2" borderId="7" xfId="1" applyNumberFormat="1" applyFont="1" applyFill="1" applyBorder="1" applyAlignment="1" applyProtection="1">
      <protection locked="0"/>
    </xf>
    <xf numFmtId="177" fontId="6" fillId="0" borderId="8" xfId="1" applyNumberFormat="1" applyFont="1" applyBorder="1" applyAlignment="1" applyProtection="1">
      <alignment horizontal="right"/>
      <protection locked="0"/>
    </xf>
    <xf numFmtId="177" fontId="6" fillId="0" borderId="0" xfId="1" applyNumberFormat="1" applyFont="1" applyBorder="1" applyAlignment="1" applyProtection="1">
      <alignment horizontal="right"/>
      <protection locked="0"/>
    </xf>
    <xf numFmtId="177" fontId="6" fillId="0" borderId="0" xfId="1" quotePrefix="1" applyNumberFormat="1" applyFont="1" applyBorder="1" applyAlignment="1" applyProtection="1">
      <alignment horizontal="right"/>
      <protection locked="0"/>
    </xf>
    <xf numFmtId="0" fontId="6" fillId="2" borderId="0" xfId="1" applyFont="1" applyFill="1" applyBorder="1" applyAlignment="1"/>
    <xf numFmtId="0" fontId="6" fillId="2" borderId="7" xfId="1" applyNumberFormat="1" applyFont="1" applyFill="1" applyBorder="1" applyAlignment="1" applyProtection="1">
      <protection locked="0"/>
    </xf>
    <xf numFmtId="0" fontId="7" fillId="2" borderId="0" xfId="1" applyFont="1" applyFill="1" applyBorder="1" applyAlignment="1"/>
    <xf numFmtId="0" fontId="7" fillId="2" borderId="0" xfId="1" applyNumberFormat="1" applyFont="1" applyFill="1" applyBorder="1" applyAlignment="1" applyProtection="1">
      <protection locked="0"/>
    </xf>
    <xf numFmtId="0" fontId="7" fillId="2" borderId="7" xfId="1" applyNumberFormat="1" applyFont="1" applyFill="1" applyBorder="1" applyAlignment="1" applyProtection="1">
      <protection locked="0"/>
    </xf>
    <xf numFmtId="177" fontId="7" fillId="0" borderId="0" xfId="1" applyNumberFormat="1" applyFont="1" applyFill="1" applyBorder="1" applyAlignment="1" applyProtection="1">
      <alignment horizontal="right"/>
      <protection locked="0"/>
    </xf>
    <xf numFmtId="0" fontId="7" fillId="0" borderId="0" xfId="1" applyFont="1" applyBorder="1" applyAlignment="1"/>
    <xf numFmtId="0" fontId="6" fillId="2" borderId="7" xfId="1" applyFont="1" applyFill="1" applyBorder="1" applyAlignment="1"/>
    <xf numFmtId="0" fontId="8" fillId="2" borderId="0" xfId="1" applyNumberFormat="1" applyFont="1" applyFill="1" applyBorder="1" applyAlignment="1" applyProtection="1">
      <alignment horizontal="left"/>
      <protection locked="0"/>
    </xf>
    <xf numFmtId="0" fontId="8" fillId="2" borderId="7" xfId="1" applyNumberFormat="1" applyFont="1" applyFill="1" applyBorder="1" applyAlignment="1" applyProtection="1">
      <alignment horizontal="left"/>
      <protection locked="0"/>
    </xf>
    <xf numFmtId="177" fontId="7" fillId="0" borderId="8" xfId="1" applyNumberFormat="1" applyFont="1" applyBorder="1" applyAlignment="1" applyProtection="1">
      <alignment horizontal="right"/>
      <protection locked="0"/>
    </xf>
    <xf numFmtId="177" fontId="7" fillId="0" borderId="0" xfId="1" applyNumberFormat="1" applyFont="1" applyBorder="1" applyAlignment="1" applyProtection="1">
      <alignment horizontal="right"/>
      <protection locked="0"/>
    </xf>
    <xf numFmtId="0" fontId="2" fillId="2" borderId="7" xfId="1" applyFont="1" applyFill="1" applyBorder="1" applyAlignment="1">
      <alignment horizontal="right"/>
    </xf>
    <xf numFmtId="0" fontId="2" fillId="2" borderId="7" xfId="1" applyFont="1" applyFill="1" applyBorder="1" applyAlignment="1"/>
    <xf numFmtId="0" fontId="8" fillId="2" borderId="0" xfId="1" applyNumberFormat="1" applyFont="1" applyFill="1" applyBorder="1" applyAlignment="1" applyProtection="1">
      <protection locked="0"/>
    </xf>
    <xf numFmtId="0" fontId="2" fillId="2" borderId="0" xfId="1" applyNumberFormat="1" applyFont="1" applyFill="1" applyBorder="1" applyAlignment="1" applyProtection="1">
      <alignment horizontal="left" indent="1"/>
      <protection locked="0"/>
    </xf>
    <xf numFmtId="0" fontId="2" fillId="2" borderId="0" xfId="1" applyNumberFormat="1" applyFont="1" applyFill="1" applyBorder="1" applyAlignment="1" applyProtection="1">
      <alignment horizontal="right"/>
      <protection locked="0"/>
    </xf>
    <xf numFmtId="177" fontId="6" fillId="0" borderId="8" xfId="1" quotePrefix="1" applyNumberFormat="1" applyFont="1" applyBorder="1" applyAlignment="1" applyProtection="1">
      <alignment horizontal="right"/>
      <protection locked="0"/>
    </xf>
    <xf numFmtId="0" fontId="6" fillId="2" borderId="3" xfId="1" applyNumberFormat="1" applyFont="1" applyFill="1" applyBorder="1" applyAlignment="1" applyProtection="1">
      <protection locked="0"/>
    </xf>
    <xf numFmtId="0" fontId="6" fillId="2" borderId="4" xfId="1" applyFont="1" applyFill="1" applyBorder="1" applyAlignment="1"/>
    <xf numFmtId="177" fontId="6" fillId="0" borderId="6" xfId="1" applyNumberFormat="1" applyFont="1" applyBorder="1" applyAlignment="1" applyProtection="1">
      <alignment horizontal="right"/>
      <protection locked="0"/>
    </xf>
    <xf numFmtId="177" fontId="6" fillId="0" borderId="3" xfId="1" quotePrefix="1" applyNumberFormat="1" applyFont="1" applyBorder="1" applyAlignment="1" applyProtection="1">
      <alignment horizontal="right"/>
      <protection locked="0"/>
    </xf>
    <xf numFmtId="177" fontId="6" fillId="0" borderId="3" xfId="1" applyNumberFormat="1" applyFont="1" applyBorder="1" applyAlignment="1" applyProtection="1">
      <alignment horizontal="right"/>
      <protection locked="0"/>
    </xf>
    <xf numFmtId="0" fontId="6" fillId="0" borderId="0" xfId="1" applyNumberFormat="1" applyFont="1" applyBorder="1" applyAlignment="1" applyProtection="1">
      <protection locked="0"/>
    </xf>
    <xf numFmtId="0" fontId="6" fillId="0" borderId="0" xfId="1" applyFont="1" applyBorder="1"/>
    <xf numFmtId="178" fontId="6" fillId="0" borderId="0" xfId="1" applyNumberFormat="1" applyFont="1" applyBorder="1" applyAlignment="1">
      <alignment horizontal="right"/>
    </xf>
  </cellXfs>
  <cellStyles count="3">
    <cellStyle name="標準" xfId="0" builtinId="0"/>
    <cellStyle name="標準 2" xfId="2"/>
    <cellStyle name="標準_234000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34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6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400000"/>
      <sheetName val="234"/>
      <sheetName val="234a"/>
    </sheetNames>
    <sheetDataSet>
      <sheetData sheetId="0">
        <row r="2">
          <cell r="G2" t="str">
            <v xml:space="preserve">２３４　海     難     事     故 </v>
          </cell>
        </row>
        <row r="4">
          <cell r="A4" t="str">
            <v>(単位 隻)</v>
          </cell>
          <cell r="P4" t="str">
            <v>第六・第七管区海上保安本部</v>
          </cell>
        </row>
        <row r="5">
          <cell r="A5" t="str">
            <v xml:space="preserve">    区            分</v>
          </cell>
          <cell r="F5" t="str">
            <v>総  数</v>
          </cell>
          <cell r="G5" t="str">
            <v>衝  突</v>
          </cell>
          <cell r="H5" t="str">
            <v>乗  揚</v>
          </cell>
          <cell r="I5" t="str">
            <v>機関故障</v>
          </cell>
          <cell r="J5" t="str">
            <v>火災</v>
          </cell>
          <cell r="K5" t="str">
            <v>浸水</v>
          </cell>
          <cell r="L5" t="str">
            <v>転覆</v>
          </cell>
          <cell r="M5" t="str">
            <v>推進器障害</v>
          </cell>
          <cell r="N5" t="str">
            <v>舵故障</v>
          </cell>
          <cell r="O5" t="str">
            <v>行方不明</v>
          </cell>
          <cell r="P5" t="str">
            <v xml:space="preserve"> その他</v>
          </cell>
        </row>
        <row r="7">
          <cell r="B7" t="str">
            <v>平成</v>
          </cell>
          <cell r="C7">
            <v>14</v>
          </cell>
          <cell r="D7" t="str">
            <v>年</v>
          </cell>
          <cell r="F7">
            <v>144</v>
          </cell>
          <cell r="G7">
            <v>61</v>
          </cell>
          <cell r="H7">
            <v>21</v>
          </cell>
          <cell r="I7">
            <v>10</v>
          </cell>
          <cell r="J7">
            <v>8</v>
          </cell>
          <cell r="K7">
            <v>0</v>
          </cell>
          <cell r="L7">
            <v>3</v>
          </cell>
          <cell r="M7">
            <v>8</v>
          </cell>
          <cell r="N7">
            <v>5</v>
          </cell>
          <cell r="O7">
            <v>0</v>
          </cell>
          <cell r="P7">
            <v>28</v>
          </cell>
        </row>
        <row r="8">
          <cell r="C8">
            <v>15</v>
          </cell>
          <cell r="F8">
            <v>142</v>
          </cell>
          <cell r="G8">
            <v>60</v>
          </cell>
          <cell r="H8">
            <v>18</v>
          </cell>
          <cell r="I8">
            <v>16</v>
          </cell>
          <cell r="J8">
            <v>7</v>
          </cell>
          <cell r="K8">
            <v>11</v>
          </cell>
          <cell r="L8">
            <v>5</v>
          </cell>
          <cell r="M8">
            <v>8</v>
          </cell>
          <cell r="N8" t="str">
            <v>－</v>
          </cell>
          <cell r="O8">
            <v>0</v>
          </cell>
          <cell r="P8">
            <v>17</v>
          </cell>
        </row>
        <row r="9">
          <cell r="C9">
            <v>16</v>
          </cell>
          <cell r="F9">
            <v>167</v>
          </cell>
          <cell r="G9">
            <v>75</v>
          </cell>
          <cell r="H9">
            <v>22</v>
          </cell>
          <cell r="I9">
            <v>16</v>
          </cell>
          <cell r="J9">
            <v>8</v>
          </cell>
          <cell r="K9">
            <v>4</v>
          </cell>
          <cell r="L9">
            <v>9</v>
          </cell>
          <cell r="M9">
            <v>11</v>
          </cell>
          <cell r="N9">
            <v>1</v>
          </cell>
          <cell r="O9">
            <v>0</v>
          </cell>
          <cell r="P9">
            <v>21</v>
          </cell>
        </row>
        <row r="10">
          <cell r="C10">
            <v>17</v>
          </cell>
          <cell r="F10">
            <v>134</v>
          </cell>
          <cell r="G10">
            <v>54</v>
          </cell>
          <cell r="H10">
            <v>17</v>
          </cell>
          <cell r="I10">
            <v>15</v>
          </cell>
          <cell r="J10">
            <v>3</v>
          </cell>
          <cell r="K10">
            <v>5</v>
          </cell>
          <cell r="L10">
            <v>10</v>
          </cell>
          <cell r="M10">
            <v>5</v>
          </cell>
          <cell r="N10">
            <v>2</v>
          </cell>
          <cell r="O10">
            <v>0</v>
          </cell>
          <cell r="P10">
            <v>23</v>
          </cell>
        </row>
        <row r="12">
          <cell r="C12">
            <v>18</v>
          </cell>
          <cell r="F12">
            <v>109</v>
          </cell>
          <cell r="G12">
            <v>47</v>
          </cell>
          <cell r="H12">
            <v>17</v>
          </cell>
          <cell r="I12">
            <v>10</v>
          </cell>
          <cell r="J12">
            <v>4</v>
          </cell>
          <cell r="K12">
            <v>2</v>
          </cell>
          <cell r="L12">
            <v>4</v>
          </cell>
          <cell r="M12">
            <v>3</v>
          </cell>
          <cell r="N12">
            <v>3</v>
          </cell>
          <cell r="O12">
            <v>0</v>
          </cell>
          <cell r="P12">
            <v>19</v>
          </cell>
        </row>
        <row r="14">
          <cell r="A14" t="str">
            <v xml:space="preserve"> 船種別</v>
          </cell>
        </row>
        <row r="15">
          <cell r="A15" t="str">
            <v xml:space="preserve">     一   般   船   舶　　1)</v>
          </cell>
          <cell r="F15">
            <v>79</v>
          </cell>
          <cell r="G15">
            <v>33</v>
          </cell>
          <cell r="H15">
            <v>16</v>
          </cell>
          <cell r="I15">
            <v>10</v>
          </cell>
          <cell r="J15">
            <v>0</v>
          </cell>
          <cell r="K15">
            <v>1</v>
          </cell>
          <cell r="L15">
            <v>2</v>
          </cell>
          <cell r="M15">
            <v>2</v>
          </cell>
          <cell r="N15">
            <v>2</v>
          </cell>
          <cell r="O15">
            <v>0</v>
          </cell>
          <cell r="P15">
            <v>13</v>
          </cell>
        </row>
        <row r="16">
          <cell r="A16" t="str">
            <v xml:space="preserve">     漁             船</v>
          </cell>
          <cell r="F16">
            <v>30</v>
          </cell>
          <cell r="G16">
            <v>14</v>
          </cell>
          <cell r="H16">
            <v>1</v>
          </cell>
          <cell r="I16">
            <v>0</v>
          </cell>
          <cell r="J16">
            <v>4</v>
          </cell>
          <cell r="K16">
            <v>1</v>
          </cell>
          <cell r="L16">
            <v>2</v>
          </cell>
          <cell r="M16">
            <v>1</v>
          </cell>
          <cell r="N16">
            <v>1</v>
          </cell>
          <cell r="O16">
            <v>0</v>
          </cell>
          <cell r="P16">
            <v>6</v>
          </cell>
        </row>
        <row r="17">
          <cell r="A17" t="str">
            <v xml:space="preserve"> 海域別　　2)</v>
          </cell>
        </row>
        <row r="18">
          <cell r="A18" t="str">
            <v xml:space="preserve"> 第六管区海上保安本部管内</v>
          </cell>
        </row>
        <row r="19">
          <cell r="A19" t="str">
            <v xml:space="preserve">   岩                  国</v>
          </cell>
          <cell r="F19">
            <v>14</v>
          </cell>
          <cell r="G19">
            <v>4</v>
          </cell>
          <cell r="H19">
            <v>0</v>
          </cell>
          <cell r="I19">
            <v>3</v>
          </cell>
          <cell r="J19">
            <v>0</v>
          </cell>
          <cell r="K19">
            <v>0</v>
          </cell>
          <cell r="L19">
            <v>2</v>
          </cell>
          <cell r="M19">
            <v>0</v>
          </cell>
          <cell r="N19">
            <v>1</v>
          </cell>
          <cell r="O19">
            <v>0</v>
          </cell>
          <cell r="P19">
            <v>4</v>
          </cell>
        </row>
        <row r="20">
          <cell r="A20" t="str">
            <v xml:space="preserve">   柳　　　　　　　　　井</v>
          </cell>
          <cell r="F20">
            <v>27</v>
          </cell>
          <cell r="G20">
            <v>12</v>
          </cell>
          <cell r="H20">
            <v>6</v>
          </cell>
          <cell r="I20">
            <v>5</v>
          </cell>
          <cell r="J20">
            <v>1</v>
          </cell>
          <cell r="K20">
            <v>0</v>
          </cell>
          <cell r="L20">
            <v>1</v>
          </cell>
          <cell r="M20">
            <v>0</v>
          </cell>
          <cell r="N20">
            <v>1</v>
          </cell>
          <cell r="O20">
            <v>0</v>
          </cell>
          <cell r="P20">
            <v>1</v>
          </cell>
        </row>
        <row r="21">
          <cell r="A21" t="str">
            <v xml:space="preserve">   徳                  山</v>
          </cell>
          <cell r="F21">
            <v>30</v>
          </cell>
          <cell r="G21">
            <v>15</v>
          </cell>
          <cell r="H21">
            <v>4</v>
          </cell>
          <cell r="I21">
            <v>1</v>
          </cell>
          <cell r="J21">
            <v>1</v>
          </cell>
          <cell r="K21">
            <v>1</v>
          </cell>
          <cell r="L21">
            <v>0</v>
          </cell>
          <cell r="M21">
            <v>1</v>
          </cell>
          <cell r="N21">
            <v>0</v>
          </cell>
          <cell r="O21">
            <v>0</v>
          </cell>
          <cell r="P21">
            <v>7</v>
          </cell>
        </row>
        <row r="22">
          <cell r="A22" t="str">
            <v xml:space="preserve"> 第七管区海上保安本部管内</v>
          </cell>
        </row>
        <row r="23">
          <cell r="A23" t="str">
            <v xml:space="preserve">   下                  関</v>
          </cell>
          <cell r="F23">
            <v>11</v>
          </cell>
          <cell r="G23">
            <v>3</v>
          </cell>
          <cell r="H23">
            <v>3</v>
          </cell>
          <cell r="I23">
            <v>1</v>
          </cell>
          <cell r="J23">
            <v>0</v>
          </cell>
          <cell r="K23">
            <v>1</v>
          </cell>
          <cell r="L23">
            <v>1</v>
          </cell>
          <cell r="M23">
            <v>0</v>
          </cell>
          <cell r="N23">
            <v>0</v>
          </cell>
          <cell r="O23">
            <v>0</v>
          </cell>
          <cell r="P23">
            <v>2</v>
          </cell>
        </row>
        <row r="24">
          <cell r="A24" t="str">
            <v xml:space="preserve">   宇                  部</v>
          </cell>
          <cell r="F24">
            <v>10</v>
          </cell>
          <cell r="G24">
            <v>5</v>
          </cell>
          <cell r="H24">
            <v>1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1</v>
          </cell>
          <cell r="N24">
            <v>1</v>
          </cell>
          <cell r="O24">
            <v>0</v>
          </cell>
          <cell r="P24">
            <v>2</v>
          </cell>
        </row>
        <row r="25">
          <cell r="A25" t="str">
            <v xml:space="preserve">   仙                  崎</v>
          </cell>
          <cell r="F25">
            <v>4</v>
          </cell>
          <cell r="G25">
            <v>2</v>
          </cell>
          <cell r="H25">
            <v>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A26" t="str">
            <v xml:space="preserve">            萩</v>
          </cell>
          <cell r="F26">
            <v>13</v>
          </cell>
          <cell r="G26">
            <v>6</v>
          </cell>
          <cell r="H26">
            <v>1</v>
          </cell>
          <cell r="I26">
            <v>0</v>
          </cell>
          <cell r="J26">
            <v>2</v>
          </cell>
          <cell r="K26">
            <v>0</v>
          </cell>
          <cell r="L26">
            <v>0</v>
          </cell>
          <cell r="M26">
            <v>1</v>
          </cell>
          <cell r="N26">
            <v>0</v>
          </cell>
          <cell r="O26">
            <v>0</v>
          </cell>
          <cell r="P26">
            <v>3</v>
          </cell>
        </row>
        <row r="27">
          <cell r="A27" t="str">
            <v xml:space="preserve"> 月  別</v>
          </cell>
        </row>
        <row r="28">
          <cell r="A28">
            <v>18</v>
          </cell>
          <cell r="B28" t="str">
            <v xml:space="preserve">   年  </v>
          </cell>
          <cell r="C28">
            <v>1</v>
          </cell>
          <cell r="D28" t="str">
            <v>月</v>
          </cell>
          <cell r="F28">
            <v>5</v>
          </cell>
          <cell r="G28">
            <v>0</v>
          </cell>
          <cell r="H28">
            <v>3</v>
          </cell>
          <cell r="I28">
            <v>0</v>
          </cell>
          <cell r="J28">
            <v>0</v>
          </cell>
          <cell r="K28">
            <v>0</v>
          </cell>
          <cell r="L28">
            <v>1</v>
          </cell>
          <cell r="M28">
            <v>0</v>
          </cell>
          <cell r="N28">
            <v>0</v>
          </cell>
          <cell r="O28">
            <v>0</v>
          </cell>
          <cell r="P28">
            <v>1</v>
          </cell>
        </row>
        <row r="29">
          <cell r="C29">
            <v>2</v>
          </cell>
          <cell r="F29">
            <v>3</v>
          </cell>
          <cell r="G29">
            <v>1</v>
          </cell>
          <cell r="H29">
            <v>1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1</v>
          </cell>
        </row>
        <row r="30">
          <cell r="C30">
            <v>3</v>
          </cell>
          <cell r="F30">
            <v>8</v>
          </cell>
          <cell r="G30">
            <v>5</v>
          </cell>
          <cell r="H30">
            <v>1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2</v>
          </cell>
        </row>
        <row r="31">
          <cell r="C31">
            <v>4</v>
          </cell>
          <cell r="F31">
            <v>13</v>
          </cell>
          <cell r="G31">
            <v>5</v>
          </cell>
          <cell r="H31">
            <v>4</v>
          </cell>
          <cell r="I31">
            <v>2</v>
          </cell>
          <cell r="J31">
            <v>0</v>
          </cell>
          <cell r="K31">
            <v>0</v>
          </cell>
          <cell r="L31">
            <v>1</v>
          </cell>
          <cell r="M31">
            <v>0</v>
          </cell>
          <cell r="N31">
            <v>0</v>
          </cell>
          <cell r="O31">
            <v>0</v>
          </cell>
          <cell r="P31">
            <v>1</v>
          </cell>
        </row>
        <row r="32">
          <cell r="C32">
            <v>5</v>
          </cell>
          <cell r="F32">
            <v>11</v>
          </cell>
          <cell r="G32">
            <v>5</v>
          </cell>
          <cell r="H32">
            <v>2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1</v>
          </cell>
          <cell r="O32">
            <v>0</v>
          </cell>
          <cell r="P32">
            <v>3</v>
          </cell>
        </row>
        <row r="33">
          <cell r="C33">
            <v>6</v>
          </cell>
          <cell r="F33">
            <v>4</v>
          </cell>
          <cell r="G33">
            <v>3</v>
          </cell>
          <cell r="H33">
            <v>0</v>
          </cell>
          <cell r="I33">
            <v>1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C34">
            <v>7</v>
          </cell>
          <cell r="F34">
            <v>17</v>
          </cell>
          <cell r="G34">
            <v>7</v>
          </cell>
          <cell r="H34">
            <v>2</v>
          </cell>
          <cell r="I34">
            <v>2</v>
          </cell>
          <cell r="J34">
            <v>1</v>
          </cell>
          <cell r="K34">
            <v>0</v>
          </cell>
          <cell r="L34">
            <v>0</v>
          </cell>
          <cell r="M34">
            <v>2</v>
          </cell>
          <cell r="N34">
            <v>0</v>
          </cell>
          <cell r="O34">
            <v>0</v>
          </cell>
          <cell r="P34">
            <v>3</v>
          </cell>
        </row>
        <row r="35">
          <cell r="C35">
            <v>8</v>
          </cell>
          <cell r="F35">
            <v>9</v>
          </cell>
          <cell r="G35">
            <v>3</v>
          </cell>
          <cell r="H35">
            <v>0</v>
          </cell>
          <cell r="I35">
            <v>2</v>
          </cell>
          <cell r="J35">
            <v>1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3</v>
          </cell>
        </row>
        <row r="36">
          <cell r="C36">
            <v>9</v>
          </cell>
          <cell r="F36">
            <v>9</v>
          </cell>
          <cell r="G36">
            <v>4</v>
          </cell>
          <cell r="H36">
            <v>1</v>
          </cell>
          <cell r="I36">
            <v>1</v>
          </cell>
          <cell r="J36">
            <v>0</v>
          </cell>
          <cell r="K36">
            <v>1</v>
          </cell>
          <cell r="L36">
            <v>1</v>
          </cell>
          <cell r="M36">
            <v>0</v>
          </cell>
          <cell r="N36">
            <v>1</v>
          </cell>
          <cell r="O36">
            <v>0</v>
          </cell>
          <cell r="P36">
            <v>0</v>
          </cell>
        </row>
        <row r="37">
          <cell r="C37">
            <v>10</v>
          </cell>
          <cell r="F37">
            <v>11</v>
          </cell>
          <cell r="G37">
            <v>6</v>
          </cell>
          <cell r="H37">
            <v>0</v>
          </cell>
          <cell r="I37">
            <v>0</v>
          </cell>
          <cell r="J37">
            <v>1</v>
          </cell>
          <cell r="K37">
            <v>1</v>
          </cell>
          <cell r="L37">
            <v>0</v>
          </cell>
          <cell r="M37">
            <v>1</v>
          </cell>
          <cell r="N37">
            <v>0</v>
          </cell>
          <cell r="O37">
            <v>0</v>
          </cell>
          <cell r="P37">
            <v>2</v>
          </cell>
        </row>
        <row r="38">
          <cell r="C38">
            <v>11</v>
          </cell>
          <cell r="F38">
            <v>7</v>
          </cell>
          <cell r="G38">
            <v>2</v>
          </cell>
          <cell r="H38">
            <v>2</v>
          </cell>
          <cell r="I38">
            <v>1</v>
          </cell>
          <cell r="J38">
            <v>1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1</v>
          </cell>
        </row>
        <row r="39">
          <cell r="C39">
            <v>12</v>
          </cell>
          <cell r="F39">
            <v>12</v>
          </cell>
          <cell r="G39">
            <v>6</v>
          </cell>
          <cell r="H39">
            <v>1</v>
          </cell>
          <cell r="I39">
            <v>1</v>
          </cell>
          <cell r="J39">
            <v>0</v>
          </cell>
          <cell r="K39">
            <v>0</v>
          </cell>
          <cell r="L39">
            <v>1</v>
          </cell>
          <cell r="M39">
            <v>0</v>
          </cell>
          <cell r="N39">
            <v>1</v>
          </cell>
          <cell r="O39">
            <v>0</v>
          </cell>
          <cell r="P39">
            <v>2</v>
          </cell>
        </row>
        <row r="40">
          <cell r="A40" t="str">
            <v>注　1) 漁船以外のすべての船舶。　2) 海域区分は海上保安部の部署別による。　　　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600000"/>
      <sheetName val="216a"/>
      <sheetName val="216b"/>
      <sheetName val="216"/>
      <sheetName val="Module1"/>
    </sheetNames>
    <sheetDataSet>
      <sheetData sheetId="0">
        <row r="2">
          <cell r="E2" t="str">
            <v>２１６　刑      法      犯      の      認      知      件      数   ，   検      挙      件      数</v>
          </cell>
        </row>
        <row r="3">
          <cell r="E3" t="str">
            <v>平成１８年末の市町により集計し、交通関係業務上（重）過失致死傷罪及び危険運転致死傷罪を除いている。</v>
          </cell>
        </row>
        <row r="4">
          <cell r="E4" t="str">
            <v>検挙件数は発生地主義による。</v>
          </cell>
          <cell r="U4" t="str">
            <v>県警察本部刑事企画課</v>
          </cell>
        </row>
        <row r="5">
          <cell r="A5" t="str">
            <v xml:space="preserve"> 年      次</v>
          </cell>
          <cell r="E5" t="str">
            <v>総        数</v>
          </cell>
          <cell r="G5" t="str">
            <v>凶  悪  犯</v>
          </cell>
          <cell r="I5" t="str">
            <v>　</v>
          </cell>
          <cell r="K5" t="str">
            <v>粗  暴  犯</v>
          </cell>
          <cell r="N5" t="str">
            <v>窃  盗  犯</v>
          </cell>
          <cell r="P5" t="str">
            <v>知  能  犯</v>
          </cell>
          <cell r="R5" t="str">
            <v>風  俗  犯</v>
          </cell>
          <cell r="T5" t="str">
            <v>その他の刑法犯</v>
          </cell>
        </row>
        <row r="6">
          <cell r="I6" t="str">
            <v>内）強盗犯</v>
          </cell>
          <cell r="K6" t="str">
            <v>　</v>
          </cell>
        </row>
        <row r="7">
          <cell r="A7" t="str">
            <v xml:space="preserve"> 市      町</v>
          </cell>
          <cell r="E7" t="str">
            <v>認    知</v>
          </cell>
          <cell r="F7" t="str">
            <v>検  挙</v>
          </cell>
          <cell r="G7" t="str">
            <v>認  知</v>
          </cell>
          <cell r="H7" t="str">
            <v>検  挙</v>
          </cell>
          <cell r="I7" t="str">
            <v>認  知</v>
          </cell>
          <cell r="J7" t="str">
            <v>検  挙</v>
          </cell>
          <cell r="K7" t="str">
            <v>認  知</v>
          </cell>
          <cell r="L7" t="str">
            <v>検  挙</v>
          </cell>
          <cell r="N7" t="str">
            <v>認  知</v>
          </cell>
          <cell r="O7" t="str">
            <v>検  挙</v>
          </cell>
          <cell r="P7" t="str">
            <v>認  知</v>
          </cell>
          <cell r="Q7" t="str">
            <v>検  挙</v>
          </cell>
          <cell r="R7" t="str">
            <v>認  知</v>
          </cell>
          <cell r="S7" t="str">
            <v>検  挙</v>
          </cell>
          <cell r="T7" t="str">
            <v>認  知</v>
          </cell>
          <cell r="U7" t="str">
            <v>検  挙</v>
          </cell>
        </row>
        <row r="9">
          <cell r="A9" t="str">
            <v>平成</v>
          </cell>
          <cell r="B9">
            <v>15</v>
          </cell>
          <cell r="C9" t="str">
            <v>年</v>
          </cell>
          <cell r="E9">
            <v>23600</v>
          </cell>
          <cell r="F9">
            <v>8405</v>
          </cell>
          <cell r="G9">
            <v>110</v>
          </cell>
          <cell r="H9">
            <v>95</v>
          </cell>
          <cell r="I9" t="str">
            <v>…</v>
          </cell>
          <cell r="J9" t="str">
            <v>…</v>
          </cell>
          <cell r="K9">
            <v>750</v>
          </cell>
          <cell r="L9">
            <v>506</v>
          </cell>
          <cell r="N9">
            <v>17544</v>
          </cell>
          <cell r="O9">
            <v>5642</v>
          </cell>
          <cell r="P9">
            <v>1081</v>
          </cell>
          <cell r="Q9">
            <v>794</v>
          </cell>
          <cell r="R9">
            <v>103</v>
          </cell>
          <cell r="S9">
            <v>66</v>
          </cell>
          <cell r="T9">
            <v>4012</v>
          </cell>
          <cell r="U9">
            <v>1302</v>
          </cell>
        </row>
        <row r="10">
          <cell r="B10">
            <v>16</v>
          </cell>
          <cell r="E10">
            <v>20311</v>
          </cell>
          <cell r="F10">
            <v>7977</v>
          </cell>
          <cell r="G10">
            <v>72</v>
          </cell>
          <cell r="H10">
            <v>70</v>
          </cell>
          <cell r="I10" t="str">
            <v>…</v>
          </cell>
          <cell r="J10" t="str">
            <v>…</v>
          </cell>
          <cell r="K10">
            <v>761</v>
          </cell>
          <cell r="L10">
            <v>472</v>
          </cell>
          <cell r="N10">
            <v>14444</v>
          </cell>
          <cell r="O10">
            <v>5663</v>
          </cell>
          <cell r="P10">
            <v>1396</v>
          </cell>
          <cell r="Q10">
            <v>596</v>
          </cell>
          <cell r="R10">
            <v>74</v>
          </cell>
          <cell r="S10">
            <v>63</v>
          </cell>
          <cell r="T10">
            <v>3564</v>
          </cell>
          <cell r="U10">
            <v>1113</v>
          </cell>
        </row>
        <row r="11">
          <cell r="B11">
            <v>17</v>
          </cell>
          <cell r="E11">
            <v>17346</v>
          </cell>
          <cell r="F11">
            <v>7478</v>
          </cell>
          <cell r="G11">
            <v>79</v>
          </cell>
          <cell r="H11">
            <v>75</v>
          </cell>
          <cell r="I11" t="str">
            <v>…</v>
          </cell>
          <cell r="J11" t="str">
            <v>…</v>
          </cell>
          <cell r="K11">
            <v>678</v>
          </cell>
          <cell r="L11">
            <v>484</v>
          </cell>
          <cell r="N11">
            <v>11929</v>
          </cell>
          <cell r="O11">
            <v>5244</v>
          </cell>
          <cell r="P11">
            <v>1430</v>
          </cell>
          <cell r="Q11">
            <v>697</v>
          </cell>
          <cell r="R11">
            <v>109</v>
          </cell>
          <cell r="S11">
            <v>99</v>
          </cell>
          <cell r="T11">
            <v>3121</v>
          </cell>
          <cell r="U11">
            <v>879</v>
          </cell>
        </row>
        <row r="13">
          <cell r="B13">
            <v>18</v>
          </cell>
          <cell r="E13">
            <v>16328</v>
          </cell>
          <cell r="F13">
            <v>6165</v>
          </cell>
          <cell r="G13">
            <v>68</v>
          </cell>
          <cell r="H13">
            <v>61</v>
          </cell>
          <cell r="I13">
            <v>24</v>
          </cell>
          <cell r="J13">
            <v>19</v>
          </cell>
          <cell r="K13">
            <v>782</v>
          </cell>
          <cell r="L13">
            <v>590</v>
          </cell>
          <cell r="N13">
            <v>11176</v>
          </cell>
          <cell r="O13">
            <v>3967</v>
          </cell>
          <cell r="P13">
            <v>1244</v>
          </cell>
          <cell r="Q13">
            <v>655</v>
          </cell>
          <cell r="R13">
            <v>94</v>
          </cell>
          <cell r="S13">
            <v>85</v>
          </cell>
          <cell r="T13">
            <v>2964</v>
          </cell>
          <cell r="U13">
            <v>807</v>
          </cell>
        </row>
        <row r="15">
          <cell r="A15" t="str">
            <v xml:space="preserve"> 市      計</v>
          </cell>
          <cell r="E15">
            <v>15802</v>
          </cell>
          <cell r="F15">
            <v>5911</v>
          </cell>
          <cell r="G15">
            <v>64</v>
          </cell>
          <cell r="H15">
            <v>57</v>
          </cell>
          <cell r="I15">
            <v>23</v>
          </cell>
          <cell r="J15">
            <v>18</v>
          </cell>
          <cell r="K15">
            <v>758</v>
          </cell>
          <cell r="L15">
            <v>570</v>
          </cell>
          <cell r="N15">
            <v>10851</v>
          </cell>
          <cell r="O15">
            <v>3822</v>
          </cell>
          <cell r="P15">
            <v>1165</v>
          </cell>
          <cell r="Q15">
            <v>607</v>
          </cell>
          <cell r="R15">
            <v>85</v>
          </cell>
          <cell r="S15">
            <v>77</v>
          </cell>
          <cell r="T15">
            <v>2879</v>
          </cell>
          <cell r="U15">
            <v>778</v>
          </cell>
        </row>
        <row r="17">
          <cell r="A17" t="str">
            <v xml:space="preserve"> 下  関  市</v>
          </cell>
          <cell r="E17">
            <v>3616</v>
          </cell>
          <cell r="F17">
            <v>1506</v>
          </cell>
          <cell r="G17">
            <v>25</v>
          </cell>
          <cell r="H17">
            <v>21</v>
          </cell>
          <cell r="I17">
            <v>9</v>
          </cell>
          <cell r="J17">
            <v>5</v>
          </cell>
          <cell r="K17">
            <v>158</v>
          </cell>
          <cell r="L17">
            <v>108</v>
          </cell>
          <cell r="N17">
            <v>2482</v>
          </cell>
          <cell r="O17">
            <v>1061</v>
          </cell>
          <cell r="P17">
            <v>256</v>
          </cell>
          <cell r="Q17">
            <v>126</v>
          </cell>
          <cell r="R17">
            <v>25</v>
          </cell>
          <cell r="S17">
            <v>21</v>
          </cell>
          <cell r="T17">
            <v>670</v>
          </cell>
          <cell r="U17">
            <v>169</v>
          </cell>
        </row>
        <row r="18">
          <cell r="A18" t="str">
            <v xml:space="preserve"> 宇  部  市</v>
          </cell>
          <cell r="E18">
            <v>2116</v>
          </cell>
          <cell r="F18">
            <v>718</v>
          </cell>
          <cell r="G18">
            <v>8</v>
          </cell>
          <cell r="H18">
            <v>7</v>
          </cell>
          <cell r="I18">
            <v>4</v>
          </cell>
          <cell r="J18">
            <v>4</v>
          </cell>
          <cell r="K18">
            <v>153</v>
          </cell>
          <cell r="L18">
            <v>98</v>
          </cell>
          <cell r="N18">
            <v>1425</v>
          </cell>
          <cell r="O18">
            <v>420</v>
          </cell>
          <cell r="P18">
            <v>117</v>
          </cell>
          <cell r="Q18">
            <v>57</v>
          </cell>
          <cell r="R18">
            <v>13</v>
          </cell>
          <cell r="S18">
            <v>12</v>
          </cell>
          <cell r="T18">
            <v>400</v>
          </cell>
          <cell r="U18">
            <v>124</v>
          </cell>
        </row>
        <row r="19">
          <cell r="A19" t="str">
            <v xml:space="preserve"> 山  口  市</v>
          </cell>
          <cell r="E19">
            <v>2174</v>
          </cell>
          <cell r="F19">
            <v>772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75</v>
          </cell>
          <cell r="L19">
            <v>64</v>
          </cell>
          <cell r="N19">
            <v>1627</v>
          </cell>
          <cell r="O19">
            <v>521</v>
          </cell>
          <cell r="P19">
            <v>126</v>
          </cell>
          <cell r="Q19">
            <v>78</v>
          </cell>
          <cell r="R19">
            <v>7</v>
          </cell>
          <cell r="S19">
            <v>3</v>
          </cell>
          <cell r="T19">
            <v>338</v>
          </cell>
          <cell r="U19">
            <v>105</v>
          </cell>
        </row>
        <row r="20">
          <cell r="A20" t="str">
            <v xml:space="preserve"> 萩      市</v>
          </cell>
          <cell r="E20">
            <v>557</v>
          </cell>
          <cell r="F20">
            <v>222</v>
          </cell>
          <cell r="G20">
            <v>4</v>
          </cell>
          <cell r="H20">
            <v>4</v>
          </cell>
          <cell r="I20">
            <v>0</v>
          </cell>
          <cell r="J20">
            <v>0</v>
          </cell>
          <cell r="K20">
            <v>29</v>
          </cell>
          <cell r="L20">
            <v>23</v>
          </cell>
          <cell r="N20">
            <v>323</v>
          </cell>
          <cell r="O20">
            <v>104</v>
          </cell>
          <cell r="P20">
            <v>99</v>
          </cell>
          <cell r="Q20">
            <v>69</v>
          </cell>
          <cell r="R20">
            <v>3</v>
          </cell>
          <cell r="S20">
            <v>3</v>
          </cell>
          <cell r="T20">
            <v>99</v>
          </cell>
          <cell r="U20">
            <v>19</v>
          </cell>
        </row>
        <row r="21">
          <cell r="A21" t="str">
            <v xml:space="preserve"> 防  府  市</v>
          </cell>
          <cell r="E21">
            <v>1336</v>
          </cell>
          <cell r="F21">
            <v>436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51</v>
          </cell>
          <cell r="L21">
            <v>37</v>
          </cell>
          <cell r="N21">
            <v>1009</v>
          </cell>
          <cell r="O21">
            <v>311</v>
          </cell>
          <cell r="P21">
            <v>61</v>
          </cell>
          <cell r="Q21">
            <v>35</v>
          </cell>
          <cell r="R21">
            <v>5</v>
          </cell>
          <cell r="S21">
            <v>5</v>
          </cell>
          <cell r="T21">
            <v>209</v>
          </cell>
          <cell r="U21">
            <v>47</v>
          </cell>
        </row>
        <row r="22">
          <cell r="A22" t="str">
            <v xml:space="preserve"> 下  松  市</v>
          </cell>
          <cell r="E22">
            <v>786</v>
          </cell>
          <cell r="F22">
            <v>346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</v>
          </cell>
          <cell r="L22">
            <v>28</v>
          </cell>
          <cell r="N22">
            <v>583</v>
          </cell>
          <cell r="O22">
            <v>266</v>
          </cell>
          <cell r="P22">
            <v>41</v>
          </cell>
          <cell r="Q22">
            <v>12</v>
          </cell>
          <cell r="R22">
            <v>7</v>
          </cell>
          <cell r="S22">
            <v>5</v>
          </cell>
          <cell r="T22">
            <v>119</v>
          </cell>
          <cell r="U22">
            <v>35</v>
          </cell>
        </row>
        <row r="23">
          <cell r="A23" t="str">
            <v xml:space="preserve"> 岩  国  市</v>
          </cell>
          <cell r="E23">
            <v>1601</v>
          </cell>
          <cell r="F23">
            <v>620</v>
          </cell>
          <cell r="G23">
            <v>9</v>
          </cell>
          <cell r="H23">
            <v>8</v>
          </cell>
          <cell r="I23">
            <v>2</v>
          </cell>
          <cell r="J23">
            <v>2</v>
          </cell>
          <cell r="K23">
            <v>76</v>
          </cell>
          <cell r="L23">
            <v>56</v>
          </cell>
          <cell r="N23">
            <v>986</v>
          </cell>
          <cell r="O23">
            <v>352</v>
          </cell>
          <cell r="P23">
            <v>154</v>
          </cell>
          <cell r="Q23">
            <v>93</v>
          </cell>
          <cell r="R23">
            <v>6</v>
          </cell>
          <cell r="S23">
            <v>6</v>
          </cell>
          <cell r="T23">
            <v>370</v>
          </cell>
          <cell r="U23">
            <v>105</v>
          </cell>
        </row>
        <row r="24">
          <cell r="A24" t="str">
            <v xml:space="preserve"> 光      市</v>
          </cell>
          <cell r="E24">
            <v>470</v>
          </cell>
          <cell r="F24">
            <v>134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21</v>
          </cell>
          <cell r="L24">
            <v>16</v>
          </cell>
          <cell r="N24">
            <v>313</v>
          </cell>
          <cell r="O24">
            <v>72</v>
          </cell>
          <cell r="P24">
            <v>40</v>
          </cell>
          <cell r="Q24">
            <v>24</v>
          </cell>
          <cell r="R24">
            <v>0</v>
          </cell>
          <cell r="S24">
            <v>0</v>
          </cell>
          <cell r="T24">
            <v>95</v>
          </cell>
          <cell r="U24">
            <v>21</v>
          </cell>
        </row>
        <row r="25">
          <cell r="A25" t="str">
            <v xml:space="preserve"> 長  門  市</v>
          </cell>
          <cell r="E25">
            <v>284</v>
          </cell>
          <cell r="F25">
            <v>124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8</v>
          </cell>
          <cell r="L25">
            <v>7</v>
          </cell>
          <cell r="N25">
            <v>192</v>
          </cell>
          <cell r="O25">
            <v>87</v>
          </cell>
          <cell r="P25">
            <v>32</v>
          </cell>
          <cell r="Q25">
            <v>12</v>
          </cell>
          <cell r="R25">
            <v>2</v>
          </cell>
          <cell r="S25">
            <v>2</v>
          </cell>
          <cell r="T25">
            <v>50</v>
          </cell>
          <cell r="U25">
            <v>16</v>
          </cell>
        </row>
        <row r="26">
          <cell r="A26" t="str">
            <v xml:space="preserve"> 柳  井  市</v>
          </cell>
          <cell r="E26">
            <v>463</v>
          </cell>
          <cell r="F26">
            <v>185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19</v>
          </cell>
          <cell r="L26">
            <v>15</v>
          </cell>
          <cell r="N26">
            <v>313</v>
          </cell>
          <cell r="O26">
            <v>126</v>
          </cell>
          <cell r="P26">
            <v>45</v>
          </cell>
          <cell r="Q26">
            <v>20</v>
          </cell>
          <cell r="R26">
            <v>3</v>
          </cell>
          <cell r="S26">
            <v>2</v>
          </cell>
          <cell r="T26">
            <v>83</v>
          </cell>
          <cell r="U26">
            <v>22</v>
          </cell>
        </row>
        <row r="27">
          <cell r="A27" t="str">
            <v xml:space="preserve"> 美  祢  市</v>
          </cell>
          <cell r="E27">
            <v>133</v>
          </cell>
          <cell r="F27">
            <v>69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4</v>
          </cell>
          <cell r="L27">
            <v>5</v>
          </cell>
          <cell r="N27">
            <v>105</v>
          </cell>
          <cell r="O27">
            <v>56</v>
          </cell>
          <cell r="P27">
            <v>8</v>
          </cell>
          <cell r="Q27">
            <v>1</v>
          </cell>
          <cell r="R27">
            <v>1</v>
          </cell>
          <cell r="S27">
            <v>1</v>
          </cell>
          <cell r="T27">
            <v>14</v>
          </cell>
          <cell r="U27">
            <v>5</v>
          </cell>
        </row>
        <row r="28">
          <cell r="A28" t="str">
            <v xml:space="preserve"> 周  南  市</v>
          </cell>
          <cell r="E28">
            <v>1443</v>
          </cell>
          <cell r="F28">
            <v>520</v>
          </cell>
          <cell r="G28">
            <v>9</v>
          </cell>
          <cell r="H28">
            <v>8</v>
          </cell>
          <cell r="I28">
            <v>4</v>
          </cell>
          <cell r="J28">
            <v>3</v>
          </cell>
          <cell r="K28">
            <v>77</v>
          </cell>
          <cell r="L28">
            <v>71</v>
          </cell>
          <cell r="N28">
            <v>938</v>
          </cell>
          <cell r="O28">
            <v>294</v>
          </cell>
          <cell r="P28">
            <v>123</v>
          </cell>
          <cell r="Q28">
            <v>59</v>
          </cell>
          <cell r="R28">
            <v>11</v>
          </cell>
          <cell r="S28">
            <v>16</v>
          </cell>
          <cell r="T28">
            <v>285</v>
          </cell>
          <cell r="U28">
            <v>72</v>
          </cell>
        </row>
        <row r="29">
          <cell r="A29" t="str">
            <v xml:space="preserve"> 山陽小野田市</v>
          </cell>
          <cell r="E29">
            <v>823</v>
          </cell>
          <cell r="F29">
            <v>259</v>
          </cell>
          <cell r="G29">
            <v>5</v>
          </cell>
          <cell r="H29">
            <v>5</v>
          </cell>
          <cell r="I29">
            <v>1</v>
          </cell>
          <cell r="J29">
            <v>1</v>
          </cell>
          <cell r="K29">
            <v>51</v>
          </cell>
          <cell r="L29">
            <v>42</v>
          </cell>
          <cell r="N29">
            <v>555</v>
          </cell>
          <cell r="O29">
            <v>152</v>
          </cell>
          <cell r="P29">
            <v>63</v>
          </cell>
          <cell r="Q29">
            <v>21</v>
          </cell>
          <cell r="R29">
            <v>2</v>
          </cell>
          <cell r="S29">
            <v>1</v>
          </cell>
          <cell r="T29">
            <v>147</v>
          </cell>
          <cell r="U29">
            <v>38</v>
          </cell>
        </row>
        <row r="31">
          <cell r="A31" t="str">
            <v xml:space="preserve"> 町    計</v>
          </cell>
          <cell r="E31">
            <v>473</v>
          </cell>
          <cell r="F31">
            <v>218</v>
          </cell>
          <cell r="G31">
            <v>2</v>
          </cell>
          <cell r="H31">
            <v>2</v>
          </cell>
          <cell r="I31">
            <v>1</v>
          </cell>
          <cell r="J31">
            <v>1</v>
          </cell>
          <cell r="K31">
            <v>24</v>
          </cell>
          <cell r="L31">
            <v>20</v>
          </cell>
          <cell r="N31">
            <v>320</v>
          </cell>
          <cell r="O31">
            <v>143</v>
          </cell>
          <cell r="P31">
            <v>43</v>
          </cell>
          <cell r="Q31">
            <v>24</v>
          </cell>
          <cell r="R31">
            <v>7</v>
          </cell>
          <cell r="S31">
            <v>7</v>
          </cell>
          <cell r="T31">
            <v>77</v>
          </cell>
          <cell r="U31">
            <v>22</v>
          </cell>
        </row>
        <row r="33">
          <cell r="A33" t="str">
            <v xml:space="preserve"> 周防大島町</v>
          </cell>
          <cell r="E33">
            <v>82</v>
          </cell>
          <cell r="F33">
            <v>52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</v>
          </cell>
          <cell r="L33">
            <v>3</v>
          </cell>
          <cell r="N33">
            <v>62</v>
          </cell>
          <cell r="O33">
            <v>35</v>
          </cell>
          <cell r="P33">
            <v>4</v>
          </cell>
          <cell r="Q33">
            <v>4</v>
          </cell>
          <cell r="R33">
            <v>1</v>
          </cell>
          <cell r="S33">
            <v>2</v>
          </cell>
          <cell r="T33">
            <v>11</v>
          </cell>
          <cell r="U33">
            <v>8</v>
          </cell>
        </row>
        <row r="34">
          <cell r="A34" t="str">
            <v xml:space="preserve"> 和  木  町</v>
          </cell>
          <cell r="E34">
            <v>37</v>
          </cell>
          <cell r="F34">
            <v>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</v>
          </cell>
          <cell r="L34">
            <v>1</v>
          </cell>
          <cell r="N34">
            <v>19</v>
          </cell>
          <cell r="O34">
            <v>4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  <cell r="T34">
            <v>14</v>
          </cell>
          <cell r="U34">
            <v>0</v>
          </cell>
        </row>
        <row r="35">
          <cell r="A35" t="str">
            <v xml:space="preserve"> 上　関　町</v>
          </cell>
          <cell r="E35">
            <v>19</v>
          </cell>
          <cell r="F35">
            <v>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</v>
          </cell>
          <cell r="L35">
            <v>1</v>
          </cell>
          <cell r="N35">
            <v>14</v>
          </cell>
          <cell r="O35">
            <v>3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3</v>
          </cell>
          <cell r="U35">
            <v>0</v>
          </cell>
        </row>
        <row r="36">
          <cell r="A36" t="str">
            <v xml:space="preserve"> 田 布 施 町</v>
          </cell>
          <cell r="E36">
            <v>96</v>
          </cell>
          <cell r="F36">
            <v>33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6</v>
          </cell>
          <cell r="L36">
            <v>6</v>
          </cell>
          <cell r="N36">
            <v>71</v>
          </cell>
          <cell r="O36">
            <v>21</v>
          </cell>
          <cell r="P36">
            <v>5</v>
          </cell>
          <cell r="Q36">
            <v>2</v>
          </cell>
          <cell r="R36">
            <v>1</v>
          </cell>
          <cell r="S36">
            <v>0</v>
          </cell>
          <cell r="T36">
            <v>13</v>
          </cell>
          <cell r="U36">
            <v>4</v>
          </cell>
        </row>
        <row r="37">
          <cell r="A37" t="str">
            <v xml:space="preserve"> 平　生　町</v>
          </cell>
          <cell r="E37">
            <v>100</v>
          </cell>
          <cell r="F37">
            <v>54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7</v>
          </cell>
          <cell r="L37">
            <v>7</v>
          </cell>
          <cell r="N37">
            <v>68</v>
          </cell>
          <cell r="O37">
            <v>40</v>
          </cell>
          <cell r="P37">
            <v>4</v>
          </cell>
          <cell r="Q37">
            <v>3</v>
          </cell>
          <cell r="R37">
            <v>0</v>
          </cell>
          <cell r="S37">
            <v>0</v>
          </cell>
          <cell r="T37">
            <v>20</v>
          </cell>
          <cell r="U37">
            <v>3</v>
          </cell>
        </row>
        <row r="38">
          <cell r="A38" t="str">
            <v xml:space="preserve"> 美  東  町</v>
          </cell>
          <cell r="E38">
            <v>43</v>
          </cell>
          <cell r="F38">
            <v>29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2</v>
          </cell>
          <cell r="L38">
            <v>1</v>
          </cell>
          <cell r="N38">
            <v>33</v>
          </cell>
          <cell r="O38">
            <v>22</v>
          </cell>
          <cell r="P38">
            <v>2</v>
          </cell>
          <cell r="Q38">
            <v>0</v>
          </cell>
          <cell r="R38">
            <v>0</v>
          </cell>
          <cell r="S38">
            <v>0</v>
          </cell>
          <cell r="T38">
            <v>5</v>
          </cell>
          <cell r="U38">
            <v>5</v>
          </cell>
        </row>
        <row r="39">
          <cell r="A39" t="str">
            <v xml:space="preserve"> 秋  芳  町</v>
          </cell>
          <cell r="E39">
            <v>32</v>
          </cell>
          <cell r="F39">
            <v>16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1</v>
          </cell>
          <cell r="N39">
            <v>22</v>
          </cell>
          <cell r="O39">
            <v>11</v>
          </cell>
          <cell r="P39">
            <v>4</v>
          </cell>
          <cell r="Q39">
            <v>1</v>
          </cell>
          <cell r="R39">
            <v>2</v>
          </cell>
          <cell r="S39">
            <v>2</v>
          </cell>
          <cell r="T39">
            <v>3</v>
          </cell>
          <cell r="U39">
            <v>1</v>
          </cell>
        </row>
        <row r="40">
          <cell r="A40" t="str">
            <v xml:space="preserve"> 阿　武　町</v>
          </cell>
          <cell r="E40">
            <v>12</v>
          </cell>
          <cell r="F40">
            <v>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3</v>
          </cell>
          <cell r="O40">
            <v>0</v>
          </cell>
          <cell r="P40">
            <v>6</v>
          </cell>
          <cell r="Q40">
            <v>3</v>
          </cell>
          <cell r="R40">
            <v>0</v>
          </cell>
          <cell r="S40">
            <v>0</v>
          </cell>
          <cell r="T40">
            <v>3</v>
          </cell>
          <cell r="U40">
            <v>0</v>
          </cell>
        </row>
        <row r="41">
          <cell r="A41" t="str">
            <v xml:space="preserve"> 阿　東　町</v>
          </cell>
          <cell r="E41">
            <v>52</v>
          </cell>
          <cell r="F41">
            <v>22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N41">
            <v>28</v>
          </cell>
          <cell r="O41">
            <v>7</v>
          </cell>
          <cell r="P41">
            <v>16</v>
          </cell>
          <cell r="Q41">
            <v>11</v>
          </cell>
          <cell r="R41">
            <v>3</v>
          </cell>
          <cell r="S41">
            <v>3</v>
          </cell>
          <cell r="T41">
            <v>5</v>
          </cell>
          <cell r="U41">
            <v>1</v>
          </cell>
        </row>
        <row r="43">
          <cell r="A43" t="str">
            <v xml:space="preserve"> そ　の　他</v>
          </cell>
          <cell r="E43">
            <v>53</v>
          </cell>
          <cell r="F43">
            <v>36</v>
          </cell>
          <cell r="G43">
            <v>2</v>
          </cell>
          <cell r="H43">
            <v>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N43">
            <v>5</v>
          </cell>
          <cell r="O43">
            <v>2</v>
          </cell>
          <cell r="P43">
            <v>36</v>
          </cell>
          <cell r="Q43">
            <v>24</v>
          </cell>
          <cell r="R43">
            <v>2</v>
          </cell>
          <cell r="S43">
            <v>1</v>
          </cell>
          <cell r="T43">
            <v>8</v>
          </cell>
          <cell r="U43">
            <v>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showGridLines="0" tabSelected="1" zoomScaleNormal="100" workbookViewId="0">
      <selection activeCell="R23" sqref="R23"/>
    </sheetView>
  </sheetViews>
  <sheetFormatPr defaultRowHeight="13.5"/>
  <cols>
    <col min="1" max="3" width="4.625" style="4" customWidth="1"/>
    <col min="4" max="4" width="11" style="4" customWidth="1"/>
    <col min="5" max="15" width="6.75" style="4" customWidth="1"/>
    <col min="16" max="16384" width="9" style="4"/>
  </cols>
  <sheetData>
    <row r="1" spans="1:15" ht="17.25">
      <c r="A1" s="1"/>
      <c r="B1" s="2"/>
      <c r="C1" s="1"/>
      <c r="D1" s="1"/>
      <c r="E1" s="2"/>
      <c r="F1" s="3" t="s">
        <v>0</v>
      </c>
      <c r="G1" s="2"/>
      <c r="H1" s="2"/>
      <c r="I1" s="2"/>
      <c r="J1" s="2"/>
      <c r="K1" s="2"/>
      <c r="L1" s="2"/>
      <c r="M1" s="2"/>
      <c r="N1" s="2"/>
      <c r="O1" s="2"/>
    </row>
    <row r="2" spans="1:15" ht="14.25" thickBot="1">
      <c r="A2" s="5" t="s">
        <v>1</v>
      </c>
      <c r="B2" s="6"/>
      <c r="C2" s="7"/>
      <c r="D2" s="7"/>
      <c r="E2" s="6"/>
      <c r="F2" s="6"/>
      <c r="G2" s="6"/>
      <c r="H2" s="6"/>
      <c r="I2" s="6"/>
      <c r="J2" s="6"/>
      <c r="K2" s="6"/>
      <c r="L2" s="6"/>
      <c r="M2" s="6"/>
      <c r="N2" s="6"/>
      <c r="O2" s="8" t="s">
        <v>2</v>
      </c>
    </row>
    <row r="3" spans="1:15" ht="14.25" thickTop="1">
      <c r="A3" s="9"/>
      <c r="B3" s="10"/>
      <c r="C3" s="11"/>
      <c r="D3" s="11"/>
      <c r="E3" s="12"/>
      <c r="F3" s="12"/>
      <c r="G3" s="12"/>
      <c r="H3" s="12" t="s">
        <v>3</v>
      </c>
      <c r="I3" s="12"/>
      <c r="J3" s="12"/>
      <c r="K3" s="12"/>
      <c r="L3" s="12" t="s">
        <v>4</v>
      </c>
      <c r="M3" s="12"/>
      <c r="N3" s="12" t="s">
        <v>5</v>
      </c>
      <c r="O3" s="12"/>
    </row>
    <row r="4" spans="1:15">
      <c r="A4" s="13" t="s">
        <v>6</v>
      </c>
      <c r="B4" s="14"/>
      <c r="C4" s="14"/>
      <c r="D4" s="15"/>
      <c r="E4" s="16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12</v>
      </c>
      <c r="K4" s="16" t="s">
        <v>13</v>
      </c>
      <c r="L4" s="16" t="s">
        <v>14</v>
      </c>
      <c r="M4" s="16" t="s">
        <v>15</v>
      </c>
      <c r="N4" s="16" t="s">
        <v>16</v>
      </c>
      <c r="O4" s="17" t="s">
        <v>17</v>
      </c>
    </row>
    <row r="5" spans="1:15" ht="6" customHeight="1">
      <c r="A5" s="18"/>
      <c r="B5" s="19"/>
      <c r="C5" s="18"/>
      <c r="D5" s="20"/>
      <c r="E5" s="21"/>
      <c r="F5" s="22"/>
      <c r="G5" s="22"/>
      <c r="H5" s="22"/>
      <c r="I5" s="22"/>
      <c r="J5" s="22"/>
      <c r="K5" s="22"/>
      <c r="L5" s="22"/>
      <c r="M5" s="22"/>
      <c r="N5" s="22"/>
      <c r="O5" s="22"/>
    </row>
    <row r="6" spans="1:15">
      <c r="A6" s="11"/>
      <c r="B6" s="23" t="s">
        <v>18</v>
      </c>
      <c r="C6" s="10">
        <v>22</v>
      </c>
      <c r="D6" s="24" t="s">
        <v>19</v>
      </c>
      <c r="E6" s="25">
        <v>136</v>
      </c>
      <c r="F6" s="26">
        <v>63</v>
      </c>
      <c r="G6" s="26">
        <v>14</v>
      </c>
      <c r="H6" s="26">
        <v>16</v>
      </c>
      <c r="I6" s="26">
        <v>2</v>
      </c>
      <c r="J6" s="27">
        <v>2</v>
      </c>
      <c r="K6" s="27">
        <v>0</v>
      </c>
      <c r="L6" s="26">
        <v>5</v>
      </c>
      <c r="M6" s="27">
        <v>1</v>
      </c>
      <c r="N6" s="27">
        <v>0</v>
      </c>
      <c r="O6" s="27">
        <v>33</v>
      </c>
    </row>
    <row r="7" spans="1:15">
      <c r="A7" s="11"/>
      <c r="B7" s="10"/>
      <c r="C7" s="10">
        <v>23</v>
      </c>
      <c r="D7" s="24"/>
      <c r="E7" s="25">
        <v>87</v>
      </c>
      <c r="F7" s="26">
        <v>32</v>
      </c>
      <c r="G7" s="26">
        <v>10</v>
      </c>
      <c r="H7" s="26">
        <v>12</v>
      </c>
      <c r="I7" s="26">
        <v>2</v>
      </c>
      <c r="J7" s="27">
        <v>5</v>
      </c>
      <c r="K7" s="27">
        <v>2</v>
      </c>
      <c r="L7" s="26">
        <v>5</v>
      </c>
      <c r="M7" s="27">
        <v>1</v>
      </c>
      <c r="N7" s="27">
        <v>0</v>
      </c>
      <c r="O7" s="27">
        <v>18</v>
      </c>
    </row>
    <row r="8" spans="1:15">
      <c r="A8" s="11"/>
      <c r="B8" s="10"/>
      <c r="C8" s="10">
        <v>24</v>
      </c>
      <c r="D8" s="24"/>
      <c r="E8" s="25">
        <v>91</v>
      </c>
      <c r="F8" s="26">
        <v>29</v>
      </c>
      <c r="G8" s="26">
        <v>10</v>
      </c>
      <c r="H8" s="26">
        <v>23</v>
      </c>
      <c r="I8" s="26">
        <v>0</v>
      </c>
      <c r="J8" s="27">
        <v>4</v>
      </c>
      <c r="K8" s="27">
        <v>1</v>
      </c>
      <c r="L8" s="26">
        <v>5</v>
      </c>
      <c r="M8" s="27">
        <v>1</v>
      </c>
      <c r="N8" s="27">
        <v>0</v>
      </c>
      <c r="O8" s="27">
        <v>18</v>
      </c>
    </row>
    <row r="9" spans="1:15">
      <c r="A9" s="11"/>
      <c r="B9" s="10"/>
      <c r="C9" s="10">
        <v>25</v>
      </c>
      <c r="D9" s="24"/>
      <c r="E9" s="25">
        <v>94</v>
      </c>
      <c r="F9" s="26">
        <v>26</v>
      </c>
      <c r="G9" s="26">
        <v>14</v>
      </c>
      <c r="H9" s="26">
        <v>19</v>
      </c>
      <c r="I9" s="26">
        <v>1</v>
      </c>
      <c r="J9" s="27">
        <v>2</v>
      </c>
      <c r="K9" s="27">
        <v>10</v>
      </c>
      <c r="L9" s="26">
        <v>4</v>
      </c>
      <c r="M9" s="27">
        <v>1</v>
      </c>
      <c r="N9" s="27">
        <v>0</v>
      </c>
      <c r="O9" s="27">
        <v>17</v>
      </c>
    </row>
    <row r="10" spans="1:15" ht="6" customHeight="1">
      <c r="A10" s="28"/>
      <c r="B10" s="19"/>
      <c r="C10" s="19"/>
      <c r="D10" s="29"/>
      <c r="E10" s="25"/>
      <c r="F10" s="26"/>
      <c r="G10" s="26"/>
      <c r="H10" s="26"/>
      <c r="I10" s="26"/>
      <c r="J10" s="26"/>
      <c r="K10" s="26"/>
      <c r="L10" s="26"/>
      <c r="M10" s="26"/>
      <c r="N10" s="26"/>
      <c r="O10" s="26"/>
    </row>
    <row r="11" spans="1:15" s="34" customFormat="1">
      <c r="A11" s="30"/>
      <c r="B11" s="31"/>
      <c r="C11" s="31">
        <v>26</v>
      </c>
      <c r="D11" s="32"/>
      <c r="E11" s="33">
        <f>72+30</f>
        <v>102</v>
      </c>
      <c r="F11" s="33">
        <f>33+10</f>
        <v>43</v>
      </c>
      <c r="G11" s="33">
        <f>4+4</f>
        <v>8</v>
      </c>
      <c r="H11" s="33">
        <f>2+17</f>
        <v>19</v>
      </c>
      <c r="I11" s="33">
        <f>2+1</f>
        <v>3</v>
      </c>
      <c r="J11" s="33">
        <v>2</v>
      </c>
      <c r="K11" s="33">
        <f>1+3</f>
        <v>4</v>
      </c>
      <c r="L11" s="33">
        <f>4+2</f>
        <v>6</v>
      </c>
      <c r="M11" s="33">
        <f>1+2</f>
        <v>3</v>
      </c>
      <c r="N11" s="33">
        <v>0</v>
      </c>
      <c r="O11" s="33">
        <f>8+6</f>
        <v>14</v>
      </c>
    </row>
    <row r="12" spans="1:15" ht="6" customHeight="1">
      <c r="A12" s="28"/>
      <c r="B12" s="19"/>
      <c r="C12" s="28"/>
      <c r="D12" s="35"/>
      <c r="E12" s="25"/>
      <c r="F12" s="26"/>
      <c r="G12" s="26"/>
      <c r="H12" s="26"/>
      <c r="I12" s="26"/>
      <c r="J12" s="26"/>
      <c r="K12" s="26"/>
      <c r="L12" s="26"/>
      <c r="M12" s="26"/>
      <c r="N12" s="26"/>
      <c r="O12" s="26"/>
    </row>
    <row r="13" spans="1:15" s="34" customFormat="1">
      <c r="A13" s="36" t="s">
        <v>20</v>
      </c>
      <c r="B13" s="36"/>
      <c r="C13" s="36"/>
      <c r="D13" s="37"/>
      <c r="E13" s="38"/>
      <c r="F13" s="39"/>
      <c r="G13" s="39"/>
      <c r="H13" s="39"/>
      <c r="I13" s="39"/>
      <c r="J13" s="39"/>
      <c r="K13" s="39"/>
      <c r="L13" s="39"/>
      <c r="M13" s="39"/>
      <c r="N13" s="39"/>
      <c r="O13" s="39"/>
    </row>
    <row r="14" spans="1:15">
      <c r="A14" s="10" t="s">
        <v>21</v>
      </c>
      <c r="B14" s="10"/>
      <c r="C14" s="11"/>
      <c r="D14" s="40" t="s">
        <v>22</v>
      </c>
      <c r="E14" s="25">
        <f>SUM(F14:O14)</f>
        <v>76</v>
      </c>
      <c r="F14" s="26">
        <f>24+7</f>
        <v>31</v>
      </c>
      <c r="G14" s="26">
        <f>1+4</f>
        <v>5</v>
      </c>
      <c r="H14" s="26">
        <f>2+16</f>
        <v>18</v>
      </c>
      <c r="I14" s="26">
        <f>1+1</f>
        <v>2</v>
      </c>
      <c r="J14" s="27">
        <v>0</v>
      </c>
      <c r="K14" s="26">
        <f>1+0</f>
        <v>1</v>
      </c>
      <c r="L14" s="27">
        <f>2+4</f>
        <v>6</v>
      </c>
      <c r="M14" s="27">
        <f>1+2</f>
        <v>3</v>
      </c>
      <c r="N14" s="26">
        <v>0</v>
      </c>
      <c r="O14" s="26">
        <f>6+4</f>
        <v>10</v>
      </c>
    </row>
    <row r="15" spans="1:15">
      <c r="A15" s="10" t="s">
        <v>23</v>
      </c>
      <c r="B15" s="10"/>
      <c r="C15" s="11"/>
      <c r="D15" s="41"/>
      <c r="E15" s="25">
        <f>SUM(F15:O15)</f>
        <v>26</v>
      </c>
      <c r="F15" s="26">
        <f>9+3</f>
        <v>12</v>
      </c>
      <c r="G15" s="27">
        <f>3+0</f>
        <v>3</v>
      </c>
      <c r="H15" s="26">
        <f>0+1</f>
        <v>1</v>
      </c>
      <c r="I15" s="26">
        <f>1+0</f>
        <v>1</v>
      </c>
      <c r="J15" s="26">
        <f>0+2</f>
        <v>2</v>
      </c>
      <c r="K15" s="26">
        <f>3+0</f>
        <v>3</v>
      </c>
      <c r="L15" s="27">
        <v>0</v>
      </c>
      <c r="M15" s="27">
        <v>0</v>
      </c>
      <c r="N15" s="26">
        <v>0</v>
      </c>
      <c r="O15" s="26">
        <f>2+2</f>
        <v>4</v>
      </c>
    </row>
    <row r="16" spans="1:15">
      <c r="A16" s="42" t="s">
        <v>24</v>
      </c>
      <c r="B16" s="10"/>
      <c r="C16" s="11"/>
      <c r="D16" s="40" t="s">
        <v>25</v>
      </c>
      <c r="E16" s="25"/>
      <c r="F16" s="26"/>
      <c r="G16" s="26"/>
      <c r="H16" s="26"/>
      <c r="I16" s="26"/>
      <c r="J16" s="26"/>
      <c r="K16" s="26"/>
      <c r="L16" s="26"/>
      <c r="M16" s="26"/>
      <c r="N16" s="26"/>
      <c r="O16" s="26"/>
    </row>
    <row r="17" spans="1:15">
      <c r="A17" s="10" t="s">
        <v>26</v>
      </c>
      <c r="B17" s="10"/>
      <c r="C17" s="10"/>
      <c r="D17" s="24"/>
      <c r="E17" s="25"/>
      <c r="F17" s="26"/>
      <c r="G17" s="26"/>
      <c r="H17" s="26"/>
      <c r="I17" s="26"/>
      <c r="J17" s="26"/>
      <c r="K17" s="26"/>
      <c r="L17" s="26"/>
      <c r="M17" s="26"/>
      <c r="N17" s="26"/>
      <c r="O17" s="26"/>
    </row>
    <row r="18" spans="1:15">
      <c r="A18" s="43" t="s">
        <v>27</v>
      </c>
      <c r="B18" s="10"/>
      <c r="C18" s="10"/>
      <c r="D18" s="24"/>
      <c r="E18" s="25">
        <f>SUM(F18:O18)</f>
        <v>7</v>
      </c>
      <c r="F18" s="27">
        <v>0</v>
      </c>
      <c r="G18" s="26">
        <v>0</v>
      </c>
      <c r="H18" s="27">
        <v>4</v>
      </c>
      <c r="I18" s="27">
        <v>0</v>
      </c>
      <c r="J18" s="27">
        <v>1</v>
      </c>
      <c r="K18" s="27">
        <v>0</v>
      </c>
      <c r="L18" s="27">
        <v>2</v>
      </c>
      <c r="M18" s="27">
        <v>0</v>
      </c>
      <c r="N18" s="27">
        <v>0</v>
      </c>
      <c r="O18" s="26">
        <v>0</v>
      </c>
    </row>
    <row r="19" spans="1:15">
      <c r="A19" s="43" t="s">
        <v>28</v>
      </c>
      <c r="B19" s="10"/>
      <c r="C19" s="10"/>
      <c r="D19" s="24"/>
      <c r="E19" s="25">
        <f>SUM(F19:O19)</f>
        <v>16</v>
      </c>
      <c r="F19" s="26">
        <v>7</v>
      </c>
      <c r="G19" s="27">
        <v>0</v>
      </c>
      <c r="H19" s="26">
        <v>2</v>
      </c>
      <c r="I19" s="27">
        <v>0</v>
      </c>
      <c r="J19" s="27">
        <v>0</v>
      </c>
      <c r="K19" s="27">
        <v>2</v>
      </c>
      <c r="L19" s="27">
        <v>2</v>
      </c>
      <c r="M19" s="27">
        <v>1</v>
      </c>
      <c r="N19" s="27">
        <v>0</v>
      </c>
      <c r="O19" s="27">
        <v>2</v>
      </c>
    </row>
    <row r="20" spans="1:15">
      <c r="A20" s="43" t="s">
        <v>29</v>
      </c>
      <c r="B20" s="10"/>
      <c r="C20" s="10"/>
      <c r="D20" s="24"/>
      <c r="E20" s="25">
        <f>SUM(F20:O20)</f>
        <v>49</v>
      </c>
      <c r="F20" s="26">
        <v>26</v>
      </c>
      <c r="G20" s="26">
        <v>4</v>
      </c>
      <c r="H20" s="27">
        <v>11</v>
      </c>
      <c r="I20" s="27">
        <v>1</v>
      </c>
      <c r="J20" s="27">
        <v>1</v>
      </c>
      <c r="K20" s="26">
        <v>1</v>
      </c>
      <c r="L20" s="27">
        <v>0</v>
      </c>
      <c r="M20" s="27">
        <v>1</v>
      </c>
      <c r="N20" s="27">
        <v>0</v>
      </c>
      <c r="O20" s="26">
        <v>4</v>
      </c>
    </row>
    <row r="21" spans="1:15">
      <c r="A21" s="10" t="s">
        <v>30</v>
      </c>
      <c r="B21" s="10"/>
      <c r="C21" s="10"/>
      <c r="D21" s="24"/>
      <c r="E21" s="25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>
      <c r="A22" s="43" t="s">
        <v>31</v>
      </c>
      <c r="B22" s="10"/>
      <c r="C22" s="10"/>
      <c r="D22" s="24"/>
      <c r="E22" s="25">
        <f>SUM(F22:O22)</f>
        <v>7</v>
      </c>
      <c r="F22" s="26">
        <v>2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1</v>
      </c>
      <c r="N22" s="27">
        <v>0</v>
      </c>
      <c r="O22" s="26">
        <v>4</v>
      </c>
    </row>
    <row r="23" spans="1:15">
      <c r="A23" s="43" t="s">
        <v>32</v>
      </c>
      <c r="B23" s="10"/>
      <c r="C23" s="10"/>
      <c r="D23" s="24"/>
      <c r="E23" s="25">
        <f>SUM(F23:O23)</f>
        <v>12</v>
      </c>
      <c r="F23" s="26">
        <v>6</v>
      </c>
      <c r="G23" s="27">
        <v>0</v>
      </c>
      <c r="H23" s="27">
        <v>1</v>
      </c>
      <c r="I23" s="27">
        <v>1</v>
      </c>
      <c r="J23" s="27">
        <v>0</v>
      </c>
      <c r="K23" s="27">
        <v>1</v>
      </c>
      <c r="L23" s="27">
        <v>1</v>
      </c>
      <c r="M23" s="27">
        <v>0</v>
      </c>
      <c r="N23" s="27">
        <v>0</v>
      </c>
      <c r="O23" s="27">
        <v>2</v>
      </c>
    </row>
    <row r="24" spans="1:15">
      <c r="A24" s="43" t="s">
        <v>33</v>
      </c>
      <c r="B24" s="10"/>
      <c r="C24" s="10"/>
      <c r="D24" s="24"/>
      <c r="E24" s="25">
        <f>SUM(F24:O24)</f>
        <v>8</v>
      </c>
      <c r="F24" s="26">
        <v>2</v>
      </c>
      <c r="G24" s="26">
        <v>3</v>
      </c>
      <c r="H24" s="26">
        <v>1</v>
      </c>
      <c r="I24" s="27">
        <v>1</v>
      </c>
      <c r="J24" s="27">
        <v>0</v>
      </c>
      <c r="K24" s="27">
        <v>0</v>
      </c>
      <c r="L24" s="27">
        <v>1</v>
      </c>
      <c r="M24" s="27">
        <v>0</v>
      </c>
      <c r="N24" s="27">
        <v>0</v>
      </c>
      <c r="O24" s="27">
        <v>0</v>
      </c>
    </row>
    <row r="25" spans="1:15">
      <c r="A25" s="43" t="s">
        <v>34</v>
      </c>
      <c r="B25" s="10"/>
      <c r="C25" s="11"/>
      <c r="D25" s="41"/>
      <c r="E25" s="25">
        <f>SUM(F25:O25)</f>
        <v>3</v>
      </c>
      <c r="F25" s="26">
        <v>0</v>
      </c>
      <c r="G25" s="27">
        <v>1</v>
      </c>
      <c r="H25" s="27">
        <v>0</v>
      </c>
      <c r="I25" s="27">
        <v>0</v>
      </c>
      <c r="J25" s="26">
        <v>0</v>
      </c>
      <c r="K25" s="26">
        <v>0</v>
      </c>
      <c r="L25" s="27">
        <v>0</v>
      </c>
      <c r="M25" s="27">
        <v>0</v>
      </c>
      <c r="N25" s="27">
        <v>0</v>
      </c>
      <c r="O25" s="27">
        <v>2</v>
      </c>
    </row>
    <row r="26" spans="1:15">
      <c r="A26" s="42" t="s">
        <v>35</v>
      </c>
      <c r="B26" s="10"/>
      <c r="C26" s="11"/>
      <c r="D26" s="41"/>
      <c r="E26" s="25"/>
      <c r="F26" s="26"/>
      <c r="G26" s="26"/>
      <c r="H26" s="26"/>
      <c r="I26" s="26"/>
      <c r="J26" s="26"/>
      <c r="K26" s="26"/>
      <c r="L26" s="26"/>
      <c r="M26" s="26"/>
      <c r="N26" s="26"/>
      <c r="O26" s="26"/>
    </row>
    <row r="27" spans="1:15">
      <c r="A27" s="10">
        <v>26</v>
      </c>
      <c r="B27" s="10" t="s">
        <v>36</v>
      </c>
      <c r="C27" s="44">
        <v>1</v>
      </c>
      <c r="D27" s="41" t="s">
        <v>37</v>
      </c>
      <c r="E27" s="25">
        <f t="shared" ref="E27:E38" si="0">SUM(F27:O27)</f>
        <v>7</v>
      </c>
      <c r="F27" s="26">
        <f>2+0</f>
        <v>2</v>
      </c>
      <c r="G27" s="27">
        <v>0</v>
      </c>
      <c r="H27" s="27">
        <v>1</v>
      </c>
      <c r="I27" s="26">
        <v>0</v>
      </c>
      <c r="J27" s="26">
        <v>0</v>
      </c>
      <c r="K27" s="27">
        <v>0</v>
      </c>
      <c r="L27" s="27">
        <v>1</v>
      </c>
      <c r="M27" s="27">
        <v>1</v>
      </c>
      <c r="N27" s="27">
        <v>0</v>
      </c>
      <c r="O27" s="26">
        <v>2</v>
      </c>
    </row>
    <row r="28" spans="1:15">
      <c r="A28" s="10"/>
      <c r="B28" s="10"/>
      <c r="C28" s="10">
        <v>2</v>
      </c>
      <c r="D28" s="41"/>
      <c r="E28" s="25">
        <f t="shared" si="0"/>
        <v>4</v>
      </c>
      <c r="F28" s="27">
        <v>0</v>
      </c>
      <c r="G28" s="27">
        <v>1</v>
      </c>
      <c r="H28" s="27">
        <v>1</v>
      </c>
      <c r="I28" s="26">
        <v>0</v>
      </c>
      <c r="J28" s="27">
        <v>0</v>
      </c>
      <c r="K28" s="27">
        <v>1</v>
      </c>
      <c r="L28" s="27">
        <v>0</v>
      </c>
      <c r="M28" s="27">
        <v>0</v>
      </c>
      <c r="N28" s="27">
        <v>0</v>
      </c>
      <c r="O28" s="27">
        <v>1</v>
      </c>
    </row>
    <row r="29" spans="1:15">
      <c r="A29" s="10"/>
      <c r="B29" s="10"/>
      <c r="C29" s="10">
        <v>3</v>
      </c>
      <c r="D29" s="41"/>
      <c r="E29" s="45">
        <f t="shared" si="0"/>
        <v>8</v>
      </c>
      <c r="F29" s="27">
        <f>3+2</f>
        <v>5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2</v>
      </c>
      <c r="M29" s="27">
        <v>0</v>
      </c>
      <c r="N29" s="27">
        <v>0</v>
      </c>
      <c r="O29" s="27">
        <v>1</v>
      </c>
    </row>
    <row r="30" spans="1:15">
      <c r="A30" s="10"/>
      <c r="B30" s="10"/>
      <c r="C30" s="10">
        <v>4</v>
      </c>
      <c r="D30" s="41"/>
      <c r="E30" s="25">
        <f t="shared" si="0"/>
        <v>8</v>
      </c>
      <c r="F30" s="26">
        <v>0</v>
      </c>
      <c r="G30" s="27">
        <v>1</v>
      </c>
      <c r="H30" s="26">
        <v>4</v>
      </c>
      <c r="I30" s="26">
        <v>0</v>
      </c>
      <c r="J30" s="27">
        <v>0</v>
      </c>
      <c r="K30" s="26">
        <v>1</v>
      </c>
      <c r="L30" s="27">
        <v>1</v>
      </c>
      <c r="M30" s="27">
        <v>0</v>
      </c>
      <c r="N30" s="27">
        <v>0</v>
      </c>
      <c r="O30" s="26">
        <v>1</v>
      </c>
    </row>
    <row r="31" spans="1:15">
      <c r="A31" s="10"/>
      <c r="B31" s="10"/>
      <c r="C31" s="10">
        <v>5</v>
      </c>
      <c r="D31" s="41"/>
      <c r="E31" s="25">
        <f t="shared" si="0"/>
        <v>14</v>
      </c>
      <c r="F31" s="27">
        <v>5</v>
      </c>
      <c r="G31" s="27">
        <v>0</v>
      </c>
      <c r="H31" s="27">
        <v>5</v>
      </c>
      <c r="I31" s="27">
        <v>0</v>
      </c>
      <c r="J31" s="27">
        <v>0</v>
      </c>
      <c r="K31" s="26">
        <v>0</v>
      </c>
      <c r="L31" s="27">
        <v>1</v>
      </c>
      <c r="M31" s="27">
        <v>1</v>
      </c>
      <c r="N31" s="27">
        <v>0</v>
      </c>
      <c r="O31" s="26">
        <v>2</v>
      </c>
    </row>
    <row r="32" spans="1:15">
      <c r="A32" s="10"/>
      <c r="B32" s="10"/>
      <c r="C32" s="10">
        <v>6</v>
      </c>
      <c r="D32" s="41"/>
      <c r="E32" s="25">
        <f t="shared" si="0"/>
        <v>4</v>
      </c>
      <c r="F32" s="26">
        <v>4</v>
      </c>
      <c r="G32" s="27">
        <v>0</v>
      </c>
      <c r="H32" s="27">
        <v>0</v>
      </c>
      <c r="I32" s="27">
        <v>0</v>
      </c>
      <c r="J32" s="27">
        <v>0</v>
      </c>
      <c r="K32" s="26">
        <v>0</v>
      </c>
      <c r="L32" s="27">
        <v>0</v>
      </c>
      <c r="M32" s="27">
        <v>0</v>
      </c>
      <c r="N32" s="27">
        <v>0</v>
      </c>
      <c r="O32" s="27">
        <v>0</v>
      </c>
    </row>
    <row r="33" spans="1:15">
      <c r="A33" s="10"/>
      <c r="B33" s="10"/>
      <c r="C33" s="10">
        <v>7</v>
      </c>
      <c r="D33" s="41"/>
      <c r="E33" s="25">
        <f t="shared" si="0"/>
        <v>9</v>
      </c>
      <c r="F33" s="26">
        <v>5</v>
      </c>
      <c r="G33" s="26">
        <v>0</v>
      </c>
      <c r="H33" s="27">
        <v>1</v>
      </c>
      <c r="I33" s="27">
        <v>0</v>
      </c>
      <c r="J33" s="27">
        <v>1</v>
      </c>
      <c r="K33" s="27">
        <v>0</v>
      </c>
      <c r="L33" s="26">
        <v>0</v>
      </c>
      <c r="M33" s="27">
        <v>0</v>
      </c>
      <c r="N33" s="27">
        <v>0</v>
      </c>
      <c r="O33" s="27">
        <v>2</v>
      </c>
    </row>
    <row r="34" spans="1:15">
      <c r="A34" s="10"/>
      <c r="B34" s="10"/>
      <c r="C34" s="10">
        <v>8</v>
      </c>
      <c r="D34" s="41"/>
      <c r="E34" s="25">
        <f t="shared" si="0"/>
        <v>11</v>
      </c>
      <c r="F34" s="26">
        <v>8</v>
      </c>
      <c r="G34" s="27">
        <v>1</v>
      </c>
      <c r="H34" s="27">
        <v>0</v>
      </c>
      <c r="I34" s="26">
        <v>1</v>
      </c>
      <c r="J34" s="27">
        <v>0</v>
      </c>
      <c r="K34" s="26">
        <v>0</v>
      </c>
      <c r="L34" s="27">
        <v>0</v>
      </c>
      <c r="M34" s="27">
        <v>0</v>
      </c>
      <c r="N34" s="27">
        <v>0</v>
      </c>
      <c r="O34" s="27">
        <v>1</v>
      </c>
    </row>
    <row r="35" spans="1:15">
      <c r="A35" s="10"/>
      <c r="B35" s="10"/>
      <c r="C35" s="10">
        <v>9</v>
      </c>
      <c r="D35" s="41"/>
      <c r="E35" s="25">
        <f t="shared" si="0"/>
        <v>9</v>
      </c>
      <c r="F35" s="26">
        <v>3</v>
      </c>
      <c r="G35" s="27">
        <v>2</v>
      </c>
      <c r="H35" s="26">
        <v>1</v>
      </c>
      <c r="I35" s="26">
        <v>0</v>
      </c>
      <c r="J35" s="27">
        <v>0</v>
      </c>
      <c r="K35" s="26">
        <v>1</v>
      </c>
      <c r="L35" s="26">
        <v>0</v>
      </c>
      <c r="M35" s="27">
        <v>1</v>
      </c>
      <c r="N35" s="27">
        <v>0</v>
      </c>
      <c r="O35" s="27">
        <v>1</v>
      </c>
    </row>
    <row r="36" spans="1:15">
      <c r="A36" s="10"/>
      <c r="B36" s="10"/>
      <c r="C36" s="10">
        <v>10</v>
      </c>
      <c r="D36" s="41"/>
      <c r="E36" s="25">
        <f t="shared" si="0"/>
        <v>9</v>
      </c>
      <c r="F36" s="27">
        <v>5</v>
      </c>
      <c r="G36" s="26">
        <v>1</v>
      </c>
      <c r="H36" s="26">
        <v>1</v>
      </c>
      <c r="I36" s="26">
        <v>0</v>
      </c>
      <c r="J36" s="27">
        <v>1</v>
      </c>
      <c r="K36" s="26">
        <v>0</v>
      </c>
      <c r="L36" s="26">
        <v>1</v>
      </c>
      <c r="M36" s="27">
        <v>0</v>
      </c>
      <c r="N36" s="27">
        <v>0</v>
      </c>
      <c r="O36" s="27">
        <v>0</v>
      </c>
    </row>
    <row r="37" spans="1:15">
      <c r="A37" s="10"/>
      <c r="B37" s="10"/>
      <c r="C37" s="10">
        <v>11</v>
      </c>
      <c r="D37" s="41"/>
      <c r="E37" s="25">
        <f t="shared" si="0"/>
        <v>7</v>
      </c>
      <c r="F37" s="26">
        <v>1</v>
      </c>
      <c r="G37" s="26">
        <v>0</v>
      </c>
      <c r="H37" s="26">
        <v>2</v>
      </c>
      <c r="I37" s="26">
        <v>2</v>
      </c>
      <c r="J37" s="27">
        <v>0</v>
      </c>
      <c r="K37" s="26">
        <v>1</v>
      </c>
      <c r="L37" s="27">
        <v>0</v>
      </c>
      <c r="M37" s="27">
        <v>0</v>
      </c>
      <c r="N37" s="27">
        <v>0</v>
      </c>
      <c r="O37" s="27">
        <v>1</v>
      </c>
    </row>
    <row r="38" spans="1:15">
      <c r="A38" s="10"/>
      <c r="B38" s="10"/>
      <c r="C38" s="10">
        <v>12</v>
      </c>
      <c r="D38" s="41"/>
      <c r="E38" s="25">
        <f t="shared" si="0"/>
        <v>12</v>
      </c>
      <c r="F38" s="26">
        <v>5</v>
      </c>
      <c r="G38" s="26">
        <v>2</v>
      </c>
      <c r="H38" s="26">
        <v>3</v>
      </c>
      <c r="I38" s="26">
        <v>0</v>
      </c>
      <c r="J38" s="27">
        <v>0</v>
      </c>
      <c r="K38" s="26">
        <v>0</v>
      </c>
      <c r="L38" s="27">
        <v>0</v>
      </c>
      <c r="M38" s="27">
        <v>0</v>
      </c>
      <c r="N38" s="27">
        <v>0</v>
      </c>
      <c r="O38" s="27">
        <v>2</v>
      </c>
    </row>
    <row r="39" spans="1:15" ht="6" customHeight="1">
      <c r="A39" s="46"/>
      <c r="B39" s="46"/>
      <c r="C39" s="46"/>
      <c r="D39" s="47"/>
      <c r="E39" s="48"/>
      <c r="F39" s="49"/>
      <c r="G39" s="50"/>
      <c r="H39" s="49"/>
      <c r="I39" s="49"/>
      <c r="J39" s="49"/>
      <c r="K39" s="50"/>
      <c r="L39" s="49"/>
      <c r="M39" s="49">
        <v>0</v>
      </c>
      <c r="N39" s="49"/>
      <c r="O39" s="50"/>
    </row>
    <row r="40" spans="1:15">
      <c r="A40" s="2" t="s">
        <v>38</v>
      </c>
      <c r="C40" s="51"/>
      <c r="D40" s="52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</row>
    <row r="41" spans="1:15"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</row>
    <row r="42" spans="1:15">
      <c r="A42" s="51"/>
    </row>
  </sheetData>
  <sheetProtection password="CF6E" sheet="1" objects="1" scenarios="1"/>
  <phoneticPr fontId="3"/>
  <pageMargins left="0.78700000000000003" right="0.78700000000000003" top="0.98399999999999999" bottom="0.98399999999999999" header="0.51200000000000001" footer="0.51200000000000001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　有美</dc:creator>
  <cp:lastModifiedBy>沼田　有美</cp:lastModifiedBy>
  <dcterms:created xsi:type="dcterms:W3CDTF">2015-12-03T04:47:56Z</dcterms:created>
  <dcterms:modified xsi:type="dcterms:W3CDTF">2015-12-04T07:50:58Z</dcterms:modified>
</cp:coreProperties>
</file>