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0-1" sheetId="1" r:id="rId1"/>
    <sheet name="170-2" sheetId="2" r:id="rId2"/>
    <sheet name="170-3" sheetId="3" r:id="rId3"/>
    <sheet name="170-4" sheetId="4" r:id="rId4"/>
    <sheet name="170-5" sheetId="5" r:id="rId5"/>
    <sheet name="170-6" sheetId="6" r:id="rId6"/>
    <sheet name="170-7" sheetId="7" r:id="rId7"/>
    <sheet name="170-8" sheetId="8" r:id="rId8"/>
    <sheet name="170-9" sheetId="9" r:id="rId9"/>
    <sheet name="170-10" sheetId="10" r:id="rId10"/>
    <sheet name="170-11" sheetId="11" r:id="rId11"/>
    <sheet name="170-12" sheetId="12" r:id="rId12"/>
    <sheet name="170-13" sheetId="13" r:id="rId13"/>
    <sheet name="170-14 " sheetId="14" r:id="rId14"/>
    <sheet name="170-15" sheetId="15" r:id="rId15"/>
    <sheet name="170-16" sheetId="16" r:id="rId16"/>
    <sheet name="170-17" sheetId="17" r:id="rId17"/>
    <sheet name="170-18" sheetId="18" r:id="rId18"/>
  </sheets>
  <definedNames>
    <definedName name="_xlnm.Print_Area" localSheetId="4">'170-5'!$A$1:$Y$43</definedName>
  </definedNames>
  <calcPr calcId="145621"/>
</workbook>
</file>

<file path=xl/calcChain.xml><?xml version="1.0" encoding="utf-8"?>
<calcChain xmlns="http://schemas.openxmlformats.org/spreadsheetml/2006/main">
  <c r="M27" i="18" l="1"/>
  <c r="L27" i="18"/>
  <c r="K27" i="18"/>
  <c r="Q22" i="18"/>
  <c r="P22" i="18"/>
  <c r="O22" i="18"/>
  <c r="M22" i="18"/>
  <c r="L22" i="18"/>
  <c r="K22" i="18"/>
  <c r="M18" i="18"/>
  <c r="L18" i="18"/>
  <c r="K18" i="18"/>
  <c r="M16" i="18"/>
  <c r="L16" i="18"/>
  <c r="K16" i="18"/>
  <c r="M8" i="18"/>
  <c r="L8" i="18"/>
  <c r="K8" i="18"/>
  <c r="S14" i="17"/>
  <c r="P14" i="17"/>
  <c r="M14" i="17"/>
  <c r="S12" i="17"/>
  <c r="P12" i="17"/>
  <c r="M12" i="17"/>
  <c r="S11" i="17"/>
  <c r="P11" i="17"/>
  <c r="M11" i="17"/>
  <c r="S10" i="17"/>
  <c r="P10" i="17"/>
  <c r="M10" i="17"/>
  <c r="P9" i="17"/>
  <c r="M9" i="17"/>
  <c r="U8" i="17"/>
  <c r="R8" i="17"/>
  <c r="Q8" i="17"/>
  <c r="P8" i="17"/>
  <c r="O8" i="17"/>
  <c r="N8" i="17"/>
  <c r="M8" i="17"/>
  <c r="J8" i="17"/>
  <c r="I8" i="17"/>
  <c r="H8" i="17" s="1"/>
  <c r="S19" i="16"/>
  <c r="P19" i="16"/>
  <c r="M19" i="16"/>
  <c r="S18" i="16"/>
  <c r="P18" i="16"/>
  <c r="M18" i="16"/>
  <c r="S17" i="16"/>
  <c r="P17" i="16"/>
  <c r="M17" i="16"/>
  <c r="S16" i="16"/>
  <c r="P16" i="16"/>
  <c r="M16" i="16"/>
  <c r="S15" i="16"/>
  <c r="P15" i="16"/>
  <c r="M15" i="16"/>
  <c r="S14" i="16"/>
  <c r="P14" i="16"/>
  <c r="M14" i="16"/>
  <c r="S13" i="16"/>
  <c r="P13" i="16"/>
  <c r="M13" i="16"/>
  <c r="U12" i="16"/>
  <c r="T12" i="16"/>
  <c r="S12" i="16"/>
  <c r="R12" i="16"/>
  <c r="Q12" i="16"/>
  <c r="P12" i="16"/>
  <c r="O12" i="16"/>
  <c r="N12" i="16"/>
  <c r="M12" i="16"/>
  <c r="S11" i="16"/>
  <c r="P11" i="16"/>
  <c r="M11" i="16"/>
  <c r="S10" i="16"/>
  <c r="P10" i="16"/>
  <c r="M10" i="16"/>
  <c r="U9" i="16"/>
  <c r="T9" i="16"/>
  <c r="S9" i="16"/>
  <c r="R9" i="16"/>
  <c r="Q9" i="16"/>
  <c r="P9" i="16"/>
  <c r="O9" i="16"/>
  <c r="N9" i="16"/>
  <c r="M9" i="16"/>
  <c r="S18" i="15"/>
  <c r="P18" i="15"/>
  <c r="M18" i="15"/>
  <c r="S17" i="15"/>
  <c r="P17" i="15"/>
  <c r="M17" i="15"/>
  <c r="S16" i="15"/>
  <c r="P16" i="15"/>
  <c r="M16" i="15"/>
  <c r="S15" i="15"/>
  <c r="P15" i="15"/>
  <c r="M15" i="15"/>
  <c r="S14" i="15"/>
  <c r="P14" i="15"/>
  <c r="M14" i="15"/>
  <c r="S13" i="15"/>
  <c r="P13" i="15"/>
  <c r="M13" i="15"/>
  <c r="U12" i="15"/>
  <c r="T12" i="15"/>
  <c r="S12" i="15"/>
  <c r="R12" i="15"/>
  <c r="Q12" i="15"/>
  <c r="O12" i="15"/>
  <c r="N12" i="15"/>
  <c r="U11" i="15"/>
  <c r="T11" i="15"/>
  <c r="S11" i="15"/>
  <c r="R11" i="15"/>
  <c r="Q11" i="15"/>
  <c r="O11" i="15"/>
  <c r="N11" i="15"/>
  <c r="S10" i="15"/>
  <c r="P10" i="15"/>
  <c r="M10" i="15"/>
  <c r="S9" i="15"/>
  <c r="P9" i="15"/>
  <c r="M9" i="15"/>
  <c r="U8" i="15"/>
  <c r="T8" i="15"/>
  <c r="S8" i="15"/>
  <c r="R8" i="15"/>
  <c r="Q8" i="15"/>
  <c r="P8" i="15"/>
  <c r="O8" i="15"/>
  <c r="N8" i="15"/>
  <c r="M8" i="15"/>
  <c r="V74" i="14"/>
  <c r="T74" i="14"/>
  <c r="V73" i="14"/>
  <c r="T73" i="14"/>
  <c r="V72" i="14"/>
  <c r="T72" i="14"/>
  <c r="V71" i="14"/>
  <c r="T71" i="14"/>
  <c r="V70" i="14"/>
  <c r="T70" i="14"/>
  <c r="V69" i="14"/>
  <c r="T69" i="14"/>
  <c r="V68" i="14"/>
  <c r="T68" i="14"/>
  <c r="V67" i="14"/>
  <c r="T67" i="14"/>
  <c r="V66" i="14"/>
  <c r="T66" i="14"/>
  <c r="V65" i="14"/>
  <c r="T65" i="14"/>
  <c r="V64" i="14"/>
  <c r="T64" i="14"/>
  <c r="V63" i="14"/>
  <c r="T63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AE61" i="14"/>
  <c r="AD61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V59" i="14"/>
  <c r="T59" i="14"/>
  <c r="V57" i="14"/>
  <c r="T57" i="14"/>
  <c r="V56" i="14"/>
  <c r="T56" i="14"/>
  <c r="V55" i="14"/>
  <c r="T55" i="14"/>
  <c r="V54" i="14"/>
  <c r="T54" i="14"/>
  <c r="V53" i="14"/>
  <c r="T53" i="14"/>
  <c r="V52" i="14"/>
  <c r="T52" i="14"/>
  <c r="V51" i="14"/>
  <c r="T51" i="14"/>
  <c r="V50" i="14"/>
  <c r="T50" i="14"/>
  <c r="V49" i="14"/>
  <c r="T49" i="14"/>
  <c r="V48" i="14"/>
  <c r="T48" i="14"/>
  <c r="V47" i="14"/>
  <c r="T47" i="14"/>
  <c r="V46" i="14"/>
  <c r="T46" i="14"/>
  <c r="V45" i="14"/>
  <c r="T45" i="14"/>
  <c r="V44" i="14"/>
  <c r="T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V41" i="14"/>
  <c r="T41" i="14"/>
  <c r="V40" i="14"/>
  <c r="T40" i="14"/>
  <c r="V39" i="14"/>
  <c r="T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V36" i="14"/>
  <c r="T36" i="14"/>
  <c r="V35" i="14"/>
  <c r="T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V29" i="14"/>
  <c r="T29" i="14"/>
  <c r="V27" i="14"/>
  <c r="T27" i="14"/>
  <c r="V26" i="14"/>
  <c r="T26" i="14"/>
  <c r="V25" i="14"/>
  <c r="T25" i="14"/>
  <c r="V23" i="14"/>
  <c r="T23" i="14"/>
  <c r="V22" i="14"/>
  <c r="T22" i="14"/>
  <c r="V21" i="14"/>
  <c r="T21" i="14"/>
  <c r="V20" i="14"/>
  <c r="T20" i="14"/>
  <c r="V18" i="14"/>
  <c r="T18" i="14"/>
  <c r="V17" i="14"/>
  <c r="T17" i="14"/>
  <c r="V16" i="14"/>
  <c r="T16" i="14"/>
  <c r="V15" i="14"/>
  <c r="T15" i="14"/>
  <c r="V14" i="14"/>
  <c r="T14" i="14"/>
  <c r="V13" i="14"/>
  <c r="T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P1" i="14"/>
  <c r="U29" i="13"/>
  <c r="T29" i="13"/>
  <c r="S29" i="13"/>
  <c r="R29" i="13"/>
  <c r="Q29" i="13"/>
  <c r="P29" i="13"/>
  <c r="O29" i="13"/>
  <c r="N29" i="13"/>
  <c r="M29" i="13"/>
  <c r="S28" i="13"/>
  <c r="P28" i="13"/>
  <c r="M28" i="13"/>
  <c r="U27" i="13"/>
  <c r="T27" i="13"/>
  <c r="S27" i="13"/>
  <c r="R27" i="13"/>
  <c r="Q27" i="13"/>
  <c r="P27" i="13"/>
  <c r="O27" i="13"/>
  <c r="N27" i="13"/>
  <c r="M27" i="13"/>
  <c r="U12" i="13"/>
  <c r="T12" i="13"/>
  <c r="S12" i="13"/>
  <c r="R12" i="13"/>
  <c r="Q12" i="13"/>
  <c r="P12" i="13"/>
  <c r="O12" i="13"/>
  <c r="N12" i="13"/>
  <c r="M12" i="13"/>
  <c r="U11" i="13"/>
  <c r="T11" i="13"/>
  <c r="S11" i="13"/>
  <c r="R11" i="13"/>
  <c r="Q11" i="13"/>
  <c r="P11" i="13"/>
  <c r="O11" i="13"/>
  <c r="N11" i="13"/>
  <c r="M11" i="13"/>
  <c r="U9" i="13"/>
  <c r="T9" i="13"/>
  <c r="S9" i="13"/>
  <c r="R9" i="13"/>
  <c r="Q9" i="13"/>
  <c r="P9" i="13"/>
  <c r="O9" i="13"/>
  <c r="N9" i="13"/>
  <c r="M9" i="13"/>
  <c r="S8" i="13"/>
  <c r="P8" i="13"/>
  <c r="M8" i="13"/>
  <c r="S14" i="11"/>
  <c r="P14" i="11"/>
  <c r="O14" i="11"/>
  <c r="N14" i="11"/>
  <c r="M14" i="11"/>
  <c r="S13" i="11"/>
  <c r="N13" i="11"/>
  <c r="S12" i="11"/>
  <c r="S11" i="11"/>
  <c r="P11" i="11"/>
  <c r="O11" i="11"/>
  <c r="N11" i="11"/>
  <c r="M11" i="11"/>
  <c r="S10" i="11"/>
  <c r="N10" i="11"/>
  <c r="S9" i="11"/>
  <c r="N9" i="11"/>
  <c r="S8" i="11"/>
  <c r="N8" i="11"/>
  <c r="N32" i="10"/>
  <c r="S31" i="10"/>
  <c r="N31" i="10"/>
  <c r="S30" i="10"/>
  <c r="N30" i="10"/>
  <c r="S29" i="10"/>
  <c r="N29" i="10"/>
  <c r="U28" i="10"/>
  <c r="T28" i="10"/>
  <c r="S28" i="10"/>
  <c r="R28" i="10"/>
  <c r="P28" i="10"/>
  <c r="O28" i="10"/>
  <c r="N28" i="10"/>
  <c r="M28" i="10"/>
  <c r="B27" i="10"/>
  <c r="S26" i="10"/>
  <c r="S25" i="10"/>
  <c r="N25" i="10"/>
  <c r="S24" i="10"/>
  <c r="N24" i="10"/>
  <c r="S23" i="10"/>
  <c r="N23" i="10"/>
  <c r="S22" i="10"/>
  <c r="N22" i="10"/>
  <c r="S21" i="10"/>
  <c r="N21" i="10"/>
  <c r="S20" i="10"/>
  <c r="N20" i="10"/>
  <c r="S19" i="10"/>
  <c r="N19" i="10"/>
  <c r="S18" i="10"/>
  <c r="N18" i="10"/>
  <c r="S17" i="10"/>
  <c r="N17" i="10"/>
  <c r="S16" i="10"/>
  <c r="N16" i="10"/>
  <c r="B16" i="10"/>
  <c r="M12" i="10" s="1"/>
  <c r="S15" i="10"/>
  <c r="P15" i="10"/>
  <c r="O15" i="10"/>
  <c r="N15" i="10"/>
  <c r="M15" i="10"/>
  <c r="S14" i="10"/>
  <c r="N14" i="10"/>
  <c r="S13" i="10"/>
  <c r="N13" i="10"/>
  <c r="S12" i="10"/>
  <c r="P12" i="10"/>
  <c r="O12" i="10"/>
  <c r="N12" i="10"/>
  <c r="S11" i="10"/>
  <c r="P11" i="10"/>
  <c r="O11" i="10"/>
  <c r="N11" i="10"/>
  <c r="M11" i="10"/>
  <c r="S10" i="10"/>
  <c r="N10" i="10"/>
  <c r="S9" i="10"/>
  <c r="N9" i="10"/>
  <c r="S8" i="10"/>
  <c r="N8" i="10"/>
  <c r="C18" i="9"/>
  <c r="B18" i="9"/>
  <c r="C17" i="9"/>
  <c r="B17" i="9"/>
  <c r="C16" i="9"/>
  <c r="B16" i="9"/>
  <c r="C15" i="9"/>
  <c r="B15" i="9"/>
  <c r="C14" i="9"/>
  <c r="B14" i="9"/>
  <c r="C13" i="9"/>
  <c r="B13" i="9"/>
  <c r="O12" i="9"/>
  <c r="N12" i="9"/>
  <c r="M12" i="9"/>
  <c r="L12" i="9"/>
  <c r="J12" i="9"/>
  <c r="C12" i="9"/>
  <c r="K12" i="9" s="1"/>
  <c r="B12" i="9"/>
  <c r="K10" i="9"/>
  <c r="J10" i="9"/>
  <c r="K9" i="9"/>
  <c r="J9" i="9"/>
  <c r="K8" i="9"/>
  <c r="J8" i="9"/>
  <c r="Q48" i="7"/>
  <c r="P48" i="7"/>
  <c r="O48" i="7"/>
  <c r="N48" i="7"/>
  <c r="M48" i="7"/>
  <c r="L48" i="7"/>
  <c r="K48" i="7"/>
  <c r="R47" i="7"/>
  <c r="O47" i="7"/>
  <c r="N47" i="7"/>
  <c r="M47" i="7"/>
  <c r="L47" i="7"/>
  <c r="K47" i="7"/>
  <c r="R46" i="7"/>
  <c r="O46" i="7"/>
  <c r="N46" i="7"/>
  <c r="M46" i="7"/>
  <c r="L46" i="7"/>
  <c r="K46" i="7"/>
  <c r="R45" i="7"/>
  <c r="O45" i="7"/>
  <c r="N45" i="7"/>
  <c r="M45" i="7"/>
  <c r="L45" i="7"/>
  <c r="K45" i="7"/>
  <c r="R42" i="7"/>
  <c r="R41" i="7"/>
  <c r="R40" i="7"/>
  <c r="R39" i="7"/>
  <c r="R38" i="7"/>
  <c r="R37" i="7"/>
  <c r="R36" i="7"/>
  <c r="R35" i="7"/>
  <c r="R34" i="7"/>
  <c r="R33" i="7"/>
  <c r="R32" i="7"/>
  <c r="Q32" i="7"/>
  <c r="P32" i="7"/>
  <c r="O32" i="7"/>
  <c r="N32" i="7"/>
  <c r="M32" i="7"/>
  <c r="L32" i="7"/>
  <c r="K32" i="7"/>
  <c r="R30" i="7"/>
  <c r="R29" i="7"/>
  <c r="R28" i="7"/>
  <c r="R27" i="7"/>
  <c r="R26" i="7"/>
  <c r="Q25" i="7"/>
  <c r="P25" i="7"/>
  <c r="O25" i="7"/>
  <c r="N25" i="7"/>
  <c r="M25" i="7"/>
  <c r="L25" i="7"/>
  <c r="K25" i="7"/>
  <c r="R23" i="7"/>
  <c r="R22" i="7"/>
  <c r="Q22" i="7"/>
  <c r="P22" i="7"/>
  <c r="O22" i="7"/>
  <c r="N22" i="7"/>
  <c r="M22" i="7"/>
  <c r="L22" i="7"/>
  <c r="K22" i="7"/>
  <c r="R21" i="7"/>
  <c r="Q21" i="7"/>
  <c r="P21" i="7"/>
  <c r="O21" i="7"/>
  <c r="N21" i="7"/>
  <c r="M21" i="7"/>
  <c r="L21" i="7"/>
  <c r="K21" i="7"/>
  <c r="R19" i="7"/>
  <c r="R18" i="7"/>
  <c r="R16" i="7"/>
  <c r="R15" i="7"/>
  <c r="R14" i="7"/>
  <c r="R13" i="7"/>
  <c r="Q13" i="7"/>
  <c r="P13" i="7"/>
  <c r="O13" i="7"/>
  <c r="N13" i="7"/>
  <c r="M13" i="7"/>
  <c r="L13" i="7"/>
  <c r="K13" i="7"/>
  <c r="R12" i="7"/>
  <c r="Q12" i="7"/>
  <c r="P12" i="7"/>
  <c r="O12" i="7"/>
  <c r="N12" i="7"/>
  <c r="M12" i="7"/>
  <c r="L12" i="7"/>
  <c r="K12" i="7"/>
  <c r="R10" i="7"/>
  <c r="R9" i="7"/>
  <c r="P8" i="7"/>
  <c r="O8" i="7"/>
  <c r="N8" i="7"/>
  <c r="M8" i="7"/>
  <c r="L8" i="7"/>
  <c r="K8" i="7"/>
  <c r="H8" i="7"/>
  <c r="Q8" i="7" s="1"/>
  <c r="AM42" i="6"/>
  <c r="AL42" i="6"/>
  <c r="AI42" i="6"/>
  <c r="AF42" i="6"/>
  <c r="AB42" i="6"/>
  <c r="Y42" i="6"/>
  <c r="O42" i="6"/>
  <c r="AM41" i="6"/>
  <c r="AI41" i="6"/>
  <c r="AF41" i="6"/>
  <c r="AB41" i="6"/>
  <c r="Y41" i="6"/>
  <c r="O41" i="6"/>
  <c r="AL41" i="6" s="1"/>
  <c r="AM40" i="6"/>
  <c r="AL40" i="6"/>
  <c r="AI40" i="6"/>
  <c r="AF40" i="6"/>
  <c r="AB40" i="6"/>
  <c r="Y40" i="6"/>
  <c r="O40" i="6"/>
  <c r="AM39" i="6"/>
  <c r="AI39" i="6"/>
  <c r="AF39" i="6"/>
  <c r="AB39" i="6"/>
  <c r="Y39" i="6"/>
  <c r="O39" i="6"/>
  <c r="AL39" i="6" s="1"/>
  <c r="AM38" i="6"/>
  <c r="AL38" i="6"/>
  <c r="AI38" i="6"/>
  <c r="AF38" i="6"/>
  <c r="AB38" i="6"/>
  <c r="Y38" i="6"/>
  <c r="O38" i="6"/>
  <c r="AM37" i="6"/>
  <c r="AI37" i="6"/>
  <c r="AF37" i="6"/>
  <c r="AB37" i="6"/>
  <c r="Y37" i="6"/>
  <c r="O37" i="6"/>
  <c r="AL37" i="6" s="1"/>
  <c r="AD35" i="6"/>
  <c r="AC35" i="6"/>
  <c r="AA35" i="6"/>
  <c r="Z35" i="6"/>
  <c r="Y35" i="6"/>
  <c r="U35" i="6"/>
  <c r="AR35" i="6" s="1"/>
  <c r="T35" i="6"/>
  <c r="AQ35" i="6" s="1"/>
  <c r="S35" i="6"/>
  <c r="AP35" i="6" s="1"/>
  <c r="R35" i="6"/>
  <c r="AO35" i="6" s="1"/>
  <c r="Q35" i="6"/>
  <c r="AN35" i="6" s="1"/>
  <c r="P35" i="6"/>
  <c r="AM35" i="6" s="1"/>
  <c r="N35" i="6"/>
  <c r="AK35" i="6" s="1"/>
  <c r="M35" i="6"/>
  <c r="AJ35" i="6" s="1"/>
  <c r="L35" i="6"/>
  <c r="AI35" i="6" s="1"/>
  <c r="K35" i="6"/>
  <c r="AH35" i="6" s="1"/>
  <c r="J35" i="6"/>
  <c r="AG35" i="6" s="1"/>
  <c r="I35" i="6"/>
  <c r="AF35" i="6" s="1"/>
  <c r="H35" i="6"/>
  <c r="AE35" i="6" s="1"/>
  <c r="F35" i="6"/>
  <c r="AC17" i="6" s="1"/>
  <c r="E35" i="6"/>
  <c r="AB35" i="6" s="1"/>
  <c r="C35" i="6"/>
  <c r="B35" i="6"/>
  <c r="Y17" i="6" s="1"/>
  <c r="AM33" i="6"/>
  <c r="AL33" i="6"/>
  <c r="AI33" i="6"/>
  <c r="AF33" i="6"/>
  <c r="AB33" i="6"/>
  <c r="Y33" i="6"/>
  <c r="O33" i="6"/>
  <c r="AM32" i="6"/>
  <c r="AI32" i="6"/>
  <c r="AF32" i="6"/>
  <c r="AB32" i="6"/>
  <c r="Y32" i="6"/>
  <c r="O32" i="6"/>
  <c r="AL32" i="6" s="1"/>
  <c r="AM31" i="6"/>
  <c r="AL31" i="6"/>
  <c r="AI31" i="6"/>
  <c r="AF31" i="6"/>
  <c r="AB31" i="6"/>
  <c r="Y31" i="6"/>
  <c r="O31" i="6"/>
  <c r="AM30" i="6"/>
  <c r="AI30" i="6"/>
  <c r="AF30" i="6"/>
  <c r="AB30" i="6"/>
  <c r="Y30" i="6"/>
  <c r="O30" i="6"/>
  <c r="AL30" i="6" s="1"/>
  <c r="AM29" i="6"/>
  <c r="AL29" i="6"/>
  <c r="AI29" i="6"/>
  <c r="AF29" i="6"/>
  <c r="AB29" i="6"/>
  <c r="Y29" i="6"/>
  <c r="O29" i="6"/>
  <c r="AM28" i="6"/>
  <c r="AI28" i="6"/>
  <c r="AF28" i="6"/>
  <c r="AB28" i="6"/>
  <c r="Y28" i="6"/>
  <c r="O28" i="6"/>
  <c r="AL28" i="6" s="1"/>
  <c r="AM27" i="6"/>
  <c r="AL27" i="6"/>
  <c r="AI27" i="6"/>
  <c r="AF27" i="6"/>
  <c r="AB27" i="6"/>
  <c r="Y27" i="6"/>
  <c r="O27" i="6"/>
  <c r="AM26" i="6"/>
  <c r="AI26" i="6"/>
  <c r="AF26" i="6"/>
  <c r="AB26" i="6"/>
  <c r="Y26" i="6"/>
  <c r="O26" i="6"/>
  <c r="AL26" i="6" s="1"/>
  <c r="AM25" i="6"/>
  <c r="AL25" i="6"/>
  <c r="AI25" i="6"/>
  <c r="AF25" i="6"/>
  <c r="AB25" i="6"/>
  <c r="Y25" i="6"/>
  <c r="O25" i="6"/>
  <c r="AM24" i="6"/>
  <c r="AI24" i="6"/>
  <c r="AF24" i="6"/>
  <c r="AB24" i="6"/>
  <c r="Y24" i="6"/>
  <c r="O24" i="6"/>
  <c r="AL24" i="6" s="1"/>
  <c r="AM23" i="6"/>
  <c r="AL23" i="6"/>
  <c r="AI23" i="6"/>
  <c r="AF23" i="6"/>
  <c r="AB23" i="6"/>
  <c r="Y23" i="6"/>
  <c r="O23" i="6"/>
  <c r="AM22" i="6"/>
  <c r="AI22" i="6"/>
  <c r="AF22" i="6"/>
  <c r="AB22" i="6"/>
  <c r="Y22" i="6"/>
  <c r="O22" i="6"/>
  <c r="AL22" i="6" s="1"/>
  <c r="AM21" i="6"/>
  <c r="AL21" i="6"/>
  <c r="AI21" i="6"/>
  <c r="AF21" i="6"/>
  <c r="AB21" i="6"/>
  <c r="Y21" i="6"/>
  <c r="O21" i="6"/>
  <c r="U19" i="6"/>
  <c r="AR19" i="6" s="1"/>
  <c r="T19" i="6"/>
  <c r="AQ19" i="6" s="1"/>
  <c r="S19" i="6"/>
  <c r="AP19" i="6" s="1"/>
  <c r="R19" i="6"/>
  <c r="AO19" i="6" s="1"/>
  <c r="Q19" i="6"/>
  <c r="AN19" i="6" s="1"/>
  <c r="P19" i="6"/>
  <c r="AM19" i="6" s="1"/>
  <c r="O19" i="6"/>
  <c r="AL19" i="6" s="1"/>
  <c r="N19" i="6"/>
  <c r="AK19" i="6" s="1"/>
  <c r="M19" i="6"/>
  <c r="AJ19" i="6" s="1"/>
  <c r="L19" i="6"/>
  <c r="AI19" i="6" s="1"/>
  <c r="K19" i="6"/>
  <c r="AH19" i="6" s="1"/>
  <c r="J19" i="6"/>
  <c r="AG19" i="6" s="1"/>
  <c r="I19" i="6"/>
  <c r="AF19" i="6" s="1"/>
  <c r="H19" i="6"/>
  <c r="AE19" i="6" s="1"/>
  <c r="G19" i="6"/>
  <c r="AD19" i="6" s="1"/>
  <c r="F19" i="6"/>
  <c r="AC19" i="6" s="1"/>
  <c r="E19" i="6"/>
  <c r="AB19" i="6" s="1"/>
  <c r="D19" i="6"/>
  <c r="AA19" i="6" s="1"/>
  <c r="C19" i="6"/>
  <c r="Z19" i="6" s="1"/>
  <c r="B19" i="6"/>
  <c r="Y19" i="6" s="1"/>
  <c r="AR17" i="6"/>
  <c r="AQ17" i="6"/>
  <c r="AP17" i="6"/>
  <c r="AN17" i="6"/>
  <c r="AM17" i="6"/>
  <c r="AJ17" i="6"/>
  <c r="AI17" i="6"/>
  <c r="AH17" i="6"/>
  <c r="AF17" i="6"/>
  <c r="AE17" i="6"/>
  <c r="AD17" i="6"/>
  <c r="AB17" i="6"/>
  <c r="AA17" i="6"/>
  <c r="Z17" i="6"/>
  <c r="O17" i="6"/>
  <c r="O16" i="6"/>
  <c r="AR15" i="6"/>
  <c r="AQ15" i="6"/>
  <c r="AP15" i="6"/>
  <c r="AO15" i="6"/>
  <c r="AN15" i="6"/>
  <c r="AM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O15" i="6"/>
  <c r="AM13" i="6"/>
  <c r="AI13" i="6"/>
  <c r="AF13" i="6"/>
  <c r="AB13" i="6"/>
  <c r="Y13" i="6"/>
  <c r="V13" i="6"/>
  <c r="O13" i="6"/>
  <c r="AM11" i="6"/>
  <c r="AL11" i="6"/>
  <c r="AI11" i="6"/>
  <c r="AF11" i="6"/>
  <c r="AB11" i="6"/>
  <c r="Y11" i="6"/>
  <c r="V11" i="6"/>
  <c r="AM10" i="6"/>
  <c r="AL10" i="6"/>
  <c r="AI10" i="6"/>
  <c r="AF10" i="6"/>
  <c r="AB10" i="6"/>
  <c r="Y10" i="6"/>
  <c r="V10" i="6"/>
  <c r="AS42" i="5"/>
  <c r="AR42" i="5"/>
  <c r="AL42" i="5"/>
  <c r="AI42" i="5"/>
  <c r="AE42" i="5"/>
  <c r="AB42" i="5"/>
  <c r="R42" i="5"/>
  <c r="AS41" i="5"/>
  <c r="AL41" i="5"/>
  <c r="AI41" i="5"/>
  <c r="AE41" i="5"/>
  <c r="AB41" i="5"/>
  <c r="R41" i="5"/>
  <c r="AR41" i="5" s="1"/>
  <c r="AS40" i="5"/>
  <c r="AR40" i="5"/>
  <c r="AL40" i="5"/>
  <c r="AI40" i="5"/>
  <c r="AE40" i="5"/>
  <c r="AB40" i="5"/>
  <c r="R40" i="5"/>
  <c r="AS39" i="5"/>
  <c r="AL39" i="5"/>
  <c r="AI39" i="5"/>
  <c r="AE39" i="5"/>
  <c r="AB39" i="5"/>
  <c r="R39" i="5"/>
  <c r="AR39" i="5" s="1"/>
  <c r="AS38" i="5"/>
  <c r="AR38" i="5"/>
  <c r="AL38" i="5"/>
  <c r="AI38" i="5"/>
  <c r="AE38" i="5"/>
  <c r="AB38" i="5"/>
  <c r="R38" i="5"/>
  <c r="AS37" i="5"/>
  <c r="AL37" i="5"/>
  <c r="AI37" i="5"/>
  <c r="AE37" i="5"/>
  <c r="AB37" i="5"/>
  <c r="R37" i="5"/>
  <c r="AR37" i="5" s="1"/>
  <c r="AW35" i="5"/>
  <c r="AU35" i="5"/>
  <c r="AS35" i="5"/>
  <c r="AQ35" i="5"/>
  <c r="AO35" i="5"/>
  <c r="AM35" i="5"/>
  <c r="AK35" i="5"/>
  <c r="AI35" i="5"/>
  <c r="AG35" i="5"/>
  <c r="AE35" i="5"/>
  <c r="AD35" i="5"/>
  <c r="AB35" i="5"/>
  <c r="X35" i="5"/>
  <c r="AX35" i="5" s="1"/>
  <c r="W35" i="5"/>
  <c r="V35" i="5"/>
  <c r="AV35" i="5" s="1"/>
  <c r="U35" i="5"/>
  <c r="T35" i="5"/>
  <c r="AT35" i="5" s="1"/>
  <c r="S35" i="5"/>
  <c r="R35" i="5"/>
  <c r="AR35" i="5" s="1"/>
  <c r="Q35" i="5"/>
  <c r="P35" i="5"/>
  <c r="AP35" i="5" s="1"/>
  <c r="O35" i="5"/>
  <c r="N35" i="5"/>
  <c r="AN35" i="5" s="1"/>
  <c r="M35" i="5"/>
  <c r="L35" i="5"/>
  <c r="AL35" i="5" s="1"/>
  <c r="K35" i="5"/>
  <c r="J35" i="5"/>
  <c r="AJ35" i="5" s="1"/>
  <c r="I35" i="5"/>
  <c r="H35" i="5"/>
  <c r="AH35" i="5" s="1"/>
  <c r="G35" i="5"/>
  <c r="F35" i="5"/>
  <c r="AF35" i="5" s="1"/>
  <c r="E35" i="5"/>
  <c r="C35" i="5"/>
  <c r="AC35" i="5" s="1"/>
  <c r="B35" i="5"/>
  <c r="AS33" i="5"/>
  <c r="AL33" i="5"/>
  <c r="AI33" i="5"/>
  <c r="AE33" i="5"/>
  <c r="AB33" i="5"/>
  <c r="R33" i="5"/>
  <c r="AR33" i="5" s="1"/>
  <c r="AS32" i="5"/>
  <c r="AR32" i="5"/>
  <c r="AL32" i="5"/>
  <c r="AI32" i="5"/>
  <c r="AE32" i="5"/>
  <c r="AB32" i="5"/>
  <c r="R32" i="5"/>
  <c r="AS31" i="5"/>
  <c r="AL31" i="5"/>
  <c r="AI31" i="5"/>
  <c r="AE31" i="5"/>
  <c r="AB31" i="5"/>
  <c r="R31" i="5"/>
  <c r="AR31" i="5" s="1"/>
  <c r="AS30" i="5"/>
  <c r="AR30" i="5"/>
  <c r="AL30" i="5"/>
  <c r="AI30" i="5"/>
  <c r="AE30" i="5"/>
  <c r="AB30" i="5"/>
  <c r="R30" i="5"/>
  <c r="AS29" i="5"/>
  <c r="AL29" i="5"/>
  <c r="AI29" i="5"/>
  <c r="AE29" i="5"/>
  <c r="AB29" i="5"/>
  <c r="R29" i="5"/>
  <c r="AR29" i="5" s="1"/>
  <c r="AS28" i="5"/>
  <c r="AR28" i="5"/>
  <c r="AL28" i="5"/>
  <c r="AI28" i="5"/>
  <c r="AE28" i="5"/>
  <c r="AB28" i="5"/>
  <c r="R28" i="5"/>
  <c r="AS27" i="5"/>
  <c r="AL27" i="5"/>
  <c r="AI27" i="5"/>
  <c r="AE27" i="5"/>
  <c r="AB27" i="5"/>
  <c r="R27" i="5"/>
  <c r="AR27" i="5" s="1"/>
  <c r="AS26" i="5"/>
  <c r="AR26" i="5"/>
  <c r="AL26" i="5"/>
  <c r="AI26" i="5"/>
  <c r="AE26" i="5"/>
  <c r="AB26" i="5"/>
  <c r="R26" i="5"/>
  <c r="AS25" i="5"/>
  <c r="AL25" i="5"/>
  <c r="AI25" i="5"/>
  <c r="AE25" i="5"/>
  <c r="AB25" i="5"/>
  <c r="R25" i="5"/>
  <c r="AR25" i="5" s="1"/>
  <c r="AS24" i="5"/>
  <c r="AR24" i="5"/>
  <c r="AL24" i="5"/>
  <c r="AI24" i="5"/>
  <c r="AE24" i="5"/>
  <c r="AB24" i="5"/>
  <c r="R24" i="5"/>
  <c r="AS23" i="5"/>
  <c r="AL23" i="5"/>
  <c r="AI23" i="5"/>
  <c r="AE23" i="5"/>
  <c r="AB23" i="5"/>
  <c r="R23" i="5"/>
  <c r="AR23" i="5" s="1"/>
  <c r="AS22" i="5"/>
  <c r="AR22" i="5"/>
  <c r="AL22" i="5"/>
  <c r="AI22" i="5"/>
  <c r="AE22" i="5"/>
  <c r="AB22" i="5"/>
  <c r="R22" i="5"/>
  <c r="AL21" i="5"/>
  <c r="AI21" i="5"/>
  <c r="AE21" i="5"/>
  <c r="AB21" i="5"/>
  <c r="R21" i="5"/>
  <c r="AW19" i="5"/>
  <c r="AU19" i="5"/>
  <c r="AS19" i="5"/>
  <c r="AQ19" i="5"/>
  <c r="AO19" i="5"/>
  <c r="AM19" i="5"/>
  <c r="AK19" i="5"/>
  <c r="AI19" i="5"/>
  <c r="AG19" i="5"/>
  <c r="AE19" i="5"/>
  <c r="AC19" i="5"/>
  <c r="X19" i="5"/>
  <c r="AX19" i="5" s="1"/>
  <c r="W19" i="5"/>
  <c r="V19" i="5"/>
  <c r="AV17" i="5" s="1"/>
  <c r="U19" i="5"/>
  <c r="T19" i="5"/>
  <c r="AT19" i="5" s="1"/>
  <c r="S19" i="5"/>
  <c r="R19" i="5"/>
  <c r="AR19" i="5" s="1"/>
  <c r="Q19" i="5"/>
  <c r="P19" i="5"/>
  <c r="AP19" i="5" s="1"/>
  <c r="O19" i="5"/>
  <c r="N19" i="5"/>
  <c r="AN17" i="5" s="1"/>
  <c r="M19" i="5"/>
  <c r="L19" i="5"/>
  <c r="AL19" i="5" s="1"/>
  <c r="K19" i="5"/>
  <c r="J19" i="5"/>
  <c r="AJ17" i="5" s="1"/>
  <c r="I19" i="5"/>
  <c r="H19" i="5"/>
  <c r="AH19" i="5" s="1"/>
  <c r="G19" i="5"/>
  <c r="F19" i="5"/>
  <c r="AF17" i="5" s="1"/>
  <c r="E19" i="5"/>
  <c r="D19" i="5"/>
  <c r="AD19" i="5" s="1"/>
  <c r="C19" i="5"/>
  <c r="B19" i="5"/>
  <c r="AB17" i="5" s="1"/>
  <c r="AW17" i="5"/>
  <c r="AU17" i="5"/>
  <c r="AS17" i="5"/>
  <c r="AQ17" i="5"/>
  <c r="AO17" i="5"/>
  <c r="AM17" i="5"/>
  <c r="AK17" i="5"/>
  <c r="AI17" i="5"/>
  <c r="AG17" i="5"/>
  <c r="AE17" i="5"/>
  <c r="AC17" i="5"/>
  <c r="R16" i="5"/>
  <c r="AX15" i="5"/>
  <c r="AW15" i="5"/>
  <c r="AV15" i="5"/>
  <c r="AU15" i="5"/>
  <c r="AT15" i="5"/>
  <c r="AS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R15" i="5"/>
  <c r="AS13" i="5"/>
  <c r="AR13" i="5"/>
  <c r="AL13" i="5"/>
  <c r="AI13" i="5"/>
  <c r="AE13" i="5"/>
  <c r="AB13" i="5"/>
  <c r="Y13" i="5"/>
  <c r="R13" i="5"/>
  <c r="AR17" i="5" s="1"/>
  <c r="AS11" i="5"/>
  <c r="AR11" i="5"/>
  <c r="AL11" i="5"/>
  <c r="AI11" i="5"/>
  <c r="AE11" i="5"/>
  <c r="AB11" i="5"/>
  <c r="Y11" i="5"/>
  <c r="AS10" i="5"/>
  <c r="AR10" i="5"/>
  <c r="AL10" i="5"/>
  <c r="AI10" i="5"/>
  <c r="AE10" i="5"/>
  <c r="AB10" i="5"/>
  <c r="Y10" i="5"/>
  <c r="AG12" i="4"/>
  <c r="X12" i="4"/>
  <c r="U12" i="4"/>
  <c r="AG11" i="4"/>
  <c r="X11" i="4"/>
  <c r="U11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R9" i="4"/>
  <c r="AA30" i="3"/>
  <c r="U30" i="3"/>
  <c r="R30" i="3"/>
  <c r="AA29" i="3"/>
  <c r="U29" i="3"/>
  <c r="R29" i="3"/>
  <c r="AA28" i="3"/>
  <c r="U28" i="3"/>
  <c r="R28" i="3"/>
  <c r="AA27" i="3"/>
  <c r="U27" i="3"/>
  <c r="R27" i="3"/>
  <c r="AA26" i="3"/>
  <c r="U26" i="3"/>
  <c r="R26" i="3"/>
  <c r="AA25" i="3"/>
  <c r="U25" i="3"/>
  <c r="R25" i="3"/>
  <c r="AA24" i="3"/>
  <c r="U24" i="3"/>
  <c r="R24" i="3"/>
  <c r="AA23" i="3"/>
  <c r="U23" i="3"/>
  <c r="R23" i="3"/>
  <c r="AA22" i="3"/>
  <c r="U22" i="3"/>
  <c r="R22" i="3"/>
  <c r="AA21" i="3"/>
  <c r="U21" i="3"/>
  <c r="R21" i="3"/>
  <c r="AA20" i="3"/>
  <c r="U20" i="3"/>
  <c r="R20" i="3"/>
  <c r="AA19" i="3"/>
  <c r="U19" i="3"/>
  <c r="R19" i="3"/>
  <c r="AA18" i="3"/>
  <c r="U18" i="3"/>
  <c r="R18" i="3"/>
  <c r="AA17" i="3"/>
  <c r="U17" i="3"/>
  <c r="R17" i="3"/>
  <c r="AA16" i="3"/>
  <c r="U16" i="3"/>
  <c r="R16" i="3"/>
  <c r="AA15" i="3"/>
  <c r="U15" i="3"/>
  <c r="R15" i="3"/>
  <c r="AA14" i="3"/>
  <c r="U14" i="3"/>
  <c r="R14" i="3"/>
  <c r="AA13" i="3"/>
  <c r="U13" i="3"/>
  <c r="R13" i="3"/>
  <c r="AA12" i="3"/>
  <c r="U12" i="3"/>
  <c r="R12" i="3"/>
  <c r="AA11" i="3"/>
  <c r="U11" i="3"/>
  <c r="R11" i="3"/>
  <c r="Z9" i="3"/>
  <c r="Y9" i="3"/>
  <c r="X9" i="3"/>
  <c r="W9" i="3"/>
  <c r="V9" i="3"/>
  <c r="U9" i="3"/>
  <c r="T9" i="3"/>
  <c r="S9" i="3"/>
  <c r="R9" i="3"/>
  <c r="Q9" i="3"/>
  <c r="O9" i="3"/>
  <c r="AE34" i="2"/>
  <c r="AD34" i="2"/>
  <c r="AC34" i="2"/>
  <c r="AE33" i="2"/>
  <c r="AD33" i="2"/>
  <c r="AC33" i="2"/>
  <c r="AE32" i="2"/>
  <c r="AD32" i="2"/>
  <c r="AC32" i="2"/>
  <c r="AE31" i="2"/>
  <c r="AD31" i="2"/>
  <c r="AC31" i="2"/>
  <c r="AE30" i="2"/>
  <c r="AD30" i="2"/>
  <c r="AC30" i="2"/>
  <c r="AE28" i="2"/>
  <c r="AD28" i="2"/>
  <c r="AC28" i="2"/>
  <c r="AE27" i="2"/>
  <c r="AD27" i="2"/>
  <c r="AC27" i="2"/>
  <c r="AE26" i="2"/>
  <c r="AD26" i="2"/>
  <c r="AC26" i="2"/>
  <c r="AE25" i="2"/>
  <c r="AD25" i="2"/>
  <c r="AC25" i="2"/>
  <c r="AE24" i="2"/>
  <c r="AD24" i="2"/>
  <c r="AC24" i="2"/>
  <c r="AE22" i="2"/>
  <c r="AD22" i="2"/>
  <c r="AC22" i="2"/>
  <c r="AE21" i="2"/>
  <c r="AD21" i="2"/>
  <c r="AC21" i="2"/>
  <c r="AE20" i="2"/>
  <c r="AD20" i="2"/>
  <c r="AC20" i="2"/>
  <c r="AE19" i="2"/>
  <c r="AD19" i="2"/>
  <c r="AC19" i="2"/>
  <c r="AE18" i="2"/>
  <c r="AD18" i="2"/>
  <c r="AC18" i="2"/>
  <c r="AE16" i="2"/>
  <c r="AD16" i="2"/>
  <c r="AC16" i="2"/>
  <c r="AE15" i="2"/>
  <c r="AD15" i="2"/>
  <c r="AC15" i="2"/>
  <c r="AE14" i="2"/>
  <c r="AD14" i="2"/>
  <c r="AC14" i="2"/>
  <c r="AE12" i="2"/>
  <c r="AD12" i="2"/>
  <c r="AC12" i="2"/>
  <c r="AE11" i="2"/>
  <c r="AD11" i="2"/>
  <c r="AC11" i="2"/>
  <c r="AE10" i="2"/>
  <c r="AD10" i="2"/>
  <c r="AC10" i="2"/>
  <c r="AE9" i="2"/>
  <c r="AD9" i="2"/>
  <c r="AC9" i="2"/>
  <c r="AE8" i="2"/>
  <c r="AD8" i="2"/>
  <c r="AC8" i="2"/>
  <c r="T63" i="1"/>
  <c r="Q63" i="1"/>
  <c r="T62" i="1"/>
  <c r="Q62" i="1"/>
  <c r="T60" i="1"/>
  <c r="Q60" i="1"/>
  <c r="T59" i="1"/>
  <c r="Q59" i="1"/>
  <c r="V58" i="1"/>
  <c r="U58" i="1"/>
  <c r="T58" i="1"/>
  <c r="S58" i="1"/>
  <c r="R58" i="1"/>
  <c r="Q58" i="1"/>
  <c r="P58" i="1"/>
  <c r="O58" i="1"/>
  <c r="N58" i="1"/>
  <c r="M58" i="1"/>
  <c r="Q56" i="1"/>
  <c r="Q55" i="1"/>
  <c r="Q54" i="1"/>
  <c r="T53" i="1"/>
  <c r="S53" i="1"/>
  <c r="R53" i="1"/>
  <c r="Q53" i="1"/>
  <c r="O53" i="1"/>
  <c r="N53" i="1"/>
  <c r="M53" i="1"/>
  <c r="T51" i="1"/>
  <c r="Q51" i="1"/>
  <c r="T50" i="1"/>
  <c r="Q50" i="1"/>
  <c r="T48" i="1"/>
  <c r="Q48" i="1"/>
  <c r="T47" i="1"/>
  <c r="Q47" i="1"/>
  <c r="T45" i="1"/>
  <c r="Q45" i="1"/>
  <c r="T44" i="1"/>
  <c r="Q44" i="1"/>
  <c r="V43" i="1"/>
  <c r="U43" i="1"/>
  <c r="T43" i="1"/>
  <c r="S43" i="1"/>
  <c r="R43" i="1"/>
  <c r="Q43" i="1"/>
  <c r="P43" i="1"/>
  <c r="O43" i="1"/>
  <c r="N43" i="1"/>
  <c r="M43" i="1"/>
  <c r="T41" i="1"/>
  <c r="Q41" i="1"/>
  <c r="T40" i="1"/>
  <c r="Q40" i="1"/>
  <c r="V39" i="1"/>
  <c r="U39" i="1"/>
  <c r="T39" i="1"/>
  <c r="S39" i="1"/>
  <c r="R39" i="1"/>
  <c r="Q39" i="1"/>
  <c r="P39" i="1"/>
  <c r="O39" i="1"/>
  <c r="N39" i="1"/>
  <c r="M39" i="1"/>
  <c r="T37" i="1"/>
  <c r="Q37" i="1"/>
  <c r="T36" i="1"/>
  <c r="Q36" i="1"/>
  <c r="T34" i="1"/>
  <c r="Q34" i="1"/>
  <c r="T33" i="1"/>
  <c r="Q33" i="1"/>
  <c r="T32" i="1"/>
  <c r="Q32" i="1"/>
  <c r="V31" i="1"/>
  <c r="U31" i="1"/>
  <c r="T31" i="1"/>
  <c r="S31" i="1"/>
  <c r="R31" i="1"/>
  <c r="Q31" i="1"/>
  <c r="P31" i="1"/>
  <c r="O31" i="1"/>
  <c r="N31" i="1"/>
  <c r="M31" i="1"/>
  <c r="Q29" i="1"/>
  <c r="Q28" i="1"/>
  <c r="Q27" i="1"/>
  <c r="S26" i="1"/>
  <c r="R26" i="1"/>
  <c r="Q26" i="1"/>
  <c r="P26" i="1"/>
  <c r="O26" i="1"/>
  <c r="N26" i="1"/>
  <c r="M26" i="1"/>
  <c r="Q24" i="1"/>
  <c r="Q23" i="1"/>
  <c r="S22" i="1"/>
  <c r="R22" i="1"/>
  <c r="Q22" i="1"/>
  <c r="P22" i="1"/>
  <c r="O22" i="1"/>
  <c r="N22" i="1"/>
  <c r="M22" i="1"/>
  <c r="T20" i="1"/>
  <c r="Q20" i="1"/>
  <c r="T19" i="1"/>
  <c r="Q19" i="1"/>
  <c r="T18" i="1"/>
  <c r="Q18" i="1"/>
  <c r="V17" i="1"/>
  <c r="U17" i="1"/>
  <c r="T17" i="1"/>
  <c r="S17" i="1"/>
  <c r="R17" i="1"/>
  <c r="Q17" i="1"/>
  <c r="P17" i="1"/>
  <c r="O17" i="1"/>
  <c r="N17" i="1"/>
  <c r="M17" i="1"/>
  <c r="S15" i="1"/>
  <c r="R15" i="1"/>
  <c r="N15" i="1"/>
  <c r="M15" i="1"/>
  <c r="H15" i="1"/>
  <c r="G15" i="1"/>
  <c r="F15" i="1"/>
  <c r="Q15" i="1" s="1"/>
  <c r="D15" i="1"/>
  <c r="O15" i="1" s="1"/>
  <c r="C15" i="1"/>
  <c r="B15" i="1"/>
  <c r="S9" i="17" l="1"/>
  <c r="S8" i="17"/>
  <c r="T8" i="17"/>
  <c r="R8" i="7"/>
  <c r="AL17" i="6"/>
  <c r="AL15" i="6"/>
  <c r="AL13" i="6"/>
  <c r="AG17" i="6"/>
  <c r="AK17" i="6"/>
  <c r="AO17" i="6"/>
  <c r="O35" i="6"/>
  <c r="AL35" i="6" s="1"/>
  <c r="AD17" i="5"/>
  <c r="AH17" i="5"/>
  <c r="AL17" i="5"/>
  <c r="AP17" i="5"/>
  <c r="AT17" i="5"/>
  <c r="AX17" i="5"/>
  <c r="AB19" i="5"/>
  <c r="AF19" i="5"/>
  <c r="AJ19" i="5"/>
  <c r="AN19" i="5"/>
  <c r="AV19" i="5"/>
  <c r="AR15" i="5"/>
</calcChain>
</file>

<file path=xl/sharedStrings.xml><?xml version="1.0" encoding="utf-8"?>
<sst xmlns="http://schemas.openxmlformats.org/spreadsheetml/2006/main" count="1312" uniqueCount="594">
  <si>
    <t>１７０　学校基本調査（平成29年度）</t>
    <phoneticPr fontId="4"/>
  </si>
  <si>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4"/>
  </si>
  <si>
    <t>（１）　学校総覧</t>
    <phoneticPr fontId="4"/>
  </si>
  <si>
    <t>文部科学省</t>
    <rPh sb="0" eb="2">
      <t>モンブ</t>
    </rPh>
    <rPh sb="2" eb="5">
      <t>カガクショウ</t>
    </rPh>
    <phoneticPr fontId="4"/>
  </si>
  <si>
    <t>年      度</t>
  </si>
  <si>
    <t>学    校    数</t>
  </si>
  <si>
    <t>教    員    数</t>
  </si>
  <si>
    <t>在    学    者    数</t>
  </si>
  <si>
    <t>卒    業    者    数 1)</t>
    <phoneticPr fontId="4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</si>
  <si>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</si>
  <si>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</si>
  <si>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</si>
  <si>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</si>
  <si>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</si>
  <si>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4"/>
  </si>
  <si>
    <t>男</t>
  </si>
  <si>
    <t>女</t>
  </si>
  <si>
    <t>平　成　23　年　度</t>
    <rPh sb="0" eb="1">
      <t>ヒラ</t>
    </rPh>
    <rPh sb="2" eb="3">
      <t>シゲル</t>
    </rPh>
    <rPh sb="7" eb="8">
      <t>トシ</t>
    </rPh>
    <rPh sb="9" eb="10">
      <t>ド</t>
    </rPh>
    <phoneticPr fontId="4"/>
  </si>
  <si>
    <t>…</t>
  </si>
  <si>
    <t>注：HP掲載用エクセルファイル作成時には、</t>
    <rPh sb="0" eb="1">
      <t>チュウ</t>
    </rPh>
    <rPh sb="4" eb="6">
      <t>ケイサイ</t>
    </rPh>
    <rPh sb="6" eb="7">
      <t>ヨウ</t>
    </rPh>
    <rPh sb="15" eb="17">
      <t>サクセイ</t>
    </rPh>
    <rPh sb="17" eb="18">
      <t>ジ</t>
    </rPh>
    <phoneticPr fontId="4"/>
  </si>
  <si>
    <t>以下の検算式は一時的に削除して、シートコピーすること！</t>
    <rPh sb="0" eb="2">
      <t>イカ</t>
    </rPh>
    <rPh sb="7" eb="10">
      <t>イチジテキ</t>
    </rPh>
    <phoneticPr fontId="4"/>
  </si>
  <si>
    <t>検算</t>
    <rPh sb="0" eb="2">
      <t>ケンザン</t>
    </rPh>
    <phoneticPr fontId="4"/>
  </si>
  <si>
    <t>教員数</t>
    <rPh sb="0" eb="3">
      <t>キョウインスウ</t>
    </rPh>
    <phoneticPr fontId="4"/>
  </si>
  <si>
    <t>在学者数</t>
    <rPh sb="0" eb="3">
      <t>ザイガクシャ</t>
    </rPh>
    <rPh sb="3" eb="4">
      <t>スウ</t>
    </rPh>
    <phoneticPr fontId="4"/>
  </si>
  <si>
    <t>卒業者数</t>
    <rPh sb="0" eb="3">
      <t>ソツギョウシャ</t>
    </rPh>
    <rPh sb="3" eb="4">
      <t>スウ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</si>
  <si>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</si>
  <si>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</si>
  <si>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本務</t>
    <rPh sb="0" eb="2">
      <t>ホンム</t>
    </rPh>
    <phoneticPr fontId="4"/>
  </si>
  <si>
    <t>兼務</t>
    <rPh sb="0" eb="2">
      <t>ケンム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</si>
  <si>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</si>
  <si>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</si>
  <si>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幼稚園</t>
    <rPh sb="0" eb="3">
      <t>ヨウチエン</t>
    </rPh>
    <phoneticPr fontId="4"/>
  </si>
  <si>
    <t>幼    稚    園</t>
    <phoneticPr fontId="4"/>
  </si>
  <si>
    <t>　　国　　　立</t>
  </si>
  <si>
    <t>　　公　　　立</t>
    <rPh sb="2" eb="3">
      <t>オオヤケ</t>
    </rPh>
    <rPh sb="6" eb="7">
      <t>タテ</t>
    </rPh>
    <phoneticPr fontId="4"/>
  </si>
  <si>
    <t>　　私　　　立</t>
  </si>
  <si>
    <t>幼帆こども園</t>
    <rPh sb="0" eb="1">
      <t>ヨウ</t>
    </rPh>
    <rPh sb="1" eb="2">
      <t>ホ</t>
    </rPh>
    <rPh sb="5" eb="6">
      <t>エン</t>
    </rPh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</si>
  <si>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</si>
  <si>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小学校</t>
    <rPh sb="0" eb="3">
      <t>ショウガッコウ</t>
    </rPh>
    <phoneticPr fontId="4"/>
  </si>
  <si>
    <t>小    学    校</t>
    <phoneticPr fontId="4"/>
  </si>
  <si>
    <t>中学校</t>
    <rPh sb="0" eb="3">
      <t>チュウガッコウ</t>
    </rPh>
    <phoneticPr fontId="4"/>
  </si>
  <si>
    <t>中    学    校</t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</si>
  <si>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</si>
  <si>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4"/>
  </si>
  <si>
    <t>　　公　　　立</t>
    <rPh sb="2" eb="3">
      <t>オオヤケ</t>
    </rPh>
    <rPh sb="6" eb="7">
      <t>リツ</t>
    </rPh>
    <phoneticPr fontId="4"/>
  </si>
  <si>
    <t>高等学校</t>
    <rPh sb="0" eb="2">
      <t>コウトウ</t>
    </rPh>
    <rPh sb="2" eb="4">
      <t>ガッコウ</t>
    </rPh>
    <phoneticPr fontId="4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</si>
  <si>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4"/>
  </si>
  <si>
    <t>特別支援</t>
    <rPh sb="0" eb="2">
      <t>トクベツ</t>
    </rPh>
    <rPh sb="2" eb="4">
      <t>シエン</t>
    </rPh>
    <phoneticPr fontId="4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</si>
  <si>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</si>
  <si>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</si>
  <si>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高等専門学校</t>
    <phoneticPr fontId="4"/>
  </si>
  <si>
    <t>短期大学</t>
    <rPh sb="0" eb="2">
      <t>タンキ</t>
    </rPh>
    <rPh sb="2" eb="4">
      <t>ダイガク</t>
    </rPh>
    <phoneticPr fontId="4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</si>
  <si>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4"/>
  </si>
  <si>
    <t>大学</t>
    <rPh sb="0" eb="2">
      <t>ダイガク</t>
    </rPh>
    <phoneticPr fontId="4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</si>
  <si>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4"/>
  </si>
  <si>
    <t>　　国　　　立　 7)</t>
    <phoneticPr fontId="4"/>
  </si>
  <si>
    <t>専修学校</t>
    <rPh sb="0" eb="2">
      <t>センシュウ</t>
    </rPh>
    <rPh sb="2" eb="4">
      <t>ガッコウ</t>
    </rPh>
    <phoneticPr fontId="4"/>
  </si>
  <si>
    <t>専  修  学  校</t>
    <phoneticPr fontId="4"/>
  </si>
  <si>
    <t/>
  </si>
  <si>
    <t>各種学校</t>
    <rPh sb="0" eb="2">
      <t>カクシュ</t>
    </rPh>
    <rPh sb="2" eb="4">
      <t>ガッコウ</t>
    </rPh>
    <phoneticPr fontId="4"/>
  </si>
  <si>
    <t>各  種  学  校</t>
    <phoneticPr fontId="4"/>
  </si>
  <si>
    <t xml:space="preserve">注　1）前年度間の卒業者数である。　2）在学者数及び卒業者数は，前期課程と後期課程の合計数である。 </t>
    <phoneticPr fontId="4"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</si>
  <si>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4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</si>
  <si>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4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</si>
  <si>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4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</si>
  <si>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4"/>
  </si>
  <si>
    <t>校    種
年　　度</t>
    <rPh sb="7" eb="8">
      <t>ネン</t>
    </rPh>
    <rPh sb="10" eb="11">
      <t>ド</t>
    </rPh>
    <phoneticPr fontId="4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</si>
  <si>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</si>
  <si>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4"/>
  </si>
  <si>
    <t>教       頭</t>
    <phoneticPr fontId="4"/>
  </si>
  <si>
    <t>主幹(保育）教諭</t>
    <rPh sb="0" eb="2">
      <t>シュカン</t>
    </rPh>
    <rPh sb="3" eb="5">
      <t>ホイク</t>
    </rPh>
    <rPh sb="6" eb="8">
      <t>キョウユ</t>
    </rPh>
    <phoneticPr fontId="4"/>
  </si>
  <si>
    <t>指導(保育）教諭</t>
    <rPh sb="0" eb="2">
      <t>シドウ</t>
    </rPh>
    <rPh sb="3" eb="5">
      <t>ホイク</t>
    </rPh>
    <rPh sb="6" eb="8">
      <t>キョウユ</t>
    </rPh>
    <phoneticPr fontId="4"/>
  </si>
  <si>
    <t>(保育）教諭</t>
    <rPh sb="1" eb="3">
      <t>ホイク</t>
    </rPh>
    <phoneticPr fontId="4"/>
  </si>
  <si>
    <t>助（保育）教諭</t>
    <rPh sb="2" eb="4">
      <t>ホイク</t>
    </rPh>
    <phoneticPr fontId="4"/>
  </si>
  <si>
    <t>養護教諭</t>
    <phoneticPr fontId="4"/>
  </si>
  <si>
    <t>養護助教諭</t>
    <rPh sb="2" eb="5">
      <t>ジョキョウユ</t>
    </rPh>
    <phoneticPr fontId="4"/>
  </si>
  <si>
    <t>栄養教諭</t>
    <rPh sb="0" eb="2">
      <t>エイヨウ</t>
    </rPh>
    <rPh sb="2" eb="4">
      <t>キョウユ</t>
    </rPh>
    <phoneticPr fontId="4"/>
  </si>
  <si>
    <t>講    師</t>
    <phoneticPr fontId="4"/>
  </si>
  <si>
    <t xml:space="preserve"> 幼 稚 園</t>
  </si>
  <si>
    <t xml:space="preserve"> </t>
  </si>
  <si>
    <t>平成25年度</t>
    <rPh sb="0" eb="2">
      <t>ヘイセイ</t>
    </rPh>
    <rPh sb="4" eb="6">
      <t>ネンド</t>
    </rPh>
    <phoneticPr fontId="4"/>
  </si>
  <si>
    <t xml:space="preserve"> 小 学 校</t>
  </si>
  <si>
    <t xml:space="preserve"> 中 学 校</t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</si>
  <si>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</si>
  <si>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4"/>
  </si>
  <si>
    <t>（３）　幼稚園</t>
    <phoneticPr fontId="4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</si>
  <si>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</si>
  <si>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4"/>
  </si>
  <si>
    <t>園　　　　　数</t>
    <rPh sb="6" eb="7">
      <t>スウ</t>
    </rPh>
    <phoneticPr fontId="4"/>
  </si>
  <si>
    <t>教　　　　員　　　　数</t>
    <rPh sb="5" eb="6">
      <t>イン</t>
    </rPh>
    <rPh sb="10" eb="11">
      <t>カズ</t>
    </rPh>
    <phoneticPr fontId="4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</si>
  <si>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</si>
  <si>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</si>
  <si>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</si>
  <si>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</si>
  <si>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4"/>
  </si>
  <si>
    <t>年　　　　齢　　　　別</t>
    <rPh sb="0" eb="1">
      <t>トシ</t>
    </rPh>
    <rPh sb="5" eb="6">
      <t>ヨワイ</t>
    </rPh>
    <rPh sb="10" eb="11">
      <t>ベツ</t>
    </rPh>
    <phoneticPr fontId="4"/>
  </si>
  <si>
    <t>３歳児</t>
  </si>
  <si>
    <t>４歳児</t>
  </si>
  <si>
    <t>５歳児</t>
  </si>
  <si>
    <t xml:space="preserve"> 平成29年度</t>
    <rPh sb="1" eb="3">
      <t>ヘイセイ</t>
    </rPh>
    <rPh sb="5" eb="7">
      <t>ネンド</t>
    </rPh>
    <phoneticPr fontId="4"/>
  </si>
  <si>
    <t>3,4,5歳児の合計と計の確認</t>
    <rPh sb="5" eb="7">
      <t>サイジ</t>
    </rPh>
    <rPh sb="8" eb="10">
      <t>ゴウケイ</t>
    </rPh>
    <rPh sb="11" eb="12">
      <t>ケイ</t>
    </rPh>
    <rPh sb="13" eb="15">
      <t>カクニン</t>
    </rPh>
    <phoneticPr fontId="4"/>
  </si>
  <si>
    <t xml:space="preserve"> 下 関 市</t>
  </si>
  <si>
    <t xml:space="preserve"> 宇 部 市</t>
  </si>
  <si>
    <t xml:space="preserve"> 山 口 市</t>
  </si>
  <si>
    <t xml:space="preserve"> 萩     市</t>
    <phoneticPr fontId="4"/>
  </si>
  <si>
    <t xml:space="preserve"> 防 府 市</t>
  </si>
  <si>
    <t xml:space="preserve"> 下 松 市</t>
  </si>
  <si>
    <t xml:space="preserve"> 岩 国 市</t>
  </si>
  <si>
    <t xml:space="preserve"> 光     市</t>
    <phoneticPr fontId="4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</si>
  <si>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</si>
  <si>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</si>
  <si>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</si>
  <si>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</si>
  <si>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</si>
  <si>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6">
      <t>スオウオオシマチョウ</t>
    </rPh>
    <phoneticPr fontId="4"/>
  </si>
  <si>
    <t xml:space="preserve"> 和 木 町</t>
    <rPh sb="1" eb="2">
      <t>ワ</t>
    </rPh>
    <rPh sb="3" eb="4">
      <t>キ</t>
    </rPh>
    <rPh sb="5" eb="6">
      <t>マチ</t>
    </rPh>
    <phoneticPr fontId="4"/>
  </si>
  <si>
    <t xml:space="preserve"> 上 関 町</t>
    <rPh sb="1" eb="2">
      <t>ジョウ</t>
    </rPh>
    <rPh sb="3" eb="4">
      <t>セキ</t>
    </rPh>
    <rPh sb="5" eb="6">
      <t>マチ</t>
    </rPh>
    <phoneticPr fontId="4"/>
  </si>
  <si>
    <t xml:space="preserve"> 田布施町</t>
    <rPh sb="1" eb="5">
      <t>タブセチョウ</t>
    </rPh>
    <phoneticPr fontId="4"/>
  </si>
  <si>
    <t xml:space="preserve"> 平 生 町</t>
    <rPh sb="1" eb="2">
      <t>ヒラ</t>
    </rPh>
    <rPh sb="3" eb="4">
      <t>ショウ</t>
    </rPh>
    <rPh sb="5" eb="6">
      <t>マチ</t>
    </rPh>
    <phoneticPr fontId="4"/>
  </si>
  <si>
    <t xml:space="preserve"> 阿 武 町</t>
    <rPh sb="1" eb="2">
      <t>クマ</t>
    </rPh>
    <rPh sb="3" eb="4">
      <t>ブ</t>
    </rPh>
    <rPh sb="5" eb="6">
      <t>マチ</t>
    </rPh>
    <phoneticPr fontId="4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</si>
  <si>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4"/>
  </si>
  <si>
    <t>公・私立の合計数である。</t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</si>
  <si>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</si>
  <si>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０歳児</t>
    <rPh sb="1" eb="3">
      <t>サイジ</t>
    </rPh>
    <phoneticPr fontId="4"/>
  </si>
  <si>
    <t>１歳児</t>
    <rPh sb="1" eb="3">
      <t>サイジ</t>
    </rPh>
    <phoneticPr fontId="4"/>
  </si>
  <si>
    <t>２歳児</t>
    <rPh sb="1" eb="3">
      <t>サイジ</t>
    </rPh>
    <phoneticPr fontId="4"/>
  </si>
  <si>
    <t xml:space="preserve"> 萩     市</t>
    <phoneticPr fontId="4"/>
  </si>
  <si>
    <t>１７３　学     校     基     本     調     査 (平成27年度)</t>
    <phoneticPr fontId="4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</si>
  <si>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4"/>
  </si>
  <si>
    <t>（５）　小学校</t>
    <phoneticPr fontId="4"/>
  </si>
  <si>
    <t>　　　市町別の内訳は，国・公・私立の合計である。</t>
    <phoneticPr fontId="4"/>
  </si>
  <si>
    <t>HP掲載用ファイル作成時は一時的に削除してシートコピーすること。</t>
    <rPh sb="2" eb="4">
      <t>ケイサイ</t>
    </rPh>
    <rPh sb="4" eb="5">
      <t>ヨウ</t>
    </rPh>
    <rPh sb="9" eb="12">
      <t>サクセイジ</t>
    </rPh>
    <rPh sb="13" eb="16">
      <t>イチジテキ</t>
    </rPh>
    <rPh sb="17" eb="19">
      <t>サクジョ</t>
    </rPh>
    <phoneticPr fontId="4"/>
  </si>
  <si>
    <t>年   度</t>
    <phoneticPr fontId="4"/>
  </si>
  <si>
    <t>学  　校  　数</t>
  </si>
  <si>
    <t>学        級        数</t>
  </si>
  <si>
    <t>児</t>
    <rPh sb="0" eb="1">
      <t>ジ</t>
    </rPh>
    <phoneticPr fontId="4"/>
  </si>
  <si>
    <t>童</t>
    <rPh sb="0" eb="1">
      <t>ドウ</t>
    </rPh>
    <phoneticPr fontId="4"/>
  </si>
  <si>
    <t>数</t>
    <rPh sb="0" eb="1">
      <t>スウ</t>
    </rPh>
    <phoneticPr fontId="4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</si>
  <si>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</si>
  <si>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</si>
  <si>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>年   度</t>
    <phoneticPr fontId="4"/>
  </si>
  <si>
    <t>年   度</t>
    <phoneticPr fontId="4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</si>
  <si>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</si>
  <si>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</si>
  <si>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</si>
  <si>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</si>
  <si>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</si>
  <si>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</si>
  <si>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</si>
  <si>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</si>
  <si>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</si>
  <si>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</si>
  <si>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</si>
  <si>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</si>
  <si>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</si>
  <si>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</si>
  <si>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4"/>
  </si>
  <si>
    <t>市 　町</t>
    <phoneticPr fontId="4"/>
  </si>
  <si>
    <t xml:space="preserve"> 学級</t>
  </si>
  <si>
    <t>学　　　級</t>
    <phoneticPr fontId="4"/>
  </si>
  <si>
    <t>計</t>
  </si>
  <si>
    <t>事務職員</t>
  </si>
  <si>
    <t>市　 町</t>
    <phoneticPr fontId="4"/>
  </si>
  <si>
    <t>学級</t>
    <phoneticPr fontId="4"/>
  </si>
  <si>
    <t>男女計check</t>
    <rPh sb="0" eb="3">
      <t>ダンジョケイ</t>
    </rPh>
    <phoneticPr fontId="4"/>
  </si>
  <si>
    <t>学年計check</t>
    <rPh sb="0" eb="2">
      <t>ガクネン</t>
    </rPh>
    <rPh sb="2" eb="3">
      <t>ケイ</t>
    </rPh>
    <phoneticPr fontId="4"/>
  </si>
  <si>
    <t>平成27年度</t>
    <rPh sb="0" eb="2">
      <t>ヘイセイ</t>
    </rPh>
    <rPh sb="4" eb="6">
      <t>ネンド</t>
    </rPh>
    <phoneticPr fontId="4"/>
  </si>
  <si>
    <t>国・公・私計チェック</t>
    <rPh sb="0" eb="1">
      <t>クニ</t>
    </rPh>
    <rPh sb="2" eb="3">
      <t>オオヤケ</t>
    </rPh>
    <rPh sb="4" eb="5">
      <t>ワタシ</t>
    </rPh>
    <rPh sb="5" eb="6">
      <t>ケイ</t>
    </rPh>
    <phoneticPr fontId="4"/>
  </si>
  <si>
    <t xml:space="preserve"> 国    立</t>
  </si>
  <si>
    <t xml:space="preserve"> 公    立</t>
  </si>
  <si>
    <t>市・町計チェック</t>
    <rPh sb="0" eb="1">
      <t>シ</t>
    </rPh>
    <rPh sb="2" eb="3">
      <t>マチ</t>
    </rPh>
    <rPh sb="3" eb="4">
      <t>ケイ</t>
    </rPh>
    <phoneticPr fontId="4"/>
  </si>
  <si>
    <t xml:space="preserve"> 私    立</t>
  </si>
  <si>
    <t xml:space="preserve"> 市　　計</t>
    <phoneticPr fontId="4"/>
  </si>
  <si>
    <t xml:space="preserve"> 市  　計</t>
  </si>
  <si>
    <t xml:space="preserve"> 下 関 市</t>
    <phoneticPr fontId="4"/>
  </si>
  <si>
    <t xml:space="preserve"> 宇 部 市</t>
    <phoneticPr fontId="4"/>
  </si>
  <si>
    <t xml:space="preserve"> 山 口 市</t>
    <phoneticPr fontId="4"/>
  </si>
  <si>
    <t xml:space="preserve"> 萩 　　市</t>
    <phoneticPr fontId="4"/>
  </si>
  <si>
    <t xml:space="preserve"> 防 府 市</t>
    <phoneticPr fontId="4"/>
  </si>
  <si>
    <t xml:space="preserve"> 下 松 市</t>
    <phoneticPr fontId="4"/>
  </si>
  <si>
    <t xml:space="preserve"> 岩 国 市</t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</si>
  <si>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</si>
  <si>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</si>
  <si>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</si>
  <si>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4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</si>
  <si>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4"/>
  </si>
  <si>
    <t xml:space="preserve"> 町　　計</t>
    <phoneticPr fontId="4"/>
  </si>
  <si>
    <t xml:space="preserve"> 町    計</t>
    <phoneticPr fontId="4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</si>
  <si>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4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</si>
  <si>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4"/>
  </si>
  <si>
    <t xml:space="preserve"> 上 関 町</t>
    <rPh sb="1" eb="2">
      <t>ウエ</t>
    </rPh>
    <rPh sb="3" eb="4">
      <t>セキ</t>
    </rPh>
    <rPh sb="5" eb="6">
      <t>チョウ</t>
    </rPh>
    <phoneticPr fontId="4"/>
  </si>
  <si>
    <t xml:space="preserve"> 田布施町</t>
    <rPh sb="1" eb="4">
      <t>タブセ</t>
    </rPh>
    <phoneticPr fontId="4"/>
  </si>
  <si>
    <t xml:space="preserve"> 平 生 町</t>
    <rPh sb="1" eb="2">
      <t>ヒラ</t>
    </rPh>
    <rPh sb="3" eb="4">
      <t>ショウ</t>
    </rPh>
    <phoneticPr fontId="4"/>
  </si>
  <si>
    <t xml:space="preserve"> 阿 武 町</t>
    <rPh sb="1" eb="2">
      <t>オク</t>
    </rPh>
    <rPh sb="3" eb="4">
      <t>タケ</t>
    </rPh>
    <phoneticPr fontId="4"/>
  </si>
  <si>
    <t>　</t>
  </si>
  <si>
    <t>１７０　学     校     基     本     調     査 (平成28年度)</t>
    <phoneticPr fontId="4"/>
  </si>
  <si>
    <t>（６）　中学校</t>
    <phoneticPr fontId="4"/>
  </si>
  <si>
    <t>　　　市町別の内訳は，国・公・私立の合計である。</t>
    <phoneticPr fontId="4"/>
  </si>
  <si>
    <t>注！：HP掲載用ファイル作成時は一時的に削除してシートコピーすること。</t>
    <rPh sb="0" eb="1">
      <t>チュウ</t>
    </rPh>
    <rPh sb="5" eb="7">
      <t>ケイサイ</t>
    </rPh>
    <rPh sb="7" eb="8">
      <t>ヨウ</t>
    </rPh>
    <rPh sb="12" eb="15">
      <t>サクセイジ</t>
    </rPh>
    <rPh sb="16" eb="19">
      <t>イチジテキ</t>
    </rPh>
    <rPh sb="20" eb="22">
      <t>サクジョ</t>
    </rPh>
    <phoneticPr fontId="4"/>
  </si>
  <si>
    <t>年    度</t>
  </si>
  <si>
    <t>学        級        数</t>
    <phoneticPr fontId="4"/>
  </si>
  <si>
    <t>生</t>
    <rPh sb="0" eb="1">
      <t>セイ</t>
    </rPh>
    <phoneticPr fontId="4"/>
  </si>
  <si>
    <t>徒</t>
    <rPh sb="0" eb="1">
      <t>ト</t>
    </rPh>
    <phoneticPr fontId="4"/>
  </si>
  <si>
    <t>学        級        数</t>
    <phoneticPr fontId="4"/>
  </si>
  <si>
    <t>本校</t>
    <phoneticPr fontId="4"/>
  </si>
  <si>
    <t>分校</t>
    <phoneticPr fontId="4"/>
  </si>
  <si>
    <t>単式</t>
    <phoneticPr fontId="4"/>
  </si>
  <si>
    <t>複式</t>
    <phoneticPr fontId="4"/>
  </si>
  <si>
    <t>務</t>
    <phoneticPr fontId="4"/>
  </si>
  <si>
    <t>兼務者</t>
    <phoneticPr fontId="4"/>
  </si>
  <si>
    <t>市　　町</t>
    <phoneticPr fontId="4"/>
  </si>
  <si>
    <t>学級</t>
    <phoneticPr fontId="4"/>
  </si>
  <si>
    <t>男</t>
    <phoneticPr fontId="4"/>
  </si>
  <si>
    <t>市　　町</t>
    <phoneticPr fontId="4"/>
  </si>
  <si>
    <t>下 関 市</t>
    <phoneticPr fontId="4"/>
  </si>
  <si>
    <t>宇 部 市</t>
    <phoneticPr fontId="4"/>
  </si>
  <si>
    <t>山 口 市</t>
    <phoneticPr fontId="4"/>
  </si>
  <si>
    <t>萩 　　市</t>
    <phoneticPr fontId="4"/>
  </si>
  <si>
    <t>防 府 市</t>
    <phoneticPr fontId="4"/>
  </si>
  <si>
    <t>下 松 市</t>
    <phoneticPr fontId="4"/>
  </si>
  <si>
    <t>岩 国 市</t>
    <phoneticPr fontId="4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</si>
  <si>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4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</si>
  <si>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</si>
  <si>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</si>
  <si>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4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</si>
  <si>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4"/>
  </si>
  <si>
    <t>山陽小野田市</t>
    <rPh sb="0" eb="2">
      <t>サンヨウ</t>
    </rPh>
    <rPh sb="2" eb="5">
      <t>オノダ</t>
    </rPh>
    <rPh sb="5" eb="6">
      <t>シ</t>
    </rPh>
    <phoneticPr fontId="4"/>
  </si>
  <si>
    <t xml:space="preserve"> 町　　計</t>
    <phoneticPr fontId="4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</si>
  <si>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4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</si>
  <si>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4"/>
  </si>
  <si>
    <t>上 関 町</t>
    <rPh sb="0" eb="1">
      <t>ウエ</t>
    </rPh>
    <rPh sb="2" eb="3">
      <t>セキ</t>
    </rPh>
    <rPh sb="4" eb="5">
      <t>チョウ</t>
    </rPh>
    <phoneticPr fontId="4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</si>
  <si>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4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</si>
  <si>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4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</si>
  <si>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4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</si>
  <si>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4"/>
  </si>
  <si>
    <t>注：HP掲載用ファイル作成時は一時的に削除してシートコピーすること。</t>
    <rPh sb="0" eb="1">
      <t>チュウ</t>
    </rPh>
    <rPh sb="4" eb="6">
      <t>ケイサイ</t>
    </rPh>
    <rPh sb="6" eb="7">
      <t>ヨウ</t>
    </rPh>
    <rPh sb="11" eb="14">
      <t>サクセイジ</t>
    </rPh>
    <rPh sb="15" eb="18">
      <t>イチジテキ</t>
    </rPh>
    <rPh sb="19" eb="21">
      <t>サクジョ</t>
    </rPh>
    <phoneticPr fontId="4"/>
  </si>
  <si>
    <t>区    分</t>
  </si>
  <si>
    <t>平成23年度</t>
    <rPh sb="0" eb="2">
      <t>ヘイセイ</t>
    </rPh>
    <rPh sb="4" eb="6">
      <t>ネンド</t>
    </rPh>
    <phoneticPr fontId="4"/>
  </si>
  <si>
    <t>公　　立</t>
    <rPh sb="0" eb="1">
      <t>コウ</t>
    </rPh>
    <rPh sb="3" eb="4">
      <t>タテ</t>
    </rPh>
    <phoneticPr fontId="4"/>
  </si>
  <si>
    <t>私    立</t>
  </si>
  <si>
    <t>タテ計</t>
    <rPh sb="2" eb="3">
      <t>ケイ</t>
    </rPh>
    <phoneticPr fontId="4"/>
  </si>
  <si>
    <t>公立・私立計</t>
    <rPh sb="0" eb="2">
      <t>コウリツ</t>
    </rPh>
    <rPh sb="3" eb="5">
      <t>シリツ</t>
    </rPh>
    <rPh sb="5" eb="6">
      <t>ケイ</t>
    </rPh>
    <phoneticPr fontId="4"/>
  </si>
  <si>
    <t>　学　校　数</t>
    <phoneticPr fontId="4"/>
  </si>
  <si>
    <t>　　本　　校</t>
    <phoneticPr fontId="4"/>
  </si>
  <si>
    <t>　　分　　校</t>
    <phoneticPr fontId="4"/>
  </si>
  <si>
    <t>　教　員　数</t>
    <phoneticPr fontId="4"/>
  </si>
  <si>
    <t>本務・兼務</t>
    <rPh sb="0" eb="2">
      <t>ホンム</t>
    </rPh>
    <rPh sb="3" eb="5">
      <t>ケンム</t>
    </rPh>
    <phoneticPr fontId="4"/>
  </si>
  <si>
    <t>　　本 務 者</t>
    <phoneticPr fontId="4"/>
  </si>
  <si>
    <t>男女計</t>
    <rPh sb="0" eb="2">
      <t>ダンジョ</t>
    </rPh>
    <rPh sb="2" eb="3">
      <t>ケイ</t>
    </rPh>
    <phoneticPr fontId="4"/>
  </si>
  <si>
    <t>　　　男</t>
    <rPh sb="3" eb="4">
      <t>オトコ</t>
    </rPh>
    <phoneticPr fontId="4"/>
  </si>
  <si>
    <t>　　　女</t>
    <rPh sb="3" eb="4">
      <t>オンナ</t>
    </rPh>
    <phoneticPr fontId="4"/>
  </si>
  <si>
    <t>　　兼 務 者</t>
    <phoneticPr fontId="4"/>
  </si>
  <si>
    <t>　職　員　数</t>
    <rPh sb="1" eb="2">
      <t>ショク</t>
    </rPh>
    <phoneticPr fontId="4"/>
  </si>
  <si>
    <t>　　うち事務職員</t>
    <phoneticPr fontId="4"/>
  </si>
  <si>
    <t>　生　徒　数</t>
    <rPh sb="1" eb="2">
      <t>ショウ</t>
    </rPh>
    <rPh sb="3" eb="4">
      <t>ト</t>
    </rPh>
    <phoneticPr fontId="4"/>
  </si>
  <si>
    <t>本科・専攻</t>
    <rPh sb="0" eb="2">
      <t>ホンカ</t>
    </rPh>
    <rPh sb="3" eb="5">
      <t>センコウ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</si>
  <si>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</si>
  <si>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</si>
  <si>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　本　　科</t>
    <rPh sb="2" eb="3">
      <t>ホン</t>
    </rPh>
    <phoneticPr fontId="4"/>
  </si>
  <si>
    <t>本科計</t>
    <rPh sb="0" eb="2">
      <t>ホンカ</t>
    </rPh>
    <rPh sb="2" eb="3">
      <t>ケイ</t>
    </rPh>
    <phoneticPr fontId="4"/>
  </si>
  <si>
    <t>　　　１ 学 年</t>
    <phoneticPr fontId="4"/>
  </si>
  <si>
    <t>　　　２ 学 年</t>
    <phoneticPr fontId="4"/>
  </si>
  <si>
    <t>　　　３ 学 年</t>
    <phoneticPr fontId="4"/>
  </si>
  <si>
    <t>　　　４ 学 年</t>
    <phoneticPr fontId="4"/>
  </si>
  <si>
    <t>　　専 攻 科</t>
    <phoneticPr fontId="4"/>
  </si>
  <si>
    <t>　本科学科別生徒数</t>
    <rPh sb="1" eb="3">
      <t>ホンカ</t>
    </rPh>
    <rPh sb="3" eb="5">
      <t>ガッカ</t>
    </rPh>
    <rPh sb="5" eb="6">
      <t>ベツ</t>
    </rPh>
    <phoneticPr fontId="4"/>
  </si>
  <si>
    <t>　　普　　通</t>
    <phoneticPr fontId="4"/>
  </si>
  <si>
    <t>　　農　　業</t>
    <phoneticPr fontId="4"/>
  </si>
  <si>
    <t>　　工　　業</t>
    <phoneticPr fontId="4"/>
  </si>
  <si>
    <t>　　商　　業</t>
    <phoneticPr fontId="4"/>
  </si>
  <si>
    <t>　　水　　産</t>
    <phoneticPr fontId="4"/>
  </si>
  <si>
    <t>　　家　　庭</t>
    <phoneticPr fontId="4"/>
  </si>
  <si>
    <t>　　看　　護</t>
    <phoneticPr fontId="4"/>
  </si>
  <si>
    <t>　　福　　祉</t>
    <phoneticPr fontId="4"/>
  </si>
  <si>
    <t>　　そ の 他</t>
    <rPh sb="6" eb="7">
      <t>タ</t>
    </rPh>
    <phoneticPr fontId="4"/>
  </si>
  <si>
    <t>　　総　　合</t>
    <rPh sb="2" eb="3">
      <t>ソウ</t>
    </rPh>
    <rPh sb="5" eb="6">
      <t>ゴウ</t>
    </rPh>
    <phoneticPr fontId="4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</si>
  <si>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</si>
  <si>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4"/>
  </si>
  <si>
    <t>各科目計</t>
    <rPh sb="0" eb="3">
      <t>カクカモク</t>
    </rPh>
    <rPh sb="3" eb="4">
      <t>ケイ</t>
    </rPh>
    <phoneticPr fontId="4"/>
  </si>
  <si>
    <t>男（計）</t>
    <rPh sb="0" eb="1">
      <t>オトコ</t>
    </rPh>
    <rPh sb="2" eb="3">
      <t>ケイ</t>
    </rPh>
    <phoneticPr fontId="4"/>
  </si>
  <si>
    <t>　　女</t>
    <phoneticPr fontId="4"/>
  </si>
  <si>
    <t>女（計）</t>
    <rPh sb="0" eb="1">
      <t>オンナ</t>
    </rPh>
    <rPh sb="2" eb="3">
      <t>ケイ</t>
    </rPh>
    <phoneticPr fontId="4"/>
  </si>
  <si>
    <t>男女計</t>
    <rPh sb="0" eb="3">
      <t>ダンジョケイ</t>
    </rPh>
    <phoneticPr fontId="4"/>
  </si>
  <si>
    <t>　　普  通　　男</t>
    <phoneticPr fontId="4"/>
  </si>
  <si>
    <t>　　　　　  　　女</t>
    <phoneticPr fontId="4"/>
  </si>
  <si>
    <t>　　農　業　　男</t>
    <phoneticPr fontId="4"/>
  </si>
  <si>
    <t>　　工　業　　男</t>
    <phoneticPr fontId="4"/>
  </si>
  <si>
    <t>　　商　業　　男</t>
    <phoneticPr fontId="4"/>
  </si>
  <si>
    <t>　　水　産　　男</t>
    <phoneticPr fontId="4"/>
  </si>
  <si>
    <t>　　家　庭　　男</t>
    <phoneticPr fontId="4"/>
  </si>
  <si>
    <t>　　看　護　　男</t>
    <phoneticPr fontId="4"/>
  </si>
  <si>
    <t>　　福　祉　　男</t>
    <rPh sb="2" eb="3">
      <t>フク</t>
    </rPh>
    <rPh sb="4" eb="5">
      <t>シ</t>
    </rPh>
    <phoneticPr fontId="4"/>
  </si>
  <si>
    <t>　　その他   男</t>
    <rPh sb="4" eb="5">
      <t>タ</t>
    </rPh>
    <phoneticPr fontId="4"/>
  </si>
  <si>
    <t>　　総　合　　男</t>
    <rPh sb="2" eb="3">
      <t>ソウ</t>
    </rPh>
    <rPh sb="4" eb="5">
      <t>ゴウ</t>
    </rPh>
    <phoneticPr fontId="4"/>
  </si>
  <si>
    <t>注　1）前年度間の卒業者数である。</t>
    <phoneticPr fontId="4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</si>
  <si>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4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</si>
  <si>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</si>
  <si>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</si>
  <si>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4"/>
  </si>
  <si>
    <t>幼稚部</t>
  </si>
  <si>
    <t>小学部</t>
  </si>
  <si>
    <t>中学部</t>
  </si>
  <si>
    <t>高等部</t>
  </si>
  <si>
    <t>本務者</t>
  </si>
  <si>
    <t>兼務者</t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</si>
  <si>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4"/>
  </si>
  <si>
    <t>年 度、学級種類</t>
    <rPh sb="4" eb="6">
      <t>ガッキュウ</t>
    </rPh>
    <rPh sb="6" eb="8">
      <t>シュルイ</t>
    </rPh>
    <phoneticPr fontId="4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</si>
  <si>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</si>
  <si>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</si>
  <si>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</si>
  <si>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</si>
  <si>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</si>
  <si>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</si>
  <si>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小学校・中学校計</t>
    <rPh sb="0" eb="3">
      <t>ショウガッコウ</t>
    </rPh>
    <rPh sb="4" eb="7">
      <t>チュウガッコウ</t>
    </rPh>
    <rPh sb="7" eb="8">
      <t>ケイ</t>
    </rPh>
    <phoneticPr fontId="4"/>
  </si>
  <si>
    <t>学級種類別合計とチェック</t>
    <rPh sb="0" eb="2">
      <t>ガッキュウ</t>
    </rPh>
    <rPh sb="2" eb="5">
      <t>シュルイベツ</t>
    </rPh>
    <rPh sb="5" eb="7">
      <t>ゴウケイ</t>
    </rPh>
    <phoneticPr fontId="4"/>
  </si>
  <si>
    <t>知的障害</t>
    <rPh sb="0" eb="1">
      <t>チ</t>
    </rPh>
    <rPh sb="1" eb="2">
      <t>テキ</t>
    </rPh>
    <rPh sb="2" eb="4">
      <t>ショウガイ</t>
    </rPh>
    <phoneticPr fontId="4"/>
  </si>
  <si>
    <t>肢体不自由</t>
    <phoneticPr fontId="4"/>
  </si>
  <si>
    <t>病弱・身体虚弱</t>
  </si>
  <si>
    <t>弱　視</t>
    <rPh sb="0" eb="1">
      <t>ヨワ</t>
    </rPh>
    <rPh sb="2" eb="3">
      <t>シ</t>
    </rPh>
    <phoneticPr fontId="4"/>
  </si>
  <si>
    <t>難　聴</t>
    <phoneticPr fontId="4"/>
  </si>
  <si>
    <t>言語障害</t>
    <phoneticPr fontId="4"/>
  </si>
  <si>
    <t>自閉症・情緒障害</t>
    <rPh sb="0" eb="3">
      <t>ジヘイショウ</t>
    </rPh>
    <phoneticPr fontId="4"/>
  </si>
  <si>
    <t>（１０）　専修学校</t>
    <phoneticPr fontId="4"/>
  </si>
  <si>
    <t>検算（学科の削除等を行った場合は検算式の修正要）</t>
    <rPh sb="0" eb="2">
      <t>ケンザン</t>
    </rPh>
    <rPh sb="3" eb="5">
      <t>ガッカ</t>
    </rPh>
    <rPh sb="6" eb="8">
      <t>サクジョ</t>
    </rPh>
    <rPh sb="8" eb="9">
      <t>トウ</t>
    </rPh>
    <rPh sb="10" eb="11">
      <t>オコナ</t>
    </rPh>
    <rPh sb="13" eb="15">
      <t>バアイ</t>
    </rPh>
    <rPh sb="16" eb="18">
      <t>ケンザン</t>
    </rPh>
    <rPh sb="18" eb="19">
      <t>シキ</t>
    </rPh>
    <rPh sb="20" eb="22">
      <t>シュウセイ</t>
    </rPh>
    <rPh sb="22" eb="23">
      <t>ヨウ</t>
    </rPh>
    <phoneticPr fontId="4"/>
  </si>
  <si>
    <t>年  度、学　科</t>
    <rPh sb="5" eb="6">
      <t>ガク</t>
    </rPh>
    <rPh sb="7" eb="8">
      <t>カ</t>
    </rPh>
    <phoneticPr fontId="4"/>
  </si>
  <si>
    <t>学 科 数</t>
  </si>
  <si>
    <t>生　　　徒　　　数</t>
    <rPh sb="4" eb="5">
      <t>ト</t>
    </rPh>
    <rPh sb="8" eb="9">
      <t>スウ</t>
    </rPh>
    <phoneticPr fontId="4"/>
  </si>
  <si>
    <t>学　　科</t>
    <rPh sb="0" eb="1">
      <t>ガク</t>
    </rPh>
    <rPh sb="3" eb="4">
      <t>カ</t>
    </rPh>
    <phoneticPr fontId="4"/>
  </si>
  <si>
    <t>課       程</t>
  </si>
  <si>
    <t>男女計チェック</t>
    <rPh sb="0" eb="3">
      <t>ダンジョケイ</t>
    </rPh>
    <phoneticPr fontId="4"/>
  </si>
  <si>
    <t>歯科技工</t>
    <phoneticPr fontId="4"/>
  </si>
  <si>
    <t>理学・作業療法</t>
    <rPh sb="0" eb="1">
      <t>リ</t>
    </rPh>
    <rPh sb="1" eb="2">
      <t>ガク</t>
    </rPh>
    <rPh sb="3" eb="5">
      <t>サギョウ</t>
    </rPh>
    <rPh sb="5" eb="7">
      <t>リョウホウ</t>
    </rPh>
    <phoneticPr fontId="4"/>
  </si>
  <si>
    <t>調     理</t>
    <phoneticPr fontId="4"/>
  </si>
  <si>
    <t>理     容</t>
    <phoneticPr fontId="4"/>
  </si>
  <si>
    <t>国公私計</t>
    <rPh sb="0" eb="1">
      <t>クニ</t>
    </rPh>
    <rPh sb="1" eb="2">
      <t>オオヤケ</t>
    </rPh>
    <rPh sb="2" eb="3">
      <t>ワタシ</t>
    </rPh>
    <rPh sb="3" eb="4">
      <t>ケイ</t>
    </rPh>
    <phoneticPr fontId="4"/>
  </si>
  <si>
    <t>国      立</t>
    <phoneticPr fontId="4"/>
  </si>
  <si>
    <t>美     容</t>
    <phoneticPr fontId="4"/>
  </si>
  <si>
    <t>課程計</t>
    <rPh sb="0" eb="2">
      <t>カテイ</t>
    </rPh>
    <rPh sb="2" eb="3">
      <t>ケイ</t>
    </rPh>
    <phoneticPr fontId="4"/>
  </si>
  <si>
    <t>公      立</t>
    <phoneticPr fontId="4"/>
  </si>
  <si>
    <t>製菓･製パン</t>
    <rPh sb="0" eb="2">
      <t>セイカ</t>
    </rPh>
    <rPh sb="3" eb="4">
      <t>セイ</t>
    </rPh>
    <phoneticPr fontId="4"/>
  </si>
  <si>
    <t>私      立</t>
    <phoneticPr fontId="4"/>
  </si>
  <si>
    <t>保育士養成</t>
    <rPh sb="0" eb="3">
      <t>ホイクシ</t>
    </rPh>
    <rPh sb="3" eb="5">
      <t>ヨウセイ</t>
    </rPh>
    <phoneticPr fontId="4"/>
  </si>
  <si>
    <t>介護福祉</t>
    <rPh sb="0" eb="1">
      <t>カイ</t>
    </rPh>
    <rPh sb="1" eb="2">
      <t>ゴ</t>
    </rPh>
    <phoneticPr fontId="4"/>
  </si>
  <si>
    <t>学科計チェック</t>
    <rPh sb="0" eb="2">
      <t>ガッカ</t>
    </rPh>
    <rPh sb="2" eb="3">
      <t>ケイ</t>
    </rPh>
    <phoneticPr fontId="4"/>
  </si>
  <si>
    <t xml:space="preserve"> 高 等 課 程</t>
    <phoneticPr fontId="4"/>
  </si>
  <si>
    <t>商　　 業</t>
    <rPh sb="0" eb="1">
      <t>ショウ</t>
    </rPh>
    <rPh sb="4" eb="5">
      <t>ギョウ</t>
    </rPh>
    <phoneticPr fontId="4"/>
  </si>
  <si>
    <t>准 看 護</t>
    <rPh sb="0" eb="1">
      <t>ジュン</t>
    </rPh>
    <rPh sb="2" eb="3">
      <t>ミ</t>
    </rPh>
    <rPh sb="4" eb="5">
      <t>ユズル</t>
    </rPh>
    <phoneticPr fontId="4"/>
  </si>
  <si>
    <t>経理・簿記</t>
    <rPh sb="0" eb="1">
      <t>キョウ</t>
    </rPh>
    <rPh sb="1" eb="2">
      <t>リ</t>
    </rPh>
    <rPh sb="3" eb="4">
      <t>ボ</t>
    </rPh>
    <rPh sb="4" eb="5">
      <t>キ</t>
    </rPh>
    <phoneticPr fontId="4"/>
  </si>
  <si>
    <t>調     理</t>
    <phoneticPr fontId="4"/>
  </si>
  <si>
    <t>旅　　 行</t>
    <rPh sb="0" eb="1">
      <t>タビ</t>
    </rPh>
    <rPh sb="4" eb="5">
      <t>ギョウ</t>
    </rPh>
    <phoneticPr fontId="4"/>
  </si>
  <si>
    <t>理     容</t>
    <phoneticPr fontId="4"/>
  </si>
  <si>
    <t>情     報</t>
    <rPh sb="0" eb="1">
      <t>ジョウ</t>
    </rPh>
    <rPh sb="6" eb="7">
      <t>ホウ</t>
    </rPh>
    <phoneticPr fontId="4"/>
  </si>
  <si>
    <t>美     容</t>
    <phoneticPr fontId="4"/>
  </si>
  <si>
    <t>ビジネス</t>
  </si>
  <si>
    <t>和 洋 裁</t>
  </si>
  <si>
    <t>社会福祉</t>
    <phoneticPr fontId="4"/>
  </si>
  <si>
    <t>音     楽</t>
  </si>
  <si>
    <t>商     業</t>
    <rPh sb="0" eb="1">
      <t>ショウ</t>
    </rPh>
    <rPh sb="6" eb="7">
      <t>ギョウ</t>
    </rPh>
    <phoneticPr fontId="4"/>
  </si>
  <si>
    <t>美     術</t>
    <rPh sb="0" eb="1">
      <t>ビ</t>
    </rPh>
    <rPh sb="6" eb="7">
      <t>ジュツ</t>
    </rPh>
    <phoneticPr fontId="4"/>
  </si>
  <si>
    <t>デザイン</t>
  </si>
  <si>
    <t>和 洋 裁</t>
    <rPh sb="0" eb="1">
      <t>ワ</t>
    </rPh>
    <rPh sb="2" eb="3">
      <t>ヨウ</t>
    </rPh>
    <rPh sb="4" eb="5">
      <t>サイ</t>
    </rPh>
    <phoneticPr fontId="4"/>
  </si>
  <si>
    <t>動     物</t>
    <rPh sb="0" eb="1">
      <t>ドウ</t>
    </rPh>
    <rPh sb="6" eb="7">
      <t>ブツ</t>
    </rPh>
    <phoneticPr fontId="4"/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</si>
  <si>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4"/>
  </si>
  <si>
    <t xml:space="preserve"> 専 門 課 程</t>
    <phoneticPr fontId="4"/>
  </si>
  <si>
    <t>そ の 他</t>
  </si>
  <si>
    <t>情報処理</t>
    <phoneticPr fontId="4"/>
  </si>
  <si>
    <t>農     業</t>
    <rPh sb="0" eb="1">
      <t>ノウ</t>
    </rPh>
    <rPh sb="6" eb="7">
      <t>ギョウ</t>
    </rPh>
    <phoneticPr fontId="4"/>
  </si>
  <si>
    <t xml:space="preserve"> 一 般 課 程</t>
    <phoneticPr fontId="4"/>
  </si>
  <si>
    <t>看     護</t>
  </si>
  <si>
    <t>　 受験･補習</t>
    <rPh sb="5" eb="7">
      <t>ホシュウ</t>
    </rPh>
    <phoneticPr fontId="4"/>
  </si>
  <si>
    <t>歯科衛生</t>
    <rPh sb="2" eb="3">
      <t>マモル</t>
    </rPh>
    <rPh sb="3" eb="4">
      <t>ウ</t>
    </rPh>
    <phoneticPr fontId="4"/>
  </si>
  <si>
    <t>動　　　物</t>
    <rPh sb="0" eb="1">
      <t>ドウ</t>
    </rPh>
    <rPh sb="4" eb="5">
      <t>モノ</t>
    </rPh>
    <phoneticPr fontId="4"/>
  </si>
  <si>
    <t>（１１）　各種学校</t>
    <phoneticPr fontId="4"/>
  </si>
  <si>
    <t>検算（課程の削除等を行った場合は検算式の修正要）</t>
    <rPh sb="0" eb="2">
      <t>ケンザン</t>
    </rPh>
    <rPh sb="3" eb="5">
      <t>カテイ</t>
    </rPh>
    <rPh sb="6" eb="8">
      <t>サクジョ</t>
    </rPh>
    <rPh sb="8" eb="9">
      <t>トウ</t>
    </rPh>
    <rPh sb="10" eb="11">
      <t>オコナ</t>
    </rPh>
    <rPh sb="13" eb="15">
      <t>バアイ</t>
    </rPh>
    <rPh sb="16" eb="18">
      <t>ケンザン</t>
    </rPh>
    <rPh sb="18" eb="19">
      <t>シキ</t>
    </rPh>
    <rPh sb="20" eb="22">
      <t>シュウセイ</t>
    </rPh>
    <rPh sb="22" eb="23">
      <t>ヨウ</t>
    </rPh>
    <phoneticPr fontId="4"/>
  </si>
  <si>
    <t>年度、設置者</t>
    <rPh sb="3" eb="6">
      <t>セッチシャ</t>
    </rPh>
    <phoneticPr fontId="4"/>
  </si>
  <si>
    <t>課 程 数</t>
  </si>
  <si>
    <t>課      程</t>
    <phoneticPr fontId="4"/>
  </si>
  <si>
    <t>家 　　政</t>
    <rPh sb="0" eb="1">
      <t>イエ</t>
    </rPh>
    <rPh sb="4" eb="5">
      <t>セイ</t>
    </rPh>
    <phoneticPr fontId="4"/>
  </si>
  <si>
    <t>課程合計</t>
    <rPh sb="0" eb="2">
      <t>カテイ</t>
    </rPh>
    <rPh sb="2" eb="4">
      <t>ゴウケイ</t>
    </rPh>
    <phoneticPr fontId="4"/>
  </si>
  <si>
    <t>公     立</t>
    <phoneticPr fontId="4"/>
  </si>
  <si>
    <t>予 備 校</t>
  </si>
  <si>
    <t>私     立</t>
    <phoneticPr fontId="4"/>
  </si>
  <si>
    <t>自動車操縦</t>
  </si>
  <si>
    <t>外国人学校</t>
  </si>
  <si>
    <t>公・私計</t>
    <rPh sb="0" eb="1">
      <t>オオヤケ</t>
    </rPh>
    <rPh sb="2" eb="3">
      <t>ワタシ</t>
    </rPh>
    <rPh sb="3" eb="4">
      <t>ケイ</t>
    </rPh>
    <phoneticPr fontId="4"/>
  </si>
  <si>
    <t>（１２）　不就学学齢児童生徒数</t>
    <phoneticPr fontId="4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</si>
  <si>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4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</si>
  <si>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4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</si>
  <si>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</si>
  <si>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</si>
  <si>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</si>
  <si>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</si>
  <si>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</si>
  <si>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</si>
  <si>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</si>
  <si>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</si>
  <si>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</si>
  <si>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</si>
  <si>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平　成　27　年　度</t>
    <phoneticPr fontId="4"/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</si>
  <si>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</si>
  <si>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4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</si>
  <si>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4"/>
  </si>
  <si>
    <t>重　国　籍　の　た　め</t>
    <rPh sb="0" eb="1">
      <t>ジュウ</t>
    </rPh>
    <rPh sb="2" eb="3">
      <t>クニ</t>
    </rPh>
    <rPh sb="4" eb="5">
      <t>セキ</t>
    </rPh>
    <phoneticPr fontId="4"/>
  </si>
  <si>
    <t>そ　　　の　　　他</t>
    <rPh sb="8" eb="9">
      <t>タ</t>
    </rPh>
    <phoneticPr fontId="4"/>
  </si>
  <si>
    <t>就     学     猶     予     者</t>
  </si>
  <si>
    <t>（１３）　中学校卒業後の状況</t>
    <phoneticPr fontId="4"/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</si>
  <si>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4"/>
  </si>
  <si>
    <t>区               分</t>
  </si>
  <si>
    <t>平成26年度（27年3月）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</si>
  <si>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27（28年3月）</t>
    <rPh sb="5" eb="6">
      <t>ネン</t>
    </rPh>
    <rPh sb="7" eb="8">
      <t>ガツ</t>
    </rPh>
    <phoneticPr fontId="4"/>
  </si>
  <si>
    <t>28（29年3月）</t>
    <rPh sb="5" eb="6">
      <t>ネン</t>
    </rPh>
    <rPh sb="7" eb="8">
      <t>ガツ</t>
    </rPh>
    <phoneticPr fontId="4"/>
  </si>
  <si>
    <t>平成24年度（25年3月）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</si>
  <si>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25（26年3月）</t>
    <rPh sb="5" eb="6">
      <t>ネン</t>
    </rPh>
    <rPh sb="7" eb="8">
      <t>ガツ</t>
    </rPh>
    <phoneticPr fontId="4"/>
  </si>
  <si>
    <t>26（27年3月）</t>
    <rPh sb="5" eb="6">
      <t>ネン</t>
    </rPh>
    <rPh sb="7" eb="8">
      <t>ガツ</t>
    </rPh>
    <phoneticPr fontId="4"/>
  </si>
  <si>
    <t>卒     業     者     数</t>
    <phoneticPr fontId="4"/>
  </si>
  <si>
    <t xml:space="preserve"> 高 等 学 校 等 進 学 者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4"/>
  </si>
  <si>
    <t>高   等   学   校　（本   科）</t>
    <phoneticPr fontId="4"/>
  </si>
  <si>
    <t>全　　日　　制</t>
    <phoneticPr fontId="4"/>
  </si>
  <si>
    <t>定　　時　　制</t>
    <phoneticPr fontId="4"/>
  </si>
  <si>
    <t>通　　信　　制</t>
    <rPh sb="0" eb="1">
      <t>ツウ</t>
    </rPh>
    <rPh sb="3" eb="4">
      <t>シン</t>
    </rPh>
    <phoneticPr fontId="4"/>
  </si>
  <si>
    <t>高   等   学   校　（別   科）</t>
    <phoneticPr fontId="4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</si>
  <si>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4"/>
  </si>
  <si>
    <t>高   等   専   門   学   校</t>
    <phoneticPr fontId="4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</si>
  <si>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4"/>
  </si>
  <si>
    <t xml:space="preserve"> 専修学校 （高等課程）進学者</t>
    <rPh sb="7" eb="9">
      <t>コウトウ</t>
    </rPh>
    <rPh sb="9" eb="11">
      <t>カテイ</t>
    </rPh>
    <rPh sb="12" eb="15">
      <t>シンガクシャ</t>
    </rPh>
    <phoneticPr fontId="4"/>
  </si>
  <si>
    <t xml:space="preserve"> 専修学校 （一般課程）等入学者</t>
    <rPh sb="7" eb="9">
      <t>イッパン</t>
    </rPh>
    <rPh sb="9" eb="11">
      <t>カテイ</t>
    </rPh>
    <rPh sb="12" eb="13">
      <t>トウ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</si>
  <si>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4"/>
  </si>
  <si>
    <t xml:space="preserve"> 就        職        者</t>
    <phoneticPr fontId="4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</si>
  <si>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</si>
  <si>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4"/>
  </si>
  <si>
    <t>就職者・就職進学者計</t>
    <rPh sb="0" eb="3">
      <t>シュウショクシャ</t>
    </rPh>
    <rPh sb="4" eb="6">
      <t>シュウショク</t>
    </rPh>
    <rPh sb="6" eb="9">
      <t>シンガクシャ</t>
    </rPh>
    <rPh sb="9" eb="10">
      <t>ケイ</t>
    </rPh>
    <phoneticPr fontId="4"/>
  </si>
  <si>
    <t xml:space="preserve"> 就  職  進  学  者  （再掲） 1)</t>
    <phoneticPr fontId="4"/>
  </si>
  <si>
    <t>産  業  別  就  職  者  数</t>
  </si>
  <si>
    <t xml:space="preserve"> 第   １   次   産   業</t>
    <phoneticPr fontId="4"/>
  </si>
  <si>
    <t xml:space="preserve"> 第   ２   次   産   業</t>
    <phoneticPr fontId="4"/>
  </si>
  <si>
    <t xml:space="preserve"> 第   ３   次   産   業</t>
    <phoneticPr fontId="4"/>
  </si>
  <si>
    <t xml:space="preserve"> 上　記　以　外　の  者</t>
    <phoneticPr fontId="4"/>
  </si>
  <si>
    <t>注　1）高等学校等進学者，専修学校（高等課程）進学者，専修学校（一般課程）等入学者，公共職業能力開発施設等入学者のうち就職して</t>
    <rPh sb="4" eb="6">
      <t>コウトウ</t>
    </rPh>
    <rPh sb="6" eb="8">
      <t>ガッコウ</t>
    </rPh>
    <rPh sb="8" eb="9">
      <t>トウ</t>
    </rPh>
    <rPh sb="9" eb="12">
      <t>シンガクシャ</t>
    </rPh>
    <rPh sb="13" eb="15">
      <t>センシュウ</t>
    </rPh>
    <rPh sb="15" eb="17">
      <t>ガッコウ</t>
    </rPh>
    <rPh sb="18" eb="20">
      <t>コウトウ</t>
    </rPh>
    <rPh sb="20" eb="22">
      <t>カテイ</t>
    </rPh>
    <rPh sb="23" eb="26">
      <t>シンガクシャ</t>
    </rPh>
    <rPh sb="27" eb="29">
      <t>センシュウ</t>
    </rPh>
    <rPh sb="29" eb="31">
      <t>ガッコウ</t>
    </rPh>
    <rPh sb="32" eb="34">
      <t>イッパン</t>
    </rPh>
    <rPh sb="34" eb="36">
      <t>カテイ</t>
    </rPh>
    <rPh sb="37" eb="38">
      <t>トウ</t>
    </rPh>
    <rPh sb="38" eb="41">
      <t>ニュウガクシャ</t>
    </rPh>
    <rPh sb="42" eb="44">
      <t>コウキョウ</t>
    </rPh>
    <rPh sb="44" eb="46">
      <t>ショクギョウ</t>
    </rPh>
    <rPh sb="46" eb="48">
      <t>ノウリョク</t>
    </rPh>
    <rPh sb="48" eb="50">
      <t>カイハツ</t>
    </rPh>
    <rPh sb="50" eb="52">
      <t>シセツ</t>
    </rPh>
    <rPh sb="52" eb="53">
      <t>トウ</t>
    </rPh>
    <rPh sb="53" eb="56">
      <t>ニュウガクシャ</t>
    </rPh>
    <phoneticPr fontId="4"/>
  </si>
  <si>
    <t>　　　　いる者である。</t>
    <phoneticPr fontId="4"/>
  </si>
  <si>
    <t>（１４）　高等学校卒業後の状況</t>
    <phoneticPr fontId="4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</si>
  <si>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4"/>
  </si>
  <si>
    <t>平　　成</t>
    <rPh sb="0" eb="1">
      <t>ヒラ</t>
    </rPh>
    <rPh sb="3" eb="4">
      <t>シゲル</t>
    </rPh>
    <phoneticPr fontId="4"/>
  </si>
  <si>
    <t>平成28年度（29年3月）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</si>
  <si>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平成27年度（28年3月）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</si>
  <si>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27年度</t>
    <rPh sb="2" eb="4">
      <t>ネンド</t>
    </rPh>
    <phoneticPr fontId="4"/>
  </si>
  <si>
    <t>性　　別</t>
    <rPh sb="0" eb="1">
      <t>セイ</t>
    </rPh>
    <rPh sb="3" eb="4">
      <t>ベツ</t>
    </rPh>
    <phoneticPr fontId="4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</si>
  <si>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4"/>
  </si>
  <si>
    <t>26年度</t>
    <rPh sb="2" eb="4">
      <t>ネンド</t>
    </rPh>
    <phoneticPr fontId="4"/>
  </si>
  <si>
    <t>(28年3月)</t>
    <rPh sb="3" eb="4">
      <t>ネン</t>
    </rPh>
    <rPh sb="5" eb="6">
      <t>ツキ</t>
    </rPh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</si>
  <si>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</si>
  <si>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</si>
  <si>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</si>
  <si>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</si>
  <si>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</si>
  <si>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</si>
  <si>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</si>
  <si>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</si>
  <si>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</si>
  <si>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</si>
  <si>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(27年3月)</t>
    <rPh sb="3" eb="4">
      <t>ネン</t>
    </rPh>
    <rPh sb="5" eb="6">
      <t>ツキ</t>
    </rPh>
    <phoneticPr fontId="4"/>
  </si>
  <si>
    <t>卒    業    者    数</t>
    <phoneticPr fontId="4"/>
  </si>
  <si>
    <t xml:space="preserve"> 大　学　等　進　学　者</t>
    <rPh sb="1" eb="2">
      <t>ダイ</t>
    </rPh>
    <rPh sb="3" eb="4">
      <t>ガク</t>
    </rPh>
    <rPh sb="5" eb="6">
      <t>トウ</t>
    </rPh>
    <rPh sb="7" eb="8">
      <t>シン</t>
    </rPh>
    <phoneticPr fontId="4"/>
  </si>
  <si>
    <t>大　学（学　部）</t>
    <phoneticPr fontId="4"/>
  </si>
  <si>
    <t>男女別計</t>
    <rPh sb="0" eb="3">
      <t>ダンジョベツ</t>
    </rPh>
    <rPh sb="3" eb="4">
      <t>ケイ</t>
    </rPh>
    <phoneticPr fontId="4"/>
  </si>
  <si>
    <t>学科計</t>
    <rPh sb="0" eb="2">
      <t>ガッカ</t>
    </rPh>
    <rPh sb="2" eb="3">
      <t>ケイ</t>
    </rPh>
    <phoneticPr fontId="4"/>
  </si>
  <si>
    <t>短期大学（本科）</t>
    <phoneticPr fontId="4"/>
  </si>
  <si>
    <t>大学・短期大学の通信教育部及び
放送大学</t>
    <phoneticPr fontId="4"/>
  </si>
  <si>
    <t>大学・短期大学（別科）</t>
    <phoneticPr fontId="4"/>
  </si>
  <si>
    <t>高等学校（専攻科）</t>
    <phoneticPr fontId="4"/>
  </si>
  <si>
    <t>特別支援学校高等部（専攻科）</t>
    <rPh sb="0" eb="2">
      <t>トクベツ</t>
    </rPh>
    <rPh sb="2" eb="4">
      <t>シエン</t>
    </rPh>
    <phoneticPr fontId="4"/>
  </si>
  <si>
    <t xml:space="preserve"> 専修学校（専門課程）進学者</t>
    <rPh sb="6" eb="8">
      <t>センモン</t>
    </rPh>
    <rPh sb="8" eb="10">
      <t>カテイ</t>
    </rPh>
    <rPh sb="11" eb="14">
      <t>シンガクシャ</t>
    </rPh>
    <phoneticPr fontId="4"/>
  </si>
  <si>
    <t xml:space="preserve"> 専修学校（一般課程）等入学者</t>
    <rPh sb="6" eb="8">
      <t>イッパン</t>
    </rPh>
    <rPh sb="8" eb="10">
      <t>カテイ</t>
    </rPh>
    <rPh sb="12" eb="13">
      <t>ニュウ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</si>
  <si>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4"/>
  </si>
  <si>
    <t>　就　職　者　　正規の職員等</t>
    <rPh sb="1" eb="2">
      <t>シュウ</t>
    </rPh>
    <rPh sb="3" eb="4">
      <t>ショク</t>
    </rPh>
    <rPh sb="5" eb="6">
      <t>シャ</t>
    </rPh>
    <rPh sb="8" eb="10">
      <t>セイキ</t>
    </rPh>
    <rPh sb="11" eb="13">
      <t>ショクイン</t>
    </rPh>
    <rPh sb="13" eb="14">
      <t>トウ</t>
    </rPh>
    <phoneticPr fontId="4"/>
  </si>
  <si>
    <t>　　　　　　　　　 正規の職員等でない者</t>
    <rPh sb="10" eb="12">
      <t>セイキ</t>
    </rPh>
    <rPh sb="13" eb="15">
      <t>ショクイン</t>
    </rPh>
    <rPh sb="15" eb="16">
      <t>トウ</t>
    </rPh>
    <rPh sb="19" eb="20">
      <t>モノ</t>
    </rPh>
    <phoneticPr fontId="4"/>
  </si>
  <si>
    <t xml:space="preserve"> 一時的な仕事に就いた者</t>
    <rPh sb="1" eb="4">
      <t>イチジテキ</t>
    </rPh>
    <rPh sb="5" eb="7">
      <t>シゴト</t>
    </rPh>
    <rPh sb="8" eb="9">
      <t>ツ</t>
    </rPh>
    <rPh sb="11" eb="12">
      <t>モノ</t>
    </rPh>
    <phoneticPr fontId="4"/>
  </si>
  <si>
    <t xml:space="preserve"> 上　記　以　外　の　者</t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</si>
  <si>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4"/>
  </si>
  <si>
    <r>
      <t xml:space="preserve">  就職進学者　　</t>
    </r>
    <r>
      <rPr>
        <sz val="10"/>
        <rFont val="ＭＳ Ｐ明朝"/>
        <family val="1"/>
        <charset val="128"/>
      </rPr>
      <t>正規の職員等</t>
    </r>
    <rPh sb="9" eb="10">
      <t>セイ</t>
    </rPh>
    <phoneticPr fontId="4"/>
  </si>
  <si>
    <r>
      <t>　（再掲）注1)　　</t>
    </r>
    <r>
      <rPr>
        <sz val="10"/>
        <rFont val="ＭＳ Ｐ明朝"/>
        <family val="1"/>
        <charset val="128"/>
      </rPr>
      <t>正規の職員等でない者</t>
    </r>
    <rPh sb="5" eb="6">
      <t>チュウ</t>
    </rPh>
    <rPh sb="19" eb="20">
      <t>モノ</t>
    </rPh>
    <phoneticPr fontId="4"/>
  </si>
  <si>
    <t>就＋就進</t>
    <rPh sb="0" eb="1">
      <t>シュウ</t>
    </rPh>
    <rPh sb="2" eb="3">
      <t>シュウ</t>
    </rPh>
    <rPh sb="3" eb="4">
      <t>ススム</t>
    </rPh>
    <phoneticPr fontId="4"/>
  </si>
  <si>
    <t xml:space="preserve"> 第    １    次    産    業</t>
    <phoneticPr fontId="4"/>
  </si>
  <si>
    <t>農　業　、　林　業</t>
    <rPh sb="6" eb="7">
      <t>ハヤシ</t>
    </rPh>
    <rPh sb="8" eb="9">
      <t>ギョウ</t>
    </rPh>
    <phoneticPr fontId="4"/>
  </si>
  <si>
    <t>漁  業</t>
    <phoneticPr fontId="4"/>
  </si>
  <si>
    <t xml:space="preserve"> 第    ２    次    産    業</t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</si>
  <si>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</si>
  <si>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  設  業</t>
    <phoneticPr fontId="4"/>
  </si>
  <si>
    <t>製  造  業</t>
    <phoneticPr fontId="4"/>
  </si>
  <si>
    <t xml:space="preserve"> 第    ３    次    産    業</t>
    <phoneticPr fontId="4"/>
  </si>
  <si>
    <t>電気・ガス・熱供給・水道業</t>
    <phoneticPr fontId="4"/>
  </si>
  <si>
    <t>情報通信業</t>
    <rPh sb="0" eb="1">
      <t>ジョウ</t>
    </rPh>
    <rPh sb="1" eb="2">
      <t>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</si>
  <si>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</si>
  <si>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7">
      <t>コウリギョウ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</si>
  <si>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</si>
  <si>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</si>
  <si>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</si>
  <si>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</si>
  <si>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</si>
  <si>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　育、学習支援業</t>
    <rPh sb="0" eb="1">
      <t>キョウ</t>
    </rPh>
    <rPh sb="2" eb="3">
      <t>イク</t>
    </rPh>
    <rPh sb="4" eb="5">
      <t>ガク</t>
    </rPh>
    <rPh sb="5" eb="6">
      <t>ナライ</t>
    </rPh>
    <rPh sb="6" eb="7">
      <t>ササ</t>
    </rPh>
    <rPh sb="7" eb="8">
      <t>エン</t>
    </rPh>
    <rPh sb="8" eb="9">
      <t>ギョウ</t>
    </rPh>
    <phoneticPr fontId="4"/>
  </si>
  <si>
    <t>医　療、福　祉</t>
    <rPh sb="0" eb="1">
      <t>イ</t>
    </rPh>
    <rPh sb="2" eb="3">
      <t>リョウ</t>
    </rPh>
    <rPh sb="4" eb="5">
      <t>フク</t>
    </rPh>
    <rPh sb="6" eb="7">
      <t>シ</t>
    </rPh>
    <phoneticPr fontId="4"/>
  </si>
  <si>
    <t>複合サービス事業</t>
    <rPh sb="0" eb="1">
      <t>フク</t>
    </rPh>
    <rPh sb="1" eb="2">
      <t>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</si>
  <si>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</si>
  <si>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3" eb="4">
      <t>タ</t>
    </rPh>
    <rPh sb="5" eb="7">
      <t>ブンルイ</t>
    </rPh>
    <rPh sb="13" eb="14">
      <t>ノゾ</t>
    </rPh>
    <phoneticPr fontId="4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</si>
  <si>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4"/>
  </si>
  <si>
    <t>職  業  別  就  職  者  数</t>
  </si>
  <si>
    <t xml:space="preserve"> 専門的・技術的職業従事者</t>
    <phoneticPr fontId="4"/>
  </si>
  <si>
    <t xml:space="preserve"> 事務従事者</t>
    <rPh sb="4" eb="5">
      <t>ジ</t>
    </rPh>
    <phoneticPr fontId="4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</si>
  <si>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4"/>
  </si>
  <si>
    <t xml:space="preserve"> サービス職業従事者</t>
    <phoneticPr fontId="4"/>
  </si>
  <si>
    <t xml:space="preserve"> 保安職業従事者</t>
    <phoneticPr fontId="4"/>
  </si>
  <si>
    <t xml:space="preserve"> 農林業従事者</t>
    <rPh sb="4" eb="7">
      <t>ジュウジシャ</t>
    </rPh>
    <phoneticPr fontId="4"/>
  </si>
  <si>
    <t xml:space="preserve"> 漁業従事者</t>
    <rPh sb="3" eb="4">
      <t>ジュウ</t>
    </rPh>
    <rPh sb="4" eb="5">
      <t>ジ</t>
    </rPh>
    <phoneticPr fontId="4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</si>
  <si>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4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</si>
  <si>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4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</si>
  <si>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4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</si>
  <si>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4"/>
  </si>
  <si>
    <t xml:space="preserve"> 上記以外のもの</t>
    <rPh sb="1" eb="3">
      <t>ジョウキ</t>
    </rPh>
    <rPh sb="3" eb="5">
      <t>イガイ</t>
    </rPh>
    <phoneticPr fontId="4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</si>
  <si>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4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</si>
  <si>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4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</si>
  <si>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4"/>
  </si>
  <si>
    <t xml:space="preserve"> 卒    業    者    数</t>
    <phoneticPr fontId="4"/>
  </si>
  <si>
    <t>内訳計</t>
    <rPh sb="0" eb="2">
      <t>ウチワケ</t>
    </rPh>
    <rPh sb="2" eb="3">
      <t>ケイ</t>
    </rPh>
    <phoneticPr fontId="4"/>
  </si>
  <si>
    <t>進         学         者</t>
    <phoneticPr fontId="4"/>
  </si>
  <si>
    <t>就         職         者</t>
    <phoneticPr fontId="4"/>
  </si>
  <si>
    <t>　正規の職員等</t>
    <rPh sb="1" eb="3">
      <t>セイキ</t>
    </rPh>
    <rPh sb="4" eb="6">
      <t>ショクイン</t>
    </rPh>
    <rPh sb="6" eb="7">
      <t>トウ</t>
    </rPh>
    <phoneticPr fontId="4"/>
  </si>
  <si>
    <t>　正規の職員等でない者</t>
    <rPh sb="1" eb="3">
      <t>セイキ</t>
    </rPh>
    <rPh sb="4" eb="6">
      <t>ショクイン</t>
    </rPh>
    <rPh sb="6" eb="7">
      <t>トウ</t>
    </rPh>
    <rPh sb="10" eb="11">
      <t>モノ</t>
    </rPh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</si>
  <si>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4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</si>
  <si>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</si>
  <si>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上　記　以　外　の　者</t>
    <rPh sb="0" eb="3">
      <t>ジョウキ</t>
    </rPh>
    <rPh sb="4" eb="7">
      <t>イガイ</t>
    </rPh>
    <rPh sb="10" eb="11">
      <t>モノ</t>
    </rPh>
    <phoneticPr fontId="4"/>
  </si>
  <si>
    <t>不  詳 ・死  亡  の 者</t>
    <phoneticPr fontId="4"/>
  </si>
  <si>
    <t>上記「進学者」のうち就職している者（再掲）</t>
    <rPh sb="0" eb="2">
      <t>ジョウキ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</si>
  <si>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4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</si>
  <si>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4"/>
  </si>
  <si>
    <t>　　　　　　　　　調査したものである。</t>
    <phoneticPr fontId="4"/>
  </si>
  <si>
    <t>平成25年度（26年3月）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</si>
  <si>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進         学         者</t>
    <phoneticPr fontId="4"/>
  </si>
  <si>
    <t>就         職         者</t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</si>
  <si>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4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</si>
  <si>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4"/>
  </si>
  <si>
    <t>不  詳 ・死  亡  の 者</t>
    <phoneticPr fontId="4"/>
  </si>
  <si>
    <t>上記「進学者」のうち就職している者（再掲）</t>
    <rPh sb="0" eb="1">
      <t>ジョウ</t>
    </rPh>
    <rPh sb="1" eb="2">
      <t>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</si>
  <si>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4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</si>
  <si>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4"/>
  </si>
  <si>
    <t>平成21年度（22年3月）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</si>
  <si>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22（23年3月）</t>
    <rPh sb="5" eb="6">
      <t>ネン</t>
    </rPh>
    <rPh sb="7" eb="8">
      <t>ガツ</t>
    </rPh>
    <phoneticPr fontId="4"/>
  </si>
  <si>
    <t>23（24年3月）</t>
    <rPh sb="5" eb="6">
      <t>ネン</t>
    </rPh>
    <rPh sb="7" eb="8">
      <t>ガツ</t>
    </rPh>
    <phoneticPr fontId="4"/>
  </si>
  <si>
    <t xml:space="preserve"> 大　　　　学　　　　院</t>
    <rPh sb="1" eb="2">
      <t>ダイ</t>
    </rPh>
    <rPh sb="6" eb="7">
      <t>ガク</t>
    </rPh>
    <rPh sb="11" eb="12">
      <t>イン</t>
    </rPh>
    <phoneticPr fontId="4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</si>
  <si>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4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</si>
  <si>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4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</si>
  <si>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4"/>
  </si>
  <si>
    <t xml:space="preserve"> 高  等  専　門　学  校</t>
    <rPh sb="7" eb="8">
      <t>アツム</t>
    </rPh>
    <rPh sb="9" eb="10">
      <t>モン</t>
    </rPh>
    <rPh sb="11" eb="12">
      <t>ガク</t>
    </rPh>
    <phoneticPr fontId="4"/>
  </si>
  <si>
    <t xml:space="preserve">                             （１8）　中学校・高等学校卒業者の県外就職状況</t>
    <rPh sb="36" eb="37">
      <t>コウ</t>
    </rPh>
    <phoneticPr fontId="4"/>
  </si>
  <si>
    <t>産                  業</t>
  </si>
  <si>
    <t>平成26年度</t>
    <rPh sb="0" eb="2">
      <t>ヘイセイ</t>
    </rPh>
    <rPh sb="4" eb="6">
      <t>ネンド</t>
    </rPh>
    <phoneticPr fontId="4"/>
  </si>
  <si>
    <t>産業</t>
    <phoneticPr fontId="4"/>
  </si>
  <si>
    <t>（27年3月）</t>
    <rPh sb="3" eb="4">
      <t>ネン</t>
    </rPh>
    <rPh sb="5" eb="6">
      <t>ガツ</t>
    </rPh>
    <phoneticPr fontId="4"/>
  </si>
  <si>
    <t>（28年3月）</t>
    <rPh sb="3" eb="4">
      <t>ネン</t>
    </rPh>
    <rPh sb="5" eb="6">
      <t>ガツ</t>
    </rPh>
    <phoneticPr fontId="4"/>
  </si>
  <si>
    <t>（29年3月）</t>
    <rPh sb="3" eb="4">
      <t>ネン</t>
    </rPh>
    <rPh sb="5" eb="6">
      <t>ガツ</t>
    </rPh>
    <phoneticPr fontId="4"/>
  </si>
  <si>
    <t>都    道    府    県</t>
  </si>
  <si>
    <t>（24年3月）</t>
    <rPh sb="3" eb="4">
      <t>ネン</t>
    </rPh>
    <rPh sb="5" eb="6">
      <t>ガツ</t>
    </rPh>
    <phoneticPr fontId="4"/>
  </si>
  <si>
    <t>（25年3月）</t>
    <rPh sb="3" eb="4">
      <t>ネン</t>
    </rPh>
    <rPh sb="5" eb="6">
      <t>ガツ</t>
    </rPh>
    <phoneticPr fontId="4"/>
  </si>
  <si>
    <t>（26年3月）</t>
    <rPh sb="3" eb="4">
      <t>ネン</t>
    </rPh>
    <rPh sb="5" eb="6">
      <t>ガツ</t>
    </rPh>
    <phoneticPr fontId="4"/>
  </si>
  <si>
    <t>都道府県</t>
    <phoneticPr fontId="4"/>
  </si>
  <si>
    <t>中学　産業別計</t>
    <rPh sb="0" eb="2">
      <t>チュウガク</t>
    </rPh>
    <rPh sb="3" eb="6">
      <t>サンギョウベツ</t>
    </rPh>
    <rPh sb="6" eb="7">
      <t>ケイ</t>
    </rPh>
    <phoneticPr fontId="4"/>
  </si>
  <si>
    <t>中        学        校</t>
    <phoneticPr fontId="4"/>
  </si>
  <si>
    <t>【産業別】</t>
    <rPh sb="1" eb="4">
      <t>サンギョウベツ</t>
    </rPh>
    <phoneticPr fontId="4"/>
  </si>
  <si>
    <t xml:space="preserve"> 第  １  次  産  業</t>
    <phoneticPr fontId="4"/>
  </si>
  <si>
    <t xml:space="preserve"> 第  ２  次  産  業</t>
    <phoneticPr fontId="4"/>
  </si>
  <si>
    <t xml:space="preserve"> 第  ３  次  産  業</t>
    <phoneticPr fontId="4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</si>
  <si>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4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</si>
  <si>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</si>
  <si>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</si>
  <si>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高校　産業別計（１，２，３次、以外）</t>
    <rPh sb="0" eb="2">
      <t>コウコウ</t>
    </rPh>
    <rPh sb="3" eb="6">
      <t>サンギョウベツ</t>
    </rPh>
    <rPh sb="6" eb="7">
      <t>ケイ</t>
    </rPh>
    <rPh sb="13" eb="14">
      <t>ジ</t>
    </rPh>
    <rPh sb="15" eb="17">
      <t>イガイ</t>
    </rPh>
    <phoneticPr fontId="4"/>
  </si>
  <si>
    <t>高     等     学     校</t>
    <phoneticPr fontId="4"/>
  </si>
  <si>
    <t>高校　１次産業計</t>
    <rPh sb="0" eb="2">
      <t>コウコウ</t>
    </rPh>
    <rPh sb="3" eb="5">
      <t>イチジ</t>
    </rPh>
    <rPh sb="5" eb="7">
      <t>サンギョウ</t>
    </rPh>
    <rPh sb="7" eb="8">
      <t>ケイ</t>
    </rPh>
    <phoneticPr fontId="4"/>
  </si>
  <si>
    <t>漁                業</t>
    <phoneticPr fontId="4"/>
  </si>
  <si>
    <t>高校　２次産業計</t>
    <rPh sb="0" eb="2">
      <t>コウコウ</t>
    </rPh>
    <rPh sb="4" eb="5">
      <t>ジ</t>
    </rPh>
    <rPh sb="5" eb="7">
      <t>サンギョウ</t>
    </rPh>
    <rPh sb="7" eb="8">
      <t>ケイ</t>
    </rPh>
    <phoneticPr fontId="4"/>
  </si>
  <si>
    <t>高校　都道府県別計</t>
    <rPh sb="0" eb="2">
      <t>コウコウ</t>
    </rPh>
    <rPh sb="3" eb="7">
      <t>トドウフケン</t>
    </rPh>
    <rPh sb="7" eb="8">
      <t>ベツ</t>
    </rPh>
    <rPh sb="8" eb="9">
      <t>ケイ</t>
    </rPh>
    <phoneticPr fontId="4"/>
  </si>
  <si>
    <t>【都道府県別】</t>
    <rPh sb="1" eb="5">
      <t>トドウフケン</t>
    </rPh>
    <rPh sb="5" eb="6">
      <t>ベツ</t>
    </rPh>
    <phoneticPr fontId="4"/>
  </si>
  <si>
    <t>広         島         県</t>
  </si>
  <si>
    <t>建      設       業</t>
    <phoneticPr fontId="4"/>
  </si>
  <si>
    <t>大         阪         府</t>
  </si>
  <si>
    <t>製      造       業</t>
    <phoneticPr fontId="4"/>
  </si>
  <si>
    <t>福         岡         県</t>
  </si>
  <si>
    <t>東         京         都</t>
  </si>
  <si>
    <t>高校　３次産業計</t>
    <rPh sb="0" eb="2">
      <t>コウコウ</t>
    </rPh>
    <rPh sb="4" eb="5">
      <t>ジ</t>
    </rPh>
    <rPh sb="5" eb="7">
      <t>サンギョウ</t>
    </rPh>
    <rPh sb="7" eb="8">
      <t>ケイ</t>
    </rPh>
    <phoneticPr fontId="4"/>
  </si>
  <si>
    <t xml:space="preserve"> 第  ３  次  産  業</t>
    <phoneticPr fontId="4"/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</si>
  <si>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</si>
  <si>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</si>
  <si>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</si>
  <si>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4"/>
  </si>
  <si>
    <t>神     奈     川     県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</si>
  <si>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</si>
  <si>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上記以外の道府県・その他</t>
    <rPh sb="0" eb="2">
      <t>ジョウキ</t>
    </rPh>
    <rPh sb="2" eb="4">
      <t>イガイ</t>
    </rPh>
    <rPh sb="11" eb="12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</si>
</sst>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</numFmts>
  <fonts count="33"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7" fillId="0" borderId="0"/>
  </cellStyleXfs>
  <cellXfs count="497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quotePrefix="1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49" fontId="5" fillId="0" borderId="0" xfId="0" quotePrefix="1" applyNumberFormat="1" applyFont="1" applyAlignment="1" applyProtection="1">
      <alignment horizontal="left" vertical="center"/>
    </xf>
    <xf numFmtId="3" fontId="5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6" fillId="0" borderId="0" xfId="0" applyNumberFormat="1" applyFont="1" applyAlignment="1" applyProtection="1">
      <alignment horizontal="left" vertical="top" indent="3"/>
    </xf>
    <xf numFmtId="3" fontId="6" fillId="0" borderId="0" xfId="0" applyNumberFormat="1" applyFont="1" applyAlignment="1" applyProtection="1">
      <alignment horizontal="left" vertical="center" indent="2"/>
    </xf>
    <xf numFmtId="0" fontId="0" fillId="0" borderId="0" xfId="0" applyFill="1" applyAlignment="1" applyProtection="1">
      <alignment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right" vertical="top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Continuous" vertical="center"/>
    </xf>
    <xf numFmtId="3" fontId="5" fillId="2" borderId="3" xfId="0" applyNumberFormat="1" applyFont="1" applyFill="1" applyBorder="1" applyAlignment="1" applyProtection="1">
      <alignment horizontal="centerContinuous" vertical="center"/>
    </xf>
    <xf numFmtId="3" fontId="5" fillId="2" borderId="4" xfId="0" applyNumberFormat="1" applyFont="1" applyFill="1" applyBorder="1" applyAlignment="1" applyProtection="1">
      <alignment horizontal="centerContinuous" vertical="center"/>
    </xf>
    <xf numFmtId="3" fontId="5" fillId="2" borderId="5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3" fontId="7" fillId="2" borderId="9" xfId="0" applyNumberFormat="1" applyFont="1" applyFill="1" applyBorder="1" applyAlignment="1" applyProtection="1"/>
    <xf numFmtId="3" fontId="7" fillId="0" borderId="0" xfId="0" applyNumberFormat="1" applyFont="1" applyFill="1" applyAlignment="1" applyProtection="1"/>
    <xf numFmtId="3" fontId="7" fillId="0" borderId="0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0" fillId="0" borderId="7" xfId="0" applyNumberFormat="1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vertical="center"/>
    </xf>
    <xf numFmtId="178" fontId="7" fillId="0" borderId="12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0" fillId="0" borderId="11" xfId="0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horizontal="left" vertical="center"/>
    </xf>
    <xf numFmtId="3" fontId="5" fillId="2" borderId="5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Alignment="1" applyProtection="1"/>
    <xf numFmtId="3" fontId="7" fillId="0" borderId="0" xfId="0" applyNumberFormat="1" applyFont="1" applyAlignment="1" applyProtection="1"/>
    <xf numFmtId="3" fontId="7" fillId="0" borderId="0" xfId="0" applyNumberFormat="1" applyFont="1" applyBorder="1" applyAlignment="1" applyProtection="1"/>
    <xf numFmtId="0" fontId="6" fillId="0" borderId="0" xfId="0" applyFont="1" applyAlignment="1" applyProtection="1"/>
    <xf numFmtId="0" fontId="12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3" fontId="5" fillId="0" borderId="0" xfId="0" quotePrefix="1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horizontal="left" vertical="center"/>
    </xf>
    <xf numFmtId="3" fontId="5" fillId="0" borderId="14" xfId="0" applyNumberFormat="1" applyFont="1" applyBorder="1" applyAlignment="1" applyProtection="1">
      <alignment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right" vertical="center"/>
    </xf>
    <xf numFmtId="3" fontId="12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horizontal="right" vertical="center"/>
    </xf>
    <xf numFmtId="177" fontId="7" fillId="0" borderId="0" xfId="0" applyNumberFormat="1" applyFont="1" applyAlignment="1" applyProtection="1">
      <alignment vertical="center"/>
    </xf>
    <xf numFmtId="177" fontId="12" fillId="0" borderId="0" xfId="0" applyNumberFormat="1" applyFont="1" applyAlignment="1" applyProtection="1">
      <alignment vertical="center"/>
    </xf>
    <xf numFmtId="3" fontId="5" fillId="2" borderId="9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3" fontId="9" fillId="2" borderId="9" xfId="0" quotePrefix="1" applyNumberFormat="1" applyFont="1" applyFill="1" applyBorder="1" applyAlignment="1" applyProtection="1">
      <alignment horizontal="center" vertical="center"/>
    </xf>
    <xf numFmtId="177" fontId="16" fillId="0" borderId="0" xfId="2" applyNumberFormat="1" applyFont="1" applyAlignment="1" applyProtection="1"/>
    <xf numFmtId="3" fontId="17" fillId="2" borderId="9" xfId="0" applyNumberFormat="1" applyFont="1" applyFill="1" applyBorder="1" applyAlignment="1" applyProtection="1">
      <alignment vertical="center" wrapText="1" shrinkToFit="1"/>
    </xf>
    <xf numFmtId="177" fontId="12" fillId="0" borderId="0" xfId="0" applyNumberFormat="1" applyFont="1" applyAlignment="1" applyProtection="1">
      <alignment horizontal="right" vertical="center"/>
    </xf>
    <xf numFmtId="177" fontId="9" fillId="0" borderId="0" xfId="0" applyNumberFormat="1" applyFont="1" applyAlignment="1" applyProtection="1">
      <alignment horizontal="right"/>
    </xf>
    <xf numFmtId="179" fontId="12" fillId="0" borderId="0" xfId="2" applyNumberFormat="1" applyFont="1" applyAlignment="1" applyProtection="1"/>
    <xf numFmtId="177" fontId="16" fillId="0" borderId="0" xfId="2" applyNumberFormat="1" applyFont="1" applyBorder="1" applyAlignment="1" applyProtection="1"/>
    <xf numFmtId="177" fontId="12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horizontal="right" vertical="center"/>
    </xf>
    <xf numFmtId="3" fontId="9" fillId="2" borderId="5" xfId="0" quotePrefix="1" applyNumberFormat="1" applyFont="1" applyFill="1" applyBorder="1" applyAlignment="1" applyProtection="1">
      <alignment horizontal="center" vertical="center"/>
    </xf>
    <xf numFmtId="177" fontId="16" fillId="0" borderId="8" xfId="2" applyNumberFormat="1" applyFont="1" applyBorder="1" applyAlignment="1" applyProtection="1"/>
    <xf numFmtId="177" fontId="16" fillId="0" borderId="6" xfId="2" applyNumberFormat="1" applyFont="1" applyBorder="1" applyAlignment="1" applyProtection="1"/>
    <xf numFmtId="177" fontId="7" fillId="0" borderId="6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vertical="center"/>
    </xf>
    <xf numFmtId="3" fontId="5" fillId="2" borderId="15" xfId="0" applyNumberFormat="1" applyFont="1" applyFill="1" applyBorder="1" applyAlignment="1" applyProtection="1">
      <alignment horizontal="right" vertical="center"/>
    </xf>
    <xf numFmtId="3" fontId="5" fillId="2" borderId="12" xfId="0" applyNumberFormat="1" applyFont="1" applyFill="1" applyBorder="1" applyAlignment="1" applyProtection="1">
      <alignment horizontal="center" vertical="center"/>
    </xf>
    <xf numFmtId="3" fontId="5" fillId="2" borderId="16" xfId="0" applyNumberFormat="1" applyFont="1" applyFill="1" applyBorder="1" applyAlignment="1" applyProtection="1">
      <alignment horizontal="centerContinuous" vertical="center"/>
    </xf>
    <xf numFmtId="3" fontId="5" fillId="2" borderId="17" xfId="0" applyNumberFormat="1" applyFont="1" applyFill="1" applyBorder="1" applyAlignment="1" applyProtection="1">
      <alignment horizontal="centerContinuous" vertical="center"/>
    </xf>
    <xf numFmtId="3" fontId="5" fillId="2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Alignment="1" applyProtection="1">
      <alignment horizontal="right"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7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Continuous" vertical="center"/>
    </xf>
    <xf numFmtId="3" fontId="5" fillId="2" borderId="4" xfId="0" applyNumberFormat="1" applyFont="1" applyFill="1" applyBorder="1" applyAlignment="1">
      <alignment horizontal="centerContinuous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centerContinuous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Continuous" vertical="center"/>
    </xf>
    <xf numFmtId="3" fontId="5" fillId="2" borderId="17" xfId="0" applyNumberFormat="1" applyFont="1" applyFill="1" applyBorder="1" applyAlignment="1">
      <alignment horizontal="centerContinuous"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3" fontId="9" fillId="2" borderId="9" xfId="0" applyNumberFormat="1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" fontId="5" fillId="0" borderId="0" xfId="0" applyNumberFormat="1" applyFont="1" applyBorder="1" applyAlignment="1" applyProtection="1">
      <alignment horizontal="center" vertical="center"/>
    </xf>
    <xf numFmtId="3" fontId="5" fillId="0" borderId="0" xfId="0" quotePrefix="1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vertical="center"/>
    </xf>
    <xf numFmtId="0" fontId="14" fillId="3" borderId="4" xfId="0" applyFont="1" applyFill="1" applyBorder="1" applyAlignment="1" applyProtection="1">
      <alignment vertical="center"/>
    </xf>
    <xf numFmtId="3" fontId="5" fillId="2" borderId="15" xfId="0" applyNumberFormat="1" applyFont="1" applyFill="1" applyBorder="1" applyAlignment="1" applyProtection="1">
      <alignment horizontal="centerContinuous" vertical="center"/>
    </xf>
    <xf numFmtId="3" fontId="5" fillId="2" borderId="19" xfId="0" applyNumberFormat="1" applyFont="1" applyFill="1" applyBorder="1" applyAlignment="1" applyProtection="1">
      <alignment horizontal="centerContinuous" vertical="center"/>
    </xf>
    <xf numFmtId="3" fontId="5" fillId="2" borderId="15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7" xfId="0" applyNumberFormat="1" applyFont="1" applyFill="1" applyBorder="1" applyAlignment="1" applyProtection="1">
      <alignment horizontal="center" vertical="center"/>
    </xf>
    <xf numFmtId="3" fontId="5" fillId="2" borderId="17" xfId="0" applyNumberFormat="1" applyFont="1" applyFill="1" applyBorder="1" applyAlignment="1" applyProtection="1">
      <alignment vertical="center"/>
    </xf>
    <xf numFmtId="3" fontId="5" fillId="2" borderId="16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vertical="center"/>
    </xf>
    <xf numFmtId="3" fontId="5" fillId="2" borderId="10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top"/>
    </xf>
    <xf numFmtId="3" fontId="5" fillId="2" borderId="6" xfId="0" applyNumberFormat="1" applyFont="1" applyFill="1" applyBorder="1" applyAlignment="1" applyProtection="1">
      <alignment horizontal="center" vertical="top"/>
    </xf>
    <xf numFmtId="3" fontId="14" fillId="2" borderId="8" xfId="0" applyNumberFormat="1" applyFont="1" applyFill="1" applyBorder="1" applyAlignment="1" applyProtection="1">
      <alignment horizontal="center" vertical="center"/>
    </xf>
    <xf numFmtId="3" fontId="7" fillId="2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176" fontId="16" fillId="0" borderId="0" xfId="0" applyNumberFormat="1" applyFont="1" applyAlignment="1" applyProtection="1">
      <alignment vertical="center"/>
    </xf>
    <xf numFmtId="3" fontId="9" fillId="2" borderId="12" xfId="0" applyNumberFormat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Alignment="1" applyProtection="1">
      <alignment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8" fontId="7" fillId="0" borderId="0" xfId="1" applyNumberFormat="1" applyFont="1" applyFill="1" applyAlignment="1" applyProtection="1">
      <alignment horizontal="right" vertical="center"/>
    </xf>
    <xf numFmtId="176" fontId="7" fillId="0" borderId="0" xfId="1" applyNumberFormat="1" applyFont="1" applyFill="1" applyAlignment="1" applyProtection="1">
      <alignment horizontal="right" vertical="center"/>
    </xf>
    <xf numFmtId="3" fontId="7" fillId="2" borderId="5" xfId="0" applyNumberFormat="1" applyFont="1" applyFill="1" applyBorder="1" applyAlignment="1" applyProtection="1">
      <alignment horizontal="center" vertical="center"/>
    </xf>
    <xf numFmtId="178" fontId="7" fillId="0" borderId="6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right" vertical="center"/>
    </xf>
    <xf numFmtId="3" fontId="7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Protection="1">
      <alignment vertical="center"/>
    </xf>
    <xf numFmtId="3" fontId="14" fillId="0" borderId="0" xfId="0" applyNumberFormat="1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9" xfId="0" applyNumberFormat="1" applyFont="1" applyFill="1" applyBorder="1" applyAlignment="1" applyProtection="1">
      <alignment vertical="center"/>
    </xf>
    <xf numFmtId="3" fontId="5" fillId="2" borderId="18" xfId="0" applyNumberFormat="1" applyFont="1" applyFill="1" applyBorder="1" applyAlignment="1" applyProtection="1">
      <alignment vertical="center"/>
    </xf>
    <xf numFmtId="3" fontId="5" fillId="2" borderId="12" xfId="0" applyNumberFormat="1" applyFont="1" applyFill="1" applyBorder="1" applyAlignment="1" applyProtection="1">
      <alignment vertical="top"/>
    </xf>
    <xf numFmtId="176" fontId="7" fillId="0" borderId="0" xfId="1" applyNumberFormat="1" applyFont="1" applyFill="1" applyBorder="1" applyAlignment="1" applyProtection="1">
      <alignment vertical="center"/>
    </xf>
    <xf numFmtId="176" fontId="19" fillId="0" borderId="0" xfId="1" applyNumberFormat="1" applyFont="1" applyFill="1" applyAlignment="1" applyProtection="1">
      <alignment vertical="center"/>
    </xf>
    <xf numFmtId="177" fontId="7" fillId="0" borderId="0" xfId="1" applyNumberFormat="1" applyFont="1" applyFill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77" fontId="9" fillId="0" borderId="0" xfId="1" applyNumberFormat="1" applyFont="1" applyFill="1" applyAlignment="1" applyProtection="1">
      <alignment vertical="center"/>
    </xf>
    <xf numFmtId="177" fontId="7" fillId="0" borderId="6" xfId="1" applyNumberFormat="1" applyFont="1" applyFill="1" applyBorder="1" applyAlignment="1" applyProtection="1">
      <alignment vertical="center"/>
    </xf>
    <xf numFmtId="3" fontId="14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Alignment="1" applyProtection="1">
      <alignment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5" fillId="2" borderId="20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right" vertical="center"/>
    </xf>
    <xf numFmtId="3" fontId="7" fillId="0" borderId="24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horizontal="right" vertical="center"/>
    </xf>
    <xf numFmtId="0" fontId="5" fillId="2" borderId="9" xfId="0" applyNumberFormat="1" applyFont="1" applyFill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horizontal="right" vertical="center"/>
    </xf>
    <xf numFmtId="0" fontId="7" fillId="2" borderId="9" xfId="0" applyNumberFormat="1" applyFont="1" applyFill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horizontal="right" vertical="center"/>
    </xf>
    <xf numFmtId="0" fontId="12" fillId="0" borderId="0" xfId="0" applyFont="1" applyFill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0" fontId="0" fillId="0" borderId="18" xfId="0" applyBorder="1" applyAlignment="1" applyProtection="1">
      <alignment horizontal="right" vertical="center"/>
    </xf>
    <xf numFmtId="0" fontId="0" fillId="0" borderId="20" xfId="0" applyBorder="1" applyAlignment="1" applyProtection="1">
      <alignment vertical="center"/>
    </xf>
    <xf numFmtId="0" fontId="0" fillId="0" borderId="24" xfId="0" applyBorder="1" applyAlignment="1" applyProtection="1">
      <alignment horizontal="right" vertical="center"/>
    </xf>
    <xf numFmtId="0" fontId="0" fillId="0" borderId="23" xfId="0" applyBorder="1" applyAlignment="1" applyProtection="1">
      <alignment horizontal="right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15" fillId="0" borderId="0" xfId="0" applyNumberFormat="1" applyFont="1" applyBorder="1" applyAlignment="1" applyProtection="1">
      <alignment horizontal="left" vertical="center" indent="2"/>
    </xf>
    <xf numFmtId="3" fontId="5" fillId="0" borderId="0" xfId="0" applyNumberFormat="1" applyFont="1" applyBorder="1" applyAlignment="1" applyProtection="1">
      <alignment horizontal="left" vertical="center" indent="2"/>
    </xf>
    <xf numFmtId="3" fontId="5" fillId="2" borderId="6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3" fontId="9" fillId="2" borderId="5" xfId="0" applyNumberFormat="1" applyFont="1" applyFill="1" applyBorder="1" applyAlignment="1" applyProtection="1">
      <alignment horizontal="center" vertical="center"/>
    </xf>
    <xf numFmtId="180" fontId="9" fillId="0" borderId="6" xfId="0" applyNumberFormat="1" applyFont="1" applyFill="1" applyBorder="1" applyAlignment="1" applyProtection="1">
      <alignment vertical="center"/>
    </xf>
    <xf numFmtId="180" fontId="9" fillId="0" borderId="6" xfId="0" applyNumberFormat="1" applyFont="1" applyFill="1" applyBorder="1" applyAlignment="1" applyProtection="1">
      <alignment horizontal="right" vertical="center"/>
    </xf>
    <xf numFmtId="3" fontId="21" fillId="0" borderId="24" xfId="0" applyNumberFormat="1" applyFont="1" applyFill="1" applyBorder="1" applyAlignment="1" applyProtection="1">
      <alignment horizontal="left" vertical="center"/>
    </xf>
    <xf numFmtId="3" fontId="21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3" fontId="1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/>
    <xf numFmtId="180" fontId="7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horizontal="left" vertical="center" indent="1"/>
    </xf>
    <xf numFmtId="3" fontId="5" fillId="2" borderId="5" xfId="0" applyNumberFormat="1" applyFont="1" applyFill="1" applyBorder="1" applyAlignment="1" applyProtection="1">
      <alignment horizontal="left" vertical="center" indent="1"/>
    </xf>
    <xf numFmtId="177" fontId="7" fillId="0" borderId="8" xfId="0" applyNumberFormat="1" applyFont="1" applyFill="1" applyBorder="1" applyAlignment="1" applyProtection="1">
      <alignment vertical="center"/>
    </xf>
    <xf numFmtId="177" fontId="7" fillId="0" borderId="6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Alignment="1" applyProtection="1"/>
    <xf numFmtId="179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center"/>
    </xf>
    <xf numFmtId="3" fontId="5" fillId="0" borderId="0" xfId="0" quotePrefix="1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left" indent="5"/>
    </xf>
    <xf numFmtId="3" fontId="15" fillId="0" borderId="0" xfId="0" applyNumberFormat="1" applyFont="1" applyAlignment="1" applyProtection="1">
      <alignment horizontal="left" indent="2"/>
    </xf>
    <xf numFmtId="0" fontId="7" fillId="2" borderId="9" xfId="0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 applyProtection="1">
      <alignment horizontal="right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left" vertical="center" indent="1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left" vertical="center" indent="1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 indent="1"/>
    </xf>
    <xf numFmtId="180" fontId="7" fillId="0" borderId="6" xfId="0" applyNumberFormat="1" applyFont="1" applyFill="1" applyBorder="1" applyAlignment="1" applyProtection="1">
      <alignment horizontal="right" vertical="center"/>
    </xf>
    <xf numFmtId="0" fontId="5" fillId="2" borderId="13" xfId="0" applyNumberFormat="1" applyFont="1" applyFill="1" applyBorder="1" applyAlignment="1" applyProtection="1">
      <alignment horizontal="left" vertical="center" indent="1"/>
    </xf>
    <xf numFmtId="181" fontId="7" fillId="0" borderId="6" xfId="0" applyNumberFormat="1" applyFont="1" applyFill="1" applyBorder="1" applyAlignment="1" applyProtection="1">
      <alignment horizontal="right" vertical="center"/>
    </xf>
    <xf numFmtId="181" fontId="0" fillId="0" borderId="0" xfId="0" applyNumberFormat="1" applyProtection="1">
      <alignment vertical="center"/>
    </xf>
    <xf numFmtId="3" fontId="6" fillId="0" borderId="0" xfId="0" applyNumberFormat="1" applyFont="1" applyBorder="1" applyAlignment="1" applyProtection="1">
      <alignment horizontal="left" indent="2"/>
    </xf>
    <xf numFmtId="177" fontId="7" fillId="0" borderId="0" xfId="0" applyNumberFormat="1" applyFont="1" applyFill="1" applyAlignment="1" applyProtection="1"/>
    <xf numFmtId="3" fontId="7" fillId="2" borderId="11" xfId="0" applyNumberFormat="1" applyFont="1" applyFill="1" applyBorder="1" applyAlignment="1" applyProtection="1"/>
    <xf numFmtId="0" fontId="5" fillId="3" borderId="11" xfId="0" applyNumberFormat="1" applyFont="1" applyFill="1" applyBorder="1" applyAlignment="1" applyProtection="1">
      <alignment horizontal="left" vertical="center" indent="1"/>
    </xf>
    <xf numFmtId="3" fontId="7" fillId="2" borderId="5" xfId="0" applyNumberFormat="1" applyFont="1" applyFill="1" applyBorder="1" applyAlignment="1" applyProtection="1"/>
    <xf numFmtId="177" fontId="7" fillId="0" borderId="6" xfId="0" applyNumberFormat="1" applyFont="1" applyFill="1" applyBorder="1" applyAlignment="1" applyProtection="1">
      <alignment horizontal="right"/>
    </xf>
    <xf numFmtId="3" fontId="5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Continuous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3" fontId="7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3" fontId="9" fillId="2" borderId="9" xfId="0" quotePrefix="1" applyNumberFormat="1" applyFont="1" applyFill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left" vertical="center" indent="1"/>
    </xf>
    <xf numFmtId="0" fontId="5" fillId="2" borderId="9" xfId="0" applyNumberFormat="1" applyFont="1" applyFill="1" applyBorder="1" applyAlignment="1">
      <alignment horizontal="left" vertical="center" indent="2"/>
    </xf>
    <xf numFmtId="0" fontId="5" fillId="2" borderId="9" xfId="0" applyNumberFormat="1" applyFont="1" applyFill="1" applyBorder="1" applyAlignment="1">
      <alignment horizontal="left" vertical="center" wrapText="1" indent="2" shrinkToFit="1"/>
    </xf>
    <xf numFmtId="0" fontId="5" fillId="2" borderId="5" xfId="0" applyNumberFormat="1" applyFont="1" applyFill="1" applyBorder="1" applyAlignment="1">
      <alignment horizontal="left" vertical="center" indent="2"/>
    </xf>
    <xf numFmtId="177" fontId="7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Continuous" vertical="center"/>
    </xf>
    <xf numFmtId="3" fontId="5" fillId="2" borderId="7" xfId="0" applyNumberFormat="1" applyFont="1" applyFill="1" applyBorder="1" applyAlignment="1" applyProtection="1">
      <alignment horizontal="centerContinuous" vertical="center"/>
    </xf>
    <xf numFmtId="3" fontId="5" fillId="2" borderId="6" xfId="0" applyNumberFormat="1" applyFont="1" applyFill="1" applyBorder="1" applyAlignment="1" applyProtection="1">
      <alignment horizontal="centerContinuous" vertical="center"/>
    </xf>
    <xf numFmtId="3" fontId="5" fillId="2" borderId="5" xfId="0" applyNumberFormat="1" applyFont="1" applyFill="1" applyBorder="1" applyAlignment="1" applyProtection="1">
      <alignment horizontal="centerContinuous" vertical="center"/>
    </xf>
    <xf numFmtId="3" fontId="5" fillId="2" borderId="12" xfId="0" applyNumberFormat="1" applyFont="1" applyFill="1" applyBorder="1" applyAlignment="1" applyProtection="1">
      <alignment horizontal="centerContinuous" vertical="center"/>
    </xf>
    <xf numFmtId="3" fontId="5" fillId="2" borderId="10" xfId="0" applyNumberFormat="1" applyFont="1" applyFill="1" applyBorder="1" applyAlignment="1" applyProtection="1">
      <alignment horizontal="centerContinuous" vertical="center"/>
    </xf>
    <xf numFmtId="3" fontId="5" fillId="2" borderId="0" xfId="0" applyNumberFormat="1" applyFont="1" applyFill="1" applyBorder="1" applyAlignment="1" applyProtection="1">
      <alignment horizontal="centerContinuous" vertical="center"/>
    </xf>
    <xf numFmtId="3" fontId="5" fillId="2" borderId="9" xfId="0" applyNumberFormat="1" applyFont="1" applyFill="1" applyBorder="1" applyAlignment="1" applyProtection="1">
      <alignment horizontal="centerContinuous" vertical="center"/>
    </xf>
    <xf numFmtId="3" fontId="7" fillId="2" borderId="0" xfId="0" applyNumberFormat="1" applyFont="1" applyFill="1" applyBorder="1" applyAlignment="1" applyProtection="1">
      <alignment vertical="center"/>
    </xf>
    <xf numFmtId="3" fontId="7" fillId="0" borderId="20" xfId="0" applyNumberFormat="1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177" fontId="7" fillId="0" borderId="12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horizontal="left" vertical="center" indent="1"/>
    </xf>
    <xf numFmtId="3" fontId="5" fillId="2" borderId="0" xfId="0" applyNumberFormat="1" applyFont="1" applyFill="1" applyBorder="1" applyAlignment="1" applyProtection="1">
      <alignment horizontal="left" vertical="center" indent="2"/>
    </xf>
    <xf numFmtId="177" fontId="7" fillId="0" borderId="12" xfId="0" quotePrefix="1" applyNumberFormat="1" applyFont="1" applyFill="1" applyBorder="1" applyAlignment="1" applyProtection="1">
      <alignment horizontal="right" vertical="center"/>
    </xf>
    <xf numFmtId="177" fontId="7" fillId="0" borderId="0" xfId="0" quotePrefix="1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Border="1" applyAlignment="1" applyProtection="1">
      <alignment horizontal="left" vertical="center" indent="1"/>
    </xf>
    <xf numFmtId="3" fontId="5" fillId="2" borderId="0" xfId="0" applyNumberFormat="1" applyFont="1" applyFill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12" fillId="0" borderId="8" xfId="0" applyFont="1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7" fontId="7" fillId="0" borderId="8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3" fontId="0" fillId="0" borderId="0" xfId="0" applyNumberFormat="1" applyBorder="1" applyAlignment="1" applyProtection="1"/>
    <xf numFmtId="177" fontId="0" fillId="0" borderId="0" xfId="0" applyNumberFormat="1" applyProtection="1">
      <alignment vertical="center"/>
    </xf>
    <xf numFmtId="3" fontId="2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left" indent="11"/>
    </xf>
    <xf numFmtId="3" fontId="15" fillId="0" borderId="0" xfId="0" applyNumberFormat="1" applyFont="1" applyBorder="1" applyAlignment="1" applyProtection="1"/>
    <xf numFmtId="3" fontId="6" fillId="0" borderId="0" xfId="0" applyNumberFormat="1" applyFont="1" applyBorder="1" applyAlignment="1" applyProtection="1">
      <alignment horizontal="left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22" xfId="0" applyNumberFormat="1" applyFont="1" applyFill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5" fillId="2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horizontal="left" vertical="center" wrapText="1" indent="1"/>
    </xf>
    <xf numFmtId="177" fontId="7" fillId="0" borderId="12" xfId="0" applyNumberFormat="1" applyFont="1" applyFill="1" applyBorder="1" applyAlignment="1" applyProtection="1">
      <alignment vertical="center"/>
    </xf>
    <xf numFmtId="0" fontId="0" fillId="0" borderId="8" xfId="0" applyBorder="1" applyAlignment="1" applyProtection="1">
      <alignment horizontal="right" vertical="center"/>
    </xf>
    <xf numFmtId="177" fontId="12" fillId="0" borderId="0" xfId="0" applyNumberFormat="1" applyFont="1" applyFill="1" applyAlignment="1" applyProtection="1">
      <alignment vertical="center"/>
    </xf>
    <xf numFmtId="3" fontId="5" fillId="0" borderId="24" xfId="0" applyNumberFormat="1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3" fontId="6" fillId="0" borderId="0" xfId="0" applyNumberFormat="1" applyFont="1" applyBorder="1" applyAlignment="1" applyProtection="1"/>
    <xf numFmtId="3" fontId="6" fillId="2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vertical="center"/>
    </xf>
    <xf numFmtId="3" fontId="6" fillId="2" borderId="4" xfId="0" applyNumberFormat="1" applyFont="1" applyFill="1" applyBorder="1" applyAlignment="1" applyProtection="1">
      <alignment vertical="center"/>
    </xf>
    <xf numFmtId="3" fontId="24" fillId="2" borderId="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Continuous" vertical="center"/>
    </xf>
    <xf numFmtId="3" fontId="6" fillId="2" borderId="7" xfId="0" applyNumberFormat="1" applyFont="1" applyFill="1" applyBorder="1" applyAlignment="1" applyProtection="1">
      <alignment horizontal="centerContinuous" vertical="center"/>
    </xf>
    <xf numFmtId="3" fontId="6" fillId="2" borderId="6" xfId="0" applyNumberFormat="1" applyFont="1" applyFill="1" applyBorder="1" applyAlignment="1" applyProtection="1">
      <alignment horizontal="centerContinuous" vertical="center"/>
    </xf>
    <xf numFmtId="3" fontId="6" fillId="2" borderId="5" xfId="0" applyNumberFormat="1" applyFont="1" applyFill="1" applyBorder="1" applyAlignment="1" applyProtection="1">
      <alignment horizontal="centerContinuous" vertical="center"/>
    </xf>
    <xf numFmtId="3" fontId="26" fillId="2" borderId="0" xfId="0" applyNumberFormat="1" applyFont="1" applyFill="1" applyBorder="1" applyAlignment="1" applyProtection="1">
      <alignment vertical="center"/>
    </xf>
    <xf numFmtId="177" fontId="26" fillId="0" borderId="12" xfId="0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8" fillId="0" borderId="0" xfId="4" applyNumberFormat="1" applyFont="1" applyBorder="1" applyAlignment="1" applyProtection="1">
      <alignment horizontal="right" vertical="center"/>
    </xf>
    <xf numFmtId="177" fontId="28" fillId="0" borderId="0" xfId="0" applyNumberFormat="1" applyFont="1" applyFill="1" applyBorder="1" applyAlignment="1" applyProtection="1">
      <alignment horizontal="right" vertical="center"/>
    </xf>
    <xf numFmtId="0" fontId="23" fillId="2" borderId="0" xfId="0" applyNumberFormat="1" applyFont="1" applyFill="1" applyBorder="1" applyAlignment="1" applyProtection="1">
      <alignment horizontal="left" vertical="center" indent="1"/>
    </xf>
    <xf numFmtId="177" fontId="29" fillId="0" borderId="12" xfId="0" applyNumberFormat="1" applyFont="1" applyFill="1" applyBorder="1" applyAlignment="1" applyProtection="1">
      <alignment horizontal="right" vertical="center"/>
    </xf>
    <xf numFmtId="177" fontId="29" fillId="0" borderId="0" xfId="0" applyNumberFormat="1" applyFont="1" applyFill="1" applyBorder="1" applyAlignment="1" applyProtection="1">
      <alignment horizontal="right" vertical="center"/>
    </xf>
    <xf numFmtId="177" fontId="30" fillId="0" borderId="0" xfId="4" applyNumberFormat="1" applyFont="1" applyBorder="1" applyAlignment="1" applyProtection="1">
      <alignment horizontal="right" vertical="center"/>
    </xf>
    <xf numFmtId="177" fontId="30" fillId="0" borderId="0" xfId="0" applyNumberFormat="1" applyFont="1" applyFill="1" applyBorder="1" applyAlignment="1" applyProtection="1">
      <alignment horizontal="right" vertical="center"/>
    </xf>
    <xf numFmtId="177" fontId="29" fillId="0" borderId="0" xfId="0" quotePrefix="1" applyNumberFormat="1" applyFont="1" applyFill="1" applyBorder="1" applyAlignment="1" applyProtection="1">
      <alignment horizontal="right" vertical="center"/>
    </xf>
    <xf numFmtId="177" fontId="29" fillId="0" borderId="12" xfId="0" quotePrefix="1" applyNumberFormat="1" applyFont="1" applyFill="1" applyBorder="1" applyAlignment="1" applyProtection="1">
      <alignment horizontal="right" vertical="center"/>
    </xf>
    <xf numFmtId="0" fontId="23" fillId="2" borderId="9" xfId="0" applyNumberFormat="1" applyFont="1" applyFill="1" applyBorder="1" applyAlignment="1" applyProtection="1">
      <alignment horizontal="left" vertical="center" indent="1"/>
    </xf>
    <xf numFmtId="0" fontId="23" fillId="2" borderId="5" xfId="0" applyNumberFormat="1" applyFont="1" applyFill="1" applyBorder="1" applyAlignment="1" applyProtection="1">
      <alignment horizontal="left" vertical="center" indent="1"/>
    </xf>
    <xf numFmtId="177" fontId="29" fillId="0" borderId="6" xfId="0" applyNumberFormat="1" applyFont="1" applyFill="1" applyBorder="1" applyAlignment="1" applyProtection="1">
      <alignment horizontal="right" vertical="center"/>
    </xf>
    <xf numFmtId="177" fontId="28" fillId="0" borderId="6" xfId="0" applyNumberFormat="1" applyFont="1" applyFill="1" applyBorder="1" applyAlignment="1" applyProtection="1">
      <alignment horizontal="right" vertical="center"/>
    </xf>
    <xf numFmtId="177" fontId="30" fillId="0" borderId="6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>
      <alignment vertical="center"/>
    </xf>
    <xf numFmtId="3" fontId="7" fillId="0" borderId="0" xfId="0" quotePrefix="1" applyNumberFormat="1" applyFont="1" applyBorder="1" applyAlignment="1" applyProtection="1"/>
    <xf numFmtId="3" fontId="23" fillId="2" borderId="2" xfId="0" applyNumberFormat="1" applyFont="1" applyFill="1" applyBorder="1" applyAlignment="1" applyProtection="1">
      <alignment vertical="center"/>
    </xf>
    <xf numFmtId="3" fontId="23" fillId="2" borderId="3" xfId="0" applyNumberFormat="1" applyFont="1" applyFill="1" applyBorder="1" applyAlignment="1" applyProtection="1">
      <alignment horizontal="center" vertical="center"/>
    </xf>
    <xf numFmtId="3" fontId="23" fillId="2" borderId="3" xfId="0" applyNumberFormat="1" applyFont="1" applyFill="1" applyBorder="1" applyAlignment="1" applyProtection="1">
      <alignment vertical="center"/>
    </xf>
    <xf numFmtId="3" fontId="23" fillId="2" borderId="4" xfId="0" applyNumberFormat="1" applyFont="1" applyFill="1" applyBorder="1" applyAlignment="1" applyProtection="1">
      <alignment vertical="center"/>
    </xf>
    <xf numFmtId="3" fontId="29" fillId="2" borderId="3" xfId="0" applyNumberFormat="1" applyFont="1" applyFill="1" applyBorder="1" applyAlignment="1" applyProtection="1">
      <alignment horizontal="center" vertical="center"/>
    </xf>
    <xf numFmtId="3" fontId="23" fillId="2" borderId="8" xfId="0" applyNumberFormat="1" applyFont="1" applyFill="1" applyBorder="1" applyAlignment="1" applyProtection="1">
      <alignment horizontal="centerContinuous" vertical="center"/>
    </xf>
    <xf numFmtId="3" fontId="23" fillId="2" borderId="7" xfId="0" applyNumberFormat="1" applyFont="1" applyFill="1" applyBorder="1" applyAlignment="1" applyProtection="1">
      <alignment horizontal="centerContinuous" vertical="center"/>
    </xf>
    <xf numFmtId="3" fontId="23" fillId="2" borderId="6" xfId="0" applyNumberFormat="1" applyFont="1" applyFill="1" applyBorder="1" applyAlignment="1" applyProtection="1">
      <alignment horizontal="centerContinuous" vertical="center"/>
    </xf>
    <xf numFmtId="3" fontId="23" fillId="2" borderId="5" xfId="0" applyNumberFormat="1" applyFont="1" applyFill="1" applyBorder="1" applyAlignment="1" applyProtection="1">
      <alignment horizontal="centerContinuous" vertical="center"/>
    </xf>
    <xf numFmtId="177" fontId="31" fillId="0" borderId="12" xfId="0" applyNumberFormat="1" applyFont="1" applyFill="1" applyBorder="1" applyAlignment="1" applyProtection="1">
      <alignment vertical="center"/>
    </xf>
    <xf numFmtId="177" fontId="31" fillId="0" borderId="0" xfId="0" applyNumberFormat="1" applyFont="1" applyFill="1" applyBorder="1" applyAlignment="1" applyProtection="1">
      <alignment vertical="center"/>
    </xf>
    <xf numFmtId="3" fontId="23" fillId="2" borderId="0" xfId="0" applyNumberFormat="1" applyFont="1" applyFill="1" applyBorder="1" applyAlignment="1" applyProtection="1">
      <alignment horizontal="left" vertical="center" indent="1"/>
    </xf>
    <xf numFmtId="177" fontId="32" fillId="0" borderId="12" xfId="0" applyNumberFormat="1" applyFont="1" applyFill="1" applyBorder="1" applyAlignment="1" applyProtection="1">
      <alignment vertical="center"/>
    </xf>
    <xf numFmtId="177" fontId="32" fillId="0" borderId="0" xfId="0" applyNumberFormat="1" applyFont="1" applyFill="1" applyBorder="1" applyAlignment="1" applyProtection="1">
      <alignment vertical="center"/>
    </xf>
    <xf numFmtId="3" fontId="23" fillId="2" borderId="9" xfId="0" applyNumberFormat="1" applyFont="1" applyFill="1" applyBorder="1" applyAlignment="1" applyProtection="1">
      <alignment horizontal="left" vertical="center" indent="1"/>
    </xf>
    <xf numFmtId="177" fontId="32" fillId="0" borderId="12" xfId="0" applyNumberFormat="1" applyFont="1" applyFill="1" applyBorder="1" applyAlignment="1" applyProtection="1">
      <alignment horizontal="right" vertical="center"/>
    </xf>
    <xf numFmtId="177" fontId="32" fillId="0" borderId="0" xfId="0" applyNumberFormat="1" applyFont="1" applyFill="1" applyBorder="1" applyAlignment="1" applyProtection="1">
      <alignment horizontal="right" vertical="center"/>
    </xf>
    <xf numFmtId="3" fontId="23" fillId="2" borderId="6" xfId="0" applyNumberFormat="1" applyFont="1" applyFill="1" applyBorder="1" applyAlignment="1" applyProtection="1">
      <alignment horizontal="left" vertical="center" indent="1"/>
    </xf>
    <xf numFmtId="177" fontId="32" fillId="0" borderId="8" xfId="0" quotePrefix="1" applyNumberFormat="1" applyFont="1" applyFill="1" applyBorder="1" applyAlignment="1" applyProtection="1">
      <alignment horizontal="right" vertical="center"/>
    </xf>
    <xf numFmtId="177" fontId="32" fillId="0" borderId="6" xfId="0" quotePrefix="1" applyNumberFormat="1" applyFont="1" applyFill="1" applyBorder="1" applyAlignment="1" applyProtection="1">
      <alignment horizontal="right" vertical="center"/>
    </xf>
    <xf numFmtId="177" fontId="32" fillId="0" borderId="6" xfId="0" applyNumberFormat="1" applyFont="1" applyFill="1" applyBorder="1" applyAlignment="1" applyProtection="1">
      <alignment horizontal="right" vertical="center"/>
    </xf>
    <xf numFmtId="177" fontId="32" fillId="0" borderId="6" xfId="0" applyNumberFormat="1" applyFont="1" applyFill="1" applyBorder="1" applyAlignment="1" applyProtection="1">
      <alignment vertical="center"/>
    </xf>
    <xf numFmtId="3" fontId="7" fillId="0" borderId="0" xfId="0" quotePrefix="1" applyNumberFormat="1" applyFont="1" applyBorder="1" applyAlignment="1" applyProtection="1">
      <alignment vertical="center"/>
    </xf>
    <xf numFmtId="176" fontId="26" fillId="0" borderId="12" xfId="0" applyNumberFormat="1" applyFont="1" applyFill="1" applyBorder="1" applyAlignment="1" applyProtection="1">
      <alignment vertical="center"/>
    </xf>
    <xf numFmtId="176" fontId="26" fillId="0" borderId="0" xfId="0" applyNumberFormat="1" applyFont="1" applyFill="1" applyBorder="1" applyAlignment="1" applyProtection="1">
      <alignment vertical="center"/>
    </xf>
    <xf numFmtId="176" fontId="29" fillId="0" borderId="12" xfId="0" applyNumberFormat="1" applyFont="1" applyFill="1" applyBorder="1" applyAlignment="1" applyProtection="1">
      <alignment vertical="center"/>
    </xf>
    <xf numFmtId="176" fontId="29" fillId="0" borderId="0" xfId="0" applyNumberFormat="1" applyFont="1" applyFill="1" applyBorder="1" applyAlignment="1" applyProtection="1">
      <alignment vertical="center"/>
    </xf>
    <xf numFmtId="177" fontId="29" fillId="0" borderId="0" xfId="0" applyNumberFormat="1" applyFont="1" applyFill="1" applyBorder="1" applyAlignment="1" applyProtection="1">
      <alignment vertical="center"/>
    </xf>
    <xf numFmtId="3" fontId="29" fillId="2" borderId="0" xfId="0" applyNumberFormat="1" applyFont="1" applyFill="1" applyBorder="1" applyAlignment="1" applyProtection="1">
      <alignment vertical="center"/>
    </xf>
    <xf numFmtId="3" fontId="26" fillId="2" borderId="6" xfId="0" applyNumberFormat="1" applyFont="1" applyFill="1" applyBorder="1" applyAlignment="1" applyProtection="1">
      <alignment vertical="center"/>
    </xf>
    <xf numFmtId="176" fontId="26" fillId="0" borderId="8" xfId="0" applyNumberFormat="1" applyFont="1" applyFill="1" applyBorder="1" applyAlignment="1" applyProtection="1">
      <alignment vertical="center"/>
    </xf>
    <xf numFmtId="176" fontId="26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Protection="1">
      <alignment vertical="center"/>
    </xf>
    <xf numFmtId="3" fontId="1" fillId="0" borderId="0" xfId="0" applyNumberFormat="1" applyFont="1" applyBorder="1" applyAlignment="1" applyProtection="1"/>
    <xf numFmtId="3" fontId="32" fillId="2" borderId="22" xfId="0" applyNumberFormat="1" applyFont="1" applyFill="1" applyBorder="1" applyAlignment="1" applyProtection="1">
      <alignment horizontal="center" vertical="center"/>
    </xf>
    <xf numFmtId="3" fontId="14" fillId="2" borderId="19" xfId="0" applyNumberFormat="1" applyFont="1" applyFill="1" applyBorder="1" applyAlignment="1" applyProtection="1">
      <alignment horizontal="center" vertical="center"/>
    </xf>
    <xf numFmtId="3" fontId="14" fillId="2" borderId="22" xfId="0" applyNumberFormat="1" applyFont="1" applyFill="1" applyBorder="1" applyAlignment="1" applyProtection="1">
      <alignment horizontal="center" vertical="center"/>
    </xf>
    <xf numFmtId="3" fontId="32" fillId="2" borderId="15" xfId="0" applyNumberFormat="1" applyFont="1" applyFill="1" applyBorder="1" applyAlignment="1" applyProtection="1">
      <alignment horizontal="center" vertical="center"/>
    </xf>
    <xf numFmtId="3" fontId="7" fillId="2" borderId="22" xfId="0" applyNumberFormat="1" applyFont="1" applyFill="1" applyBorder="1" applyAlignment="1" applyProtection="1">
      <alignment horizontal="center" vertical="center"/>
    </xf>
    <xf numFmtId="3" fontId="5" fillId="2" borderId="19" xfId="0" applyNumberFormat="1" applyFont="1" applyFill="1" applyBorder="1" applyAlignment="1" applyProtection="1">
      <alignment horizontal="center" vertical="center"/>
    </xf>
    <xf numFmtId="3" fontId="32" fillId="2" borderId="13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3" xfId="0" applyNumberFormat="1" applyFont="1" applyFill="1" applyBorder="1" applyAlignment="1" applyProtection="1">
      <alignment horizontal="center" vertical="center"/>
    </xf>
    <xf numFmtId="3" fontId="32" fillId="2" borderId="8" xfId="0" applyNumberFormat="1" applyFont="1" applyFill="1" applyBorder="1" applyAlignment="1" applyProtection="1">
      <alignment horizontal="center" vertical="center"/>
    </xf>
    <xf numFmtId="3" fontId="7" fillId="2" borderId="13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vertical="center"/>
    </xf>
    <xf numFmtId="176" fontId="32" fillId="0" borderId="9" xfId="0" applyNumberFormat="1" applyFont="1" applyFill="1" applyBorder="1" applyAlignment="1" applyProtection="1">
      <alignment vertical="center"/>
    </xf>
    <xf numFmtId="3" fontId="32" fillId="2" borderId="0" xfId="0" applyNumberFormat="1" applyFont="1" applyFill="1" applyBorder="1" applyAlignment="1" applyProtection="1">
      <alignment vertical="center"/>
    </xf>
    <xf numFmtId="176" fontId="32" fillId="0" borderId="12" xfId="0" applyNumberFormat="1" applyFont="1" applyFill="1" applyBorder="1" applyAlignment="1" applyProtection="1">
      <alignment vertical="center"/>
    </xf>
    <xf numFmtId="176" fontId="32" fillId="0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77" fontId="31" fillId="0" borderId="9" xfId="0" applyNumberFormat="1" applyFont="1" applyFill="1" applyBorder="1" applyAlignment="1" applyProtection="1">
      <alignment vertical="center"/>
    </xf>
    <xf numFmtId="3" fontId="14" fillId="2" borderId="9" xfId="0" applyNumberFormat="1" applyFont="1" applyFill="1" applyBorder="1" applyAlignment="1" applyProtection="1">
      <alignment horizontal="left" vertical="center" indent="1"/>
    </xf>
    <xf numFmtId="177" fontId="32" fillId="0" borderId="9" xfId="0" applyNumberFormat="1" applyFont="1" applyFill="1" applyBorder="1" applyAlignment="1" applyProtection="1">
      <alignment vertical="center"/>
    </xf>
    <xf numFmtId="177" fontId="32" fillId="0" borderId="9" xfId="0" applyNumberFormat="1" applyFont="1" applyFill="1" applyBorder="1" applyAlignment="1" applyProtection="1">
      <alignment horizontal="right" vertical="center"/>
    </xf>
    <xf numFmtId="3" fontId="14" fillId="2" borderId="11" xfId="0" applyNumberFormat="1" applyFont="1" applyFill="1" applyBorder="1" applyAlignment="1" applyProtection="1">
      <alignment vertical="center"/>
    </xf>
    <xf numFmtId="3" fontId="32" fillId="2" borderId="11" xfId="0" applyNumberFormat="1" applyFont="1" applyFill="1" applyBorder="1" applyAlignment="1" applyProtection="1">
      <alignment vertical="center"/>
    </xf>
    <xf numFmtId="3" fontId="14" fillId="2" borderId="11" xfId="0" applyNumberFormat="1" applyFont="1" applyFill="1" applyBorder="1" applyAlignment="1" applyProtection="1">
      <alignment horizontal="left" vertical="center" indent="1"/>
    </xf>
    <xf numFmtId="3" fontId="5" fillId="2" borderId="6" xfId="0" applyNumberFormat="1" applyFont="1" applyFill="1" applyBorder="1" applyAlignment="1" applyProtection="1">
      <alignment horizontal="left" vertical="center" indent="1"/>
    </xf>
    <xf numFmtId="3" fontId="14" fillId="2" borderId="13" xfId="0" applyNumberFormat="1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right" vertical="center" textRotation="255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 shrinkToFit="1"/>
    </xf>
    <xf numFmtId="3" fontId="5" fillId="2" borderId="4" xfId="0" applyNumberFormat="1" applyFont="1" applyFill="1" applyBorder="1" applyAlignment="1" applyProtection="1">
      <alignment horizontal="center" vertical="center" shrinkToFit="1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5" fillId="2" borderId="5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3" fontId="5" fillId="2" borderId="22" xfId="0" applyNumberFormat="1" applyFont="1" applyFill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3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5" fillId="2" borderId="1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3" fontId="23" fillId="3" borderId="1" xfId="0" applyNumberFormat="1" applyFont="1" applyFill="1" applyBorder="1" applyAlignment="1" applyProtection="1">
      <alignment horizontal="center" vertical="center"/>
    </xf>
    <xf numFmtId="3" fontId="23" fillId="3" borderId="5" xfId="0" applyNumberFormat="1" applyFont="1" applyFill="1" applyBorder="1" applyAlignment="1" applyProtection="1">
      <alignment horizontal="center" vertical="center"/>
    </xf>
    <xf numFmtId="3" fontId="23" fillId="2" borderId="1" xfId="0" applyNumberFormat="1" applyFont="1" applyFill="1" applyBorder="1" applyAlignment="1" applyProtection="1">
      <alignment horizontal="center" vertical="center"/>
    </xf>
    <xf numFmtId="3" fontId="23" fillId="2" borderId="5" xfId="0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783167</xdr:colOff>
      <xdr:row>22</xdr:row>
      <xdr:rowOff>31750</xdr:rowOff>
    </xdr:from>
    <xdr:to>
      <xdr:col>0</xdr:col>
      <xdr:colOff>920750</xdr:colOff>
      <xdr:row>24</xdr:row>
      <xdr:rowOff>10582</xdr:rowOff>
    </xdr:to>
    <xdr:sp macro="" textlink="">
      <xdr:nvSpPr>
        <xdr:cNvPr id="2" name="右中かっこ 1"/>
        <xdr:cNvSpPr/>
      </xdr:nvSpPr>
      <xdr:spPr>
        <a:xfrm flipH="1">
          <a:off x="783167" y="4584700"/>
          <a:ext cx="137583" cy="39793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867832</xdr:colOff>
      <xdr:row>28</xdr:row>
      <xdr:rowOff>10583</xdr:rowOff>
    </xdr:from>
    <xdr:to>
      <xdr:col>0</xdr:col>
      <xdr:colOff>1047749</xdr:colOff>
      <xdr:row>30</xdr:row>
      <xdr:rowOff>10583</xdr:rowOff>
    </xdr:to>
    <xdr:sp macro="" textlink="">
      <xdr:nvSpPr>
        <xdr:cNvPr id="3" name="右中かっこ 2"/>
        <xdr:cNvSpPr/>
      </xdr:nvSpPr>
      <xdr:spPr>
        <a:xfrm flipH="1">
          <a:off x="867832" y="5754158"/>
          <a:ext cx="179917" cy="419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163831</xdr:colOff>
      <xdr:row>10</xdr:row>
      <xdr:rowOff>85725</xdr:rowOff>
    </xdr:from>
    <xdr:to>
      <xdr:col>0</xdr:col>
      <xdr:colOff>209550</xdr:colOff>
      <xdr:row>11</xdr:row>
      <xdr:rowOff>190500</xdr:rowOff>
    </xdr:to>
    <xdr:sp macro="" textlink="">
      <xdr:nvSpPr>
        <xdr:cNvPr id="2" name="左中かっこ 1"/>
        <xdr:cNvSpPr/>
      </xdr:nvSpPr>
      <xdr:spPr>
        <a:xfrm>
          <a:off x="163831" y="2124075"/>
          <a:ext cx="45719" cy="352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66675</xdr:rowOff>
    </xdr:from>
    <xdr:to>
      <xdr:col>0</xdr:col>
      <xdr:colOff>219075</xdr:colOff>
      <xdr:row>12</xdr:row>
      <xdr:rowOff>200025</xdr:rowOff>
    </xdr:to>
    <xdr:sp macro="" textlink="">
      <xdr:nvSpPr>
        <xdr:cNvPr id="2" name="左中かっこ 1"/>
        <xdr:cNvSpPr/>
      </xdr:nvSpPr>
      <xdr:spPr>
        <a:xfrm>
          <a:off x="152400" y="2352675"/>
          <a:ext cx="66675" cy="3810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67"/>
  <sheetViews>
    <sheetView showGridLines="0" tabSelected="1" zoomScaleNormal="100" workbookViewId="0">
      <pane ySplit="6" topLeftCell="A7" activePane="bottomLeft" state="frozen"/>
      <selection activeCell="D52" sqref="D52"/>
      <selection pane="bottomLeft"/>
    </sheetView>
  </sheetViews>
  <sheetFormatPr defaultRowHeight="13.5"/>
  <cols>
    <col min="1" max="1" width="25.625" style="13" customWidth="1"/>
    <col min="2" max="5" width="8.75" style="13" customWidth="1"/>
    <col min="6" max="8" width="9.125" style="13" customWidth="1"/>
    <col min="9" max="10" width="8.75" style="13" customWidth="1"/>
    <col min="11" max="11" width="8.75" style="68" customWidth="1"/>
    <col min="12" max="12" width="2.625" style="13" hidden="1" customWidth="1"/>
    <col min="13" max="22" width="0" style="13" hidden="1" customWidth="1"/>
    <col min="23" max="16384" width="9" style="13"/>
  </cols>
  <sheetData>
    <row r="1" spans="1:22" s="6" customFormat="1" ht="33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5"/>
    </row>
    <row r="2" spans="1:22" s="6" customFormat="1" ht="16.5" customHeight="1">
      <c r="A2" s="7" t="s">
        <v>1</v>
      </c>
      <c r="B2" s="8"/>
      <c r="C2" s="3"/>
      <c r="D2" s="3"/>
      <c r="E2" s="3"/>
      <c r="F2" s="3"/>
      <c r="G2" s="3"/>
      <c r="H2" s="3"/>
      <c r="I2" s="3"/>
      <c r="J2" s="3"/>
      <c r="K2" s="5"/>
      <c r="N2" s="447"/>
      <c r="O2" s="9"/>
      <c r="P2" s="9"/>
      <c r="Q2" s="9"/>
      <c r="R2" s="9"/>
      <c r="S2" s="9"/>
    </row>
    <row r="3" spans="1:22" s="6" customFormat="1"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  <c r="N3" s="447"/>
      <c r="O3" s="9"/>
      <c r="P3" s="9"/>
      <c r="Q3" s="9"/>
      <c r="R3" s="9"/>
      <c r="S3" s="9"/>
    </row>
    <row r="4" spans="1:22" ht="14.2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2" t="s">
        <v>3</v>
      </c>
      <c r="N4" s="447"/>
      <c r="O4" s="14"/>
      <c r="P4" s="14"/>
      <c r="Q4" s="14"/>
      <c r="R4" s="14"/>
      <c r="S4" s="14"/>
    </row>
    <row r="5" spans="1:22" s="6" customFormat="1" ht="14.25" customHeight="1" thickTop="1">
      <c r="A5" s="15" t="s">
        <v>4</v>
      </c>
      <c r="B5" s="16" t="s">
        <v>5</v>
      </c>
      <c r="C5" s="17"/>
      <c r="D5" s="16" t="s">
        <v>6</v>
      </c>
      <c r="E5" s="18"/>
      <c r="F5" s="16" t="s">
        <v>7</v>
      </c>
      <c r="G5" s="17"/>
      <c r="H5" s="18"/>
      <c r="I5" s="17" t="s">
        <v>8</v>
      </c>
      <c r="J5" s="17"/>
      <c r="K5" s="17"/>
    </row>
    <row r="6" spans="1:22" s="6" customFormat="1" ht="14.25" customHeight="1">
      <c r="A6" s="19" t="s">
        <v>9</v>
      </c>
      <c r="B6" s="20" t="s">
        <v>10</v>
      </c>
      <c r="C6" s="21" t="s">
        <v>11</v>
      </c>
      <c r="D6" s="22" t="s">
        <v>12</v>
      </c>
      <c r="E6" s="21" t="s">
        <v>13</v>
      </c>
      <c r="F6" s="22" t="s">
        <v>14</v>
      </c>
      <c r="G6" s="21" t="s">
        <v>15</v>
      </c>
      <c r="H6" s="19" t="s">
        <v>16</v>
      </c>
      <c r="I6" s="20" t="s">
        <v>14</v>
      </c>
      <c r="J6" s="21" t="s">
        <v>15</v>
      </c>
      <c r="K6" s="20" t="s">
        <v>16</v>
      </c>
    </row>
    <row r="7" spans="1:22" ht="14.2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22" s="6" customFormat="1" ht="14.25" customHeight="1">
      <c r="A8" s="26" t="s">
        <v>17</v>
      </c>
      <c r="B8" s="27">
        <v>917</v>
      </c>
      <c r="C8" s="27">
        <v>13</v>
      </c>
      <c r="D8" s="27">
        <v>16511</v>
      </c>
      <c r="E8" s="28" t="s">
        <v>18</v>
      </c>
      <c r="F8" s="27">
        <v>198198</v>
      </c>
      <c r="G8" s="27">
        <v>101991</v>
      </c>
      <c r="H8" s="27">
        <v>96207</v>
      </c>
      <c r="I8" s="28" t="s">
        <v>18</v>
      </c>
      <c r="J8" s="28" t="s">
        <v>18</v>
      </c>
      <c r="K8" s="29" t="s">
        <v>18</v>
      </c>
      <c r="M8" s="30" t="s">
        <v>19</v>
      </c>
    </row>
    <row r="9" spans="1:22" s="6" customFormat="1" ht="14.25" customHeight="1">
      <c r="A9" s="26">
        <v>24</v>
      </c>
      <c r="B9" s="27">
        <v>914</v>
      </c>
      <c r="C9" s="27">
        <v>15</v>
      </c>
      <c r="D9" s="27">
        <v>16362</v>
      </c>
      <c r="E9" s="28" t="s">
        <v>18</v>
      </c>
      <c r="F9" s="27">
        <v>196143</v>
      </c>
      <c r="G9" s="27">
        <v>100918</v>
      </c>
      <c r="H9" s="27">
        <v>95225</v>
      </c>
      <c r="I9" s="28" t="s">
        <v>18</v>
      </c>
      <c r="J9" s="28" t="s">
        <v>18</v>
      </c>
      <c r="K9" s="29" t="s">
        <v>18</v>
      </c>
      <c r="M9" s="30" t="s">
        <v>20</v>
      </c>
    </row>
    <row r="10" spans="1:22" s="6" customFormat="1" ht="14.25" customHeight="1">
      <c r="A10" s="26">
        <v>25</v>
      </c>
      <c r="B10" s="31">
        <v>904</v>
      </c>
      <c r="C10" s="31">
        <v>15</v>
      </c>
      <c r="D10" s="31">
        <v>16286</v>
      </c>
      <c r="E10" s="29" t="s">
        <v>18</v>
      </c>
      <c r="F10" s="31">
        <v>193869</v>
      </c>
      <c r="G10" s="31">
        <v>99745</v>
      </c>
      <c r="H10" s="31">
        <v>94124</v>
      </c>
      <c r="I10" s="28" t="s">
        <v>18</v>
      </c>
      <c r="J10" s="28" t="s">
        <v>18</v>
      </c>
      <c r="K10" s="29" t="s">
        <v>18</v>
      </c>
    </row>
    <row r="11" spans="1:22" s="6" customFormat="1" ht="14.25" customHeight="1">
      <c r="A11" s="26">
        <v>26</v>
      </c>
      <c r="B11" s="31">
        <v>883</v>
      </c>
      <c r="C11" s="31">
        <v>15</v>
      </c>
      <c r="D11" s="31">
        <v>16236</v>
      </c>
      <c r="E11" s="29" t="s">
        <v>18</v>
      </c>
      <c r="F11" s="31">
        <v>191939</v>
      </c>
      <c r="G11" s="31">
        <v>98583</v>
      </c>
      <c r="H11" s="31">
        <v>93356</v>
      </c>
      <c r="I11" s="29" t="s">
        <v>18</v>
      </c>
      <c r="J11" s="29" t="s">
        <v>18</v>
      </c>
      <c r="K11" s="29" t="s">
        <v>18</v>
      </c>
    </row>
    <row r="12" spans="1:22" s="6" customFormat="1" ht="14.25" customHeight="1">
      <c r="A12" s="26">
        <v>27</v>
      </c>
      <c r="B12" s="31">
        <v>874</v>
      </c>
      <c r="C12" s="31">
        <v>16</v>
      </c>
      <c r="D12" s="31">
        <v>16409</v>
      </c>
      <c r="E12" s="29" t="s">
        <v>18</v>
      </c>
      <c r="F12" s="31">
        <v>191309</v>
      </c>
      <c r="G12" s="31">
        <v>98175</v>
      </c>
      <c r="H12" s="31">
        <v>93134</v>
      </c>
      <c r="I12" s="29" t="s">
        <v>18</v>
      </c>
      <c r="J12" s="29" t="s">
        <v>18</v>
      </c>
      <c r="K12" s="29" t="s">
        <v>18</v>
      </c>
    </row>
    <row r="13" spans="1:22" s="6" customFormat="1" ht="14.25" customHeight="1">
      <c r="A13" s="26">
        <v>28</v>
      </c>
      <c r="B13" s="31">
        <v>864</v>
      </c>
      <c r="C13" s="31">
        <v>17</v>
      </c>
      <c r="D13" s="31">
        <v>16487</v>
      </c>
      <c r="E13" s="29" t="s">
        <v>18</v>
      </c>
      <c r="F13" s="31">
        <v>189669</v>
      </c>
      <c r="G13" s="31">
        <v>97347</v>
      </c>
      <c r="H13" s="31">
        <v>92322</v>
      </c>
      <c r="I13" s="29" t="s">
        <v>18</v>
      </c>
      <c r="J13" s="29" t="s">
        <v>18</v>
      </c>
      <c r="K13" s="29" t="s">
        <v>18</v>
      </c>
      <c r="M13" s="6" t="s">
        <v>21</v>
      </c>
      <c r="O13" s="6" t="s">
        <v>22</v>
      </c>
      <c r="Q13" s="6" t="s">
        <v>23</v>
      </c>
      <c r="T13" s="6" t="s">
        <v>24</v>
      </c>
    </row>
    <row r="14" spans="1:22" s="6" customFormat="1" ht="14.25" customHeight="1">
      <c r="A14" s="32"/>
      <c r="B14" s="27"/>
      <c r="C14" s="27"/>
      <c r="D14" s="27"/>
      <c r="E14" s="27"/>
      <c r="F14" s="27"/>
      <c r="G14" s="27"/>
      <c r="H14" s="27"/>
      <c r="I14" s="27"/>
      <c r="J14" s="27"/>
      <c r="K14" s="31"/>
      <c r="M14" s="33" t="s">
        <v>25</v>
      </c>
      <c r="N14" s="33" t="s">
        <v>26</v>
      </c>
      <c r="O14" s="33" t="s">
        <v>27</v>
      </c>
      <c r="P14" s="33" t="s">
        <v>28</v>
      </c>
      <c r="Q14" s="33" t="s">
        <v>14</v>
      </c>
      <c r="R14" s="33" t="s">
        <v>29</v>
      </c>
      <c r="S14" s="33" t="s">
        <v>30</v>
      </c>
      <c r="T14" s="33" t="s">
        <v>14</v>
      </c>
      <c r="U14" s="33" t="s">
        <v>29</v>
      </c>
      <c r="V14" s="33" t="s">
        <v>30</v>
      </c>
    </row>
    <row r="15" spans="1:22" s="6" customFormat="1" ht="14.25" customHeight="1">
      <c r="A15" s="34">
        <v>29</v>
      </c>
      <c r="B15" s="35">
        <f>B17+B22+B26+B31+B36+B39+B43+B47+B50+B53+B58+B62</f>
        <v>858</v>
      </c>
      <c r="C15" s="35">
        <f>C17+C22+C26+C31+C36+C39+C43+C47+C50+C53+C58+C62</f>
        <v>16</v>
      </c>
      <c r="D15" s="35">
        <f>D17+D22+D26+D31+D36+D39+D43+D47+D50+D53+D58+D62</f>
        <v>16534</v>
      </c>
      <c r="E15" s="36" t="s">
        <v>18</v>
      </c>
      <c r="F15" s="35">
        <f>F17+F22+F26+F31+F36+F39+F43+F47+F50+F53+F58+F62</f>
        <v>189877</v>
      </c>
      <c r="G15" s="35">
        <f>G17+G22+G26+G31+G36+G39+G43+G47+G50+G53+G58+G62</f>
        <v>97721</v>
      </c>
      <c r="H15" s="35">
        <f>H17+H22+H26+H31+H36+H39+H43+H47+H50+H53+H58+H62</f>
        <v>92156</v>
      </c>
      <c r="I15" s="36" t="s">
        <v>18</v>
      </c>
      <c r="J15" s="36" t="s">
        <v>18</v>
      </c>
      <c r="K15" s="36" t="s">
        <v>18</v>
      </c>
      <c r="M15" s="37" t="str">
        <f>IF(B15=SUM(B17,B22,B26,B31,B36,B39,B43,B47,B50,B53,B58,B62),"ok",B15-SUM(B17,B22,B31,B36,B39,B43,B47,B50,B53,B58,B62))</f>
        <v>ok</v>
      </c>
      <c r="N15" s="37" t="str">
        <f>IF(C15=SUM(C17,C22,C26,C31,C36,C39,C43,C47,C50,C53,C58,C62),"ok",C15-SUM(C17,C22,C26,C31,C36,C39,C43,C47,C50,C53,C58,C62))</f>
        <v>ok</v>
      </c>
      <c r="O15" s="37" t="str">
        <f>IF(D15=SUM(D17,D22,D26,D31,D36,D39,D43,D47,D50,D53,D58,D62),"ok",D15-SUM(D17,D22,D26,D31,D36,D39,D43,D47,D50,D53,D58,D62))</f>
        <v>ok</v>
      </c>
      <c r="P15" s="37"/>
      <c r="Q15" s="37" t="str">
        <f>IF(F15=SUM(F17,F22,F26,F31,F36,F39,F43,F47,F50,F53,F58,F62),"ok",F15-SUM(F17,F22,F26,F31,F36,F39,F43,F47,F50,F53,F58,F62))</f>
        <v>ok</v>
      </c>
      <c r="R15" s="37" t="str">
        <f>IF(G15=SUM(G17,G22,G26,G31,G36,G39,G43,G47,G50,G53,G58,G62),"ok",G15-SUM(G17,G22,G31,G36,G39,G43,G47,G50,G53,G58,G62))</f>
        <v>ok</v>
      </c>
      <c r="S15" s="37" t="str">
        <f>IF(H15=SUM(H17,H22,H26,H31,H36,H39,H43,H47,H50,H53,H58,H62),"ok",H15-SUM(H17,H22,H31,H36,H39,H43,H47,H50,H53,H58,H62))</f>
        <v>ok</v>
      </c>
      <c r="T15" s="37"/>
      <c r="U15" s="37"/>
      <c r="V15" s="37"/>
    </row>
    <row r="16" spans="1:22" s="6" customFormat="1" ht="14.25" customHeight="1">
      <c r="A16" s="38"/>
      <c r="B16" s="27"/>
      <c r="C16" s="27"/>
      <c r="D16" s="27"/>
      <c r="E16" s="28"/>
      <c r="F16" s="27"/>
      <c r="G16" s="27"/>
      <c r="H16" s="27"/>
      <c r="I16" s="27"/>
      <c r="J16" s="27"/>
      <c r="K16" s="31"/>
      <c r="M16" s="39" t="s">
        <v>31</v>
      </c>
      <c r="N16" s="39"/>
      <c r="O16" s="39"/>
      <c r="P16" s="39"/>
      <c r="Q16" s="39"/>
      <c r="R16" s="39"/>
      <c r="S16" s="39"/>
      <c r="T16" s="39"/>
      <c r="U16" s="39"/>
      <c r="V16" s="39"/>
    </row>
    <row r="17" spans="1:22" s="6" customFormat="1" ht="14.25" customHeight="1">
      <c r="A17" s="40" t="s">
        <v>32</v>
      </c>
      <c r="B17" s="41">
        <v>180</v>
      </c>
      <c r="C17" s="42">
        <v>0</v>
      </c>
      <c r="D17" s="41">
        <v>1354</v>
      </c>
      <c r="E17" s="43">
        <v>393</v>
      </c>
      <c r="F17" s="41">
        <v>15359</v>
      </c>
      <c r="G17" s="41">
        <v>7792</v>
      </c>
      <c r="H17" s="41">
        <v>7567</v>
      </c>
      <c r="I17" s="41">
        <v>5550</v>
      </c>
      <c r="J17" s="41">
        <v>2833</v>
      </c>
      <c r="K17" s="41">
        <v>2717</v>
      </c>
      <c r="M17" s="44" t="str">
        <f t="shared" ref="M17:V17" si="0">IF(B17=SUM(B18:B20),"ok",B17-SUM(B18:B20))</f>
        <v>ok</v>
      </c>
      <c r="N17" s="44" t="str">
        <f t="shared" si="0"/>
        <v>ok</v>
      </c>
      <c r="O17" s="44" t="str">
        <f t="shared" si="0"/>
        <v>ok</v>
      </c>
      <c r="P17" s="44" t="str">
        <f t="shared" si="0"/>
        <v>ok</v>
      </c>
      <c r="Q17" s="44" t="str">
        <f t="shared" si="0"/>
        <v>ok</v>
      </c>
      <c r="R17" s="44" t="str">
        <f t="shared" si="0"/>
        <v>ok</v>
      </c>
      <c r="S17" s="44" t="str">
        <f t="shared" si="0"/>
        <v>ok</v>
      </c>
      <c r="T17" s="44" t="str">
        <f t="shared" si="0"/>
        <v>ok</v>
      </c>
      <c r="U17" s="44" t="str">
        <f t="shared" si="0"/>
        <v>ok</v>
      </c>
      <c r="V17" s="44" t="str">
        <f t="shared" si="0"/>
        <v>ok</v>
      </c>
    </row>
    <row r="18" spans="1:22" s="6" customFormat="1" ht="14.25" customHeight="1">
      <c r="A18" s="45" t="s">
        <v>33</v>
      </c>
      <c r="B18" s="46">
        <v>1</v>
      </c>
      <c r="C18" s="47">
        <v>0</v>
      </c>
      <c r="D18" s="27">
        <v>7</v>
      </c>
      <c r="E18" s="28">
        <v>1</v>
      </c>
      <c r="F18" s="27">
        <v>103</v>
      </c>
      <c r="G18" s="27">
        <v>55</v>
      </c>
      <c r="H18" s="27">
        <v>48</v>
      </c>
      <c r="I18" s="27">
        <v>45</v>
      </c>
      <c r="J18" s="27">
        <v>23</v>
      </c>
      <c r="K18" s="31">
        <v>22</v>
      </c>
      <c r="L18" s="48"/>
      <c r="M18" s="49"/>
      <c r="N18" s="49"/>
      <c r="O18" s="49"/>
      <c r="P18" s="49"/>
      <c r="Q18" s="49" t="str">
        <f>IF(F18=G18+H18,"ok",F18-(G18+H18))</f>
        <v>ok</v>
      </c>
      <c r="R18" s="49"/>
      <c r="S18" s="49"/>
      <c r="T18" s="49" t="str">
        <f>IF(I18=J18+K18,"ok",I18-(J18+K18))</f>
        <v>ok</v>
      </c>
      <c r="U18" s="49"/>
      <c r="V18" s="49"/>
    </row>
    <row r="19" spans="1:22" s="6" customFormat="1" ht="14.25" customHeight="1">
      <c r="A19" s="50" t="s">
        <v>34</v>
      </c>
      <c r="B19" s="46">
        <v>42</v>
      </c>
      <c r="C19" s="47">
        <v>0</v>
      </c>
      <c r="D19" s="28">
        <v>147</v>
      </c>
      <c r="E19" s="28">
        <v>13</v>
      </c>
      <c r="F19" s="28">
        <v>1507</v>
      </c>
      <c r="G19" s="28">
        <v>764</v>
      </c>
      <c r="H19" s="28">
        <v>743</v>
      </c>
      <c r="I19" s="28">
        <v>686</v>
      </c>
      <c r="J19" s="28">
        <v>336</v>
      </c>
      <c r="K19" s="29">
        <v>350</v>
      </c>
      <c r="L19" s="48"/>
      <c r="M19" s="49"/>
      <c r="N19" s="49"/>
      <c r="O19" s="49"/>
      <c r="P19" s="49"/>
      <c r="Q19" s="49" t="str">
        <f>IF(F19=G19+H19,"ok",F19-(G19+H19))</f>
        <v>ok</v>
      </c>
      <c r="R19" s="49"/>
      <c r="S19" s="49"/>
      <c r="T19" s="49" t="str">
        <f>IF(I19=J19+K19,"ok",I19-(J19+K19))</f>
        <v>ok</v>
      </c>
      <c r="U19" s="49"/>
      <c r="V19" s="49"/>
    </row>
    <row r="20" spans="1:22" s="6" customFormat="1" ht="14.25" customHeight="1">
      <c r="A20" s="45" t="s">
        <v>35</v>
      </c>
      <c r="B20" s="46">
        <v>137</v>
      </c>
      <c r="C20" s="47">
        <v>0</v>
      </c>
      <c r="D20" s="27">
        <v>1200</v>
      </c>
      <c r="E20" s="28">
        <v>379</v>
      </c>
      <c r="F20" s="27">
        <v>13749</v>
      </c>
      <c r="G20" s="27">
        <v>6973</v>
      </c>
      <c r="H20" s="27">
        <v>6776</v>
      </c>
      <c r="I20" s="27">
        <v>4819</v>
      </c>
      <c r="J20" s="27">
        <v>2474</v>
      </c>
      <c r="K20" s="31">
        <v>2345</v>
      </c>
      <c r="L20" s="48"/>
      <c r="M20" s="51"/>
      <c r="N20" s="51"/>
      <c r="O20" s="51"/>
      <c r="P20" s="51"/>
      <c r="Q20" s="51" t="str">
        <f>IF(F20=G20+H20,"ok",F20-(G20+H20))</f>
        <v>ok</v>
      </c>
      <c r="R20" s="51"/>
      <c r="S20" s="51"/>
      <c r="T20" s="51" t="str">
        <f>IF(I20=J20+K20,"ok",I20-(J20+K20))</f>
        <v>ok</v>
      </c>
      <c r="U20" s="51"/>
      <c r="V20" s="51"/>
    </row>
    <row r="21" spans="1:22" s="6" customFormat="1" ht="14.25" customHeight="1">
      <c r="A21" s="38"/>
      <c r="B21" s="27"/>
      <c r="C21" s="27"/>
      <c r="D21" s="27"/>
      <c r="E21" s="27"/>
      <c r="F21" s="27"/>
      <c r="G21" s="27"/>
      <c r="H21" s="27"/>
      <c r="I21" s="27"/>
      <c r="J21" s="27"/>
      <c r="K21" s="31"/>
      <c r="M21" s="52" t="s">
        <v>36</v>
      </c>
      <c r="N21" s="49"/>
      <c r="O21" s="49"/>
      <c r="P21" s="49"/>
      <c r="Q21" s="49"/>
      <c r="R21" s="49"/>
      <c r="S21" s="49"/>
      <c r="T21" s="49"/>
      <c r="U21" s="49"/>
      <c r="V21" s="49"/>
    </row>
    <row r="22" spans="1:22" s="6" customFormat="1" ht="14.25" customHeight="1">
      <c r="A22" s="40" t="s">
        <v>37</v>
      </c>
      <c r="B22" s="41">
        <v>16</v>
      </c>
      <c r="C22" s="42">
        <v>1</v>
      </c>
      <c r="D22" s="41">
        <v>224</v>
      </c>
      <c r="E22" s="41">
        <v>37</v>
      </c>
      <c r="F22" s="41">
        <v>1773</v>
      </c>
      <c r="G22" s="41">
        <v>898</v>
      </c>
      <c r="H22" s="41">
        <v>875</v>
      </c>
      <c r="I22" s="43">
        <v>410</v>
      </c>
      <c r="J22" s="43">
        <v>186</v>
      </c>
      <c r="K22" s="43">
        <v>224</v>
      </c>
      <c r="M22" s="44" t="str">
        <f t="shared" ref="M22:S22" si="1">IF(B22=SUM(B23:B24),"ok",B22-SUM(B23:B24))</f>
        <v>ok</v>
      </c>
      <c r="N22" s="44" t="str">
        <f t="shared" si="1"/>
        <v>ok</v>
      </c>
      <c r="O22" s="44" t="str">
        <f t="shared" si="1"/>
        <v>ok</v>
      </c>
      <c r="P22" s="44" t="str">
        <f t="shared" si="1"/>
        <v>ok</v>
      </c>
      <c r="Q22" s="44" t="str">
        <f t="shared" si="1"/>
        <v>ok</v>
      </c>
      <c r="R22" s="44" t="str">
        <f t="shared" si="1"/>
        <v>ok</v>
      </c>
      <c r="S22" s="44" t="str">
        <f t="shared" si="1"/>
        <v>ok</v>
      </c>
      <c r="T22" s="44"/>
      <c r="U22" s="44"/>
      <c r="V22" s="44"/>
    </row>
    <row r="23" spans="1:22" s="6" customFormat="1" ht="14.25" customHeight="1">
      <c r="A23" s="50" t="s">
        <v>34</v>
      </c>
      <c r="B23" s="46">
        <v>7</v>
      </c>
      <c r="C23" s="47">
        <v>1</v>
      </c>
      <c r="D23" s="28">
        <v>64</v>
      </c>
      <c r="E23" s="42">
        <v>17</v>
      </c>
      <c r="F23" s="28">
        <v>715</v>
      </c>
      <c r="G23" s="28">
        <v>368</v>
      </c>
      <c r="H23" s="28">
        <v>347</v>
      </c>
      <c r="I23" s="28">
        <v>179</v>
      </c>
      <c r="J23" s="28">
        <v>91</v>
      </c>
      <c r="K23" s="29">
        <v>88</v>
      </c>
      <c r="L23" s="48"/>
      <c r="M23" s="49"/>
      <c r="N23" s="49"/>
      <c r="O23" s="49"/>
      <c r="P23" s="49"/>
      <c r="Q23" s="49" t="str">
        <f>IF(F23=G23+H23,"ok",F23-(G23+H23))</f>
        <v>ok</v>
      </c>
      <c r="R23" s="49"/>
      <c r="S23" s="49"/>
      <c r="T23" s="49"/>
      <c r="U23" s="49"/>
      <c r="V23" s="49"/>
    </row>
    <row r="24" spans="1:22" s="6" customFormat="1" ht="14.25" customHeight="1">
      <c r="A24" s="45" t="s">
        <v>35</v>
      </c>
      <c r="B24" s="46">
        <v>9</v>
      </c>
      <c r="C24" s="47">
        <v>0</v>
      </c>
      <c r="D24" s="27">
        <v>160</v>
      </c>
      <c r="E24" s="28">
        <v>20</v>
      </c>
      <c r="F24" s="28">
        <v>1058</v>
      </c>
      <c r="G24" s="27">
        <v>530</v>
      </c>
      <c r="H24" s="27">
        <v>528</v>
      </c>
      <c r="I24" s="28">
        <v>231</v>
      </c>
      <c r="J24" s="28">
        <v>95</v>
      </c>
      <c r="K24" s="29">
        <v>136</v>
      </c>
      <c r="L24" s="48"/>
      <c r="M24" s="51"/>
      <c r="N24" s="51"/>
      <c r="O24" s="51"/>
      <c r="P24" s="51"/>
      <c r="Q24" s="51" t="str">
        <f>IF(F24=G24+H24,"ok",F24-(G24+H24))</f>
        <v>ok</v>
      </c>
      <c r="R24" s="51"/>
      <c r="S24" s="51"/>
      <c r="T24" s="51"/>
      <c r="U24" s="51"/>
      <c r="V24" s="51"/>
    </row>
    <row r="25" spans="1:22" s="6" customFormat="1" ht="14.25" customHeight="1">
      <c r="A25" s="38"/>
      <c r="B25" s="27"/>
      <c r="C25" s="27"/>
      <c r="D25" s="27"/>
      <c r="E25" s="27"/>
      <c r="F25" s="27"/>
      <c r="G25" s="27"/>
      <c r="H25" s="27"/>
      <c r="I25" s="28"/>
      <c r="J25" s="28"/>
      <c r="K25" s="29"/>
      <c r="M25" s="49" t="s">
        <v>38</v>
      </c>
      <c r="N25" s="49"/>
      <c r="O25" s="49"/>
      <c r="P25" s="49"/>
      <c r="Q25" s="49"/>
      <c r="R25" s="49"/>
      <c r="S25" s="49"/>
      <c r="T25" s="49"/>
      <c r="U25" s="49"/>
      <c r="V25" s="49"/>
    </row>
    <row r="26" spans="1:22" s="6" customFormat="1" ht="14.25" customHeight="1">
      <c r="A26" s="40" t="s">
        <v>39</v>
      </c>
      <c r="B26" s="41">
        <v>309</v>
      </c>
      <c r="C26" s="41">
        <v>4</v>
      </c>
      <c r="D26" s="41">
        <v>5137</v>
      </c>
      <c r="E26" s="41">
        <v>465</v>
      </c>
      <c r="F26" s="41">
        <v>68788</v>
      </c>
      <c r="G26" s="41">
        <v>35003</v>
      </c>
      <c r="H26" s="41">
        <v>33785</v>
      </c>
      <c r="I26" s="43" t="s">
        <v>18</v>
      </c>
      <c r="J26" s="43" t="s">
        <v>18</v>
      </c>
      <c r="K26" s="36" t="s">
        <v>18</v>
      </c>
      <c r="M26" s="44" t="str">
        <f t="shared" ref="M26:S26" si="2">IF(B26=SUM(B27:B29),"ok",B26-SUM(B27:B29))</f>
        <v>ok</v>
      </c>
      <c r="N26" s="44" t="str">
        <f t="shared" si="2"/>
        <v>ok</v>
      </c>
      <c r="O26" s="44" t="str">
        <f t="shared" si="2"/>
        <v>ok</v>
      </c>
      <c r="P26" s="44" t="str">
        <f t="shared" si="2"/>
        <v>ok</v>
      </c>
      <c r="Q26" s="44" t="str">
        <f t="shared" si="2"/>
        <v>ok</v>
      </c>
      <c r="R26" s="44" t="str">
        <f t="shared" si="2"/>
        <v>ok</v>
      </c>
      <c r="S26" s="44" t="str">
        <f t="shared" si="2"/>
        <v>ok</v>
      </c>
      <c r="T26" s="44"/>
      <c r="U26" s="44"/>
      <c r="V26" s="44"/>
    </row>
    <row r="27" spans="1:22" s="6" customFormat="1" ht="14.25" customHeight="1">
      <c r="A27" s="45" t="s">
        <v>33</v>
      </c>
      <c r="B27" s="46">
        <v>2</v>
      </c>
      <c r="C27" s="47">
        <v>0</v>
      </c>
      <c r="D27" s="27">
        <v>39</v>
      </c>
      <c r="E27" s="28">
        <v>18</v>
      </c>
      <c r="F27" s="27">
        <v>768</v>
      </c>
      <c r="G27" s="27">
        <v>360</v>
      </c>
      <c r="H27" s="27">
        <v>408</v>
      </c>
      <c r="I27" s="28" t="s">
        <v>18</v>
      </c>
      <c r="J27" s="28" t="s">
        <v>18</v>
      </c>
      <c r="K27" s="29" t="s">
        <v>18</v>
      </c>
      <c r="M27" s="49"/>
      <c r="N27" s="49"/>
      <c r="O27" s="49"/>
      <c r="P27" s="49"/>
      <c r="Q27" s="49" t="str">
        <f>IF(F27=G27+H27,"ok",F27-(G27+H27))</f>
        <v>ok</v>
      </c>
      <c r="R27" s="49"/>
      <c r="S27" s="49"/>
      <c r="T27" s="49"/>
      <c r="U27" s="49"/>
      <c r="V27" s="49"/>
    </row>
    <row r="28" spans="1:22" s="6" customFormat="1" ht="14.25" customHeight="1">
      <c r="A28" s="50" t="s">
        <v>34</v>
      </c>
      <c r="B28" s="46">
        <v>306</v>
      </c>
      <c r="C28" s="27">
        <v>4</v>
      </c>
      <c r="D28" s="27">
        <v>5098</v>
      </c>
      <c r="E28" s="27">
        <v>447</v>
      </c>
      <c r="F28" s="27">
        <v>68020</v>
      </c>
      <c r="G28" s="27">
        <v>34643</v>
      </c>
      <c r="H28" s="27">
        <v>33377</v>
      </c>
      <c r="I28" s="28" t="s">
        <v>18</v>
      </c>
      <c r="J28" s="28" t="s">
        <v>18</v>
      </c>
      <c r="K28" s="29" t="s">
        <v>18</v>
      </c>
      <c r="M28" s="49"/>
      <c r="N28" s="49"/>
      <c r="O28" s="49"/>
      <c r="P28" s="49"/>
      <c r="Q28" s="49" t="str">
        <f>IF(F28=G28+H28,"ok",F28-(G28+H28))</f>
        <v>ok</v>
      </c>
      <c r="R28" s="49"/>
      <c r="S28" s="49"/>
      <c r="T28" s="49"/>
      <c r="U28" s="49"/>
      <c r="V28" s="49"/>
    </row>
    <row r="29" spans="1:22" s="6" customFormat="1" ht="14.25" customHeight="1">
      <c r="A29" s="45" t="s">
        <v>35</v>
      </c>
      <c r="B29" s="46">
        <v>1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28" t="s">
        <v>18</v>
      </c>
      <c r="J29" s="28" t="s">
        <v>18</v>
      </c>
      <c r="K29" s="29" t="s">
        <v>18</v>
      </c>
      <c r="M29" s="51"/>
      <c r="N29" s="51"/>
      <c r="O29" s="51"/>
      <c r="P29" s="51"/>
      <c r="Q29" s="51" t="str">
        <f>IF(F29=G29+H29,"ok",F29-(G29+H29))</f>
        <v>ok</v>
      </c>
      <c r="R29" s="51"/>
      <c r="S29" s="51"/>
      <c r="T29" s="51"/>
      <c r="U29" s="51"/>
      <c r="V29" s="51"/>
    </row>
    <row r="30" spans="1:22" s="6" customFormat="1" ht="14.25" customHeight="1">
      <c r="A30" s="38"/>
      <c r="B30" s="27"/>
      <c r="C30" s="27"/>
      <c r="D30" s="27"/>
      <c r="E30" s="27"/>
      <c r="F30" s="27"/>
      <c r="G30" s="27"/>
      <c r="H30" s="27"/>
      <c r="I30" s="27"/>
      <c r="J30" s="27"/>
      <c r="K30" s="31"/>
      <c r="M30" s="49" t="s">
        <v>40</v>
      </c>
      <c r="N30" s="49"/>
      <c r="O30" s="49"/>
      <c r="P30" s="49"/>
      <c r="Q30" s="49"/>
      <c r="R30" s="49"/>
      <c r="S30" s="49"/>
      <c r="T30" s="49"/>
      <c r="U30" s="49"/>
      <c r="V30" s="49"/>
    </row>
    <row r="31" spans="1:22" s="6" customFormat="1" ht="14.25" customHeight="1">
      <c r="A31" s="40" t="s">
        <v>41</v>
      </c>
      <c r="B31" s="41">
        <v>165</v>
      </c>
      <c r="C31" s="41">
        <v>2</v>
      </c>
      <c r="D31" s="41">
        <v>3111</v>
      </c>
      <c r="E31" s="41">
        <v>443</v>
      </c>
      <c r="F31" s="41">
        <v>35488</v>
      </c>
      <c r="G31" s="41">
        <v>18086</v>
      </c>
      <c r="H31" s="41">
        <v>17402</v>
      </c>
      <c r="I31" s="41">
        <v>12738</v>
      </c>
      <c r="J31" s="41">
        <v>6520</v>
      </c>
      <c r="K31" s="41">
        <v>6218</v>
      </c>
      <c r="M31" s="44" t="str">
        <f t="shared" ref="M31:V31" si="3">IF(B31=SUM(B32:B34),"ok",B31-SUM(B32:B34))</f>
        <v>ok</v>
      </c>
      <c r="N31" s="44" t="str">
        <f t="shared" si="3"/>
        <v>ok</v>
      </c>
      <c r="O31" s="44" t="str">
        <f t="shared" si="3"/>
        <v>ok</v>
      </c>
      <c r="P31" s="44" t="str">
        <f t="shared" si="3"/>
        <v>ok</v>
      </c>
      <c r="Q31" s="44" t="str">
        <f t="shared" si="3"/>
        <v>ok</v>
      </c>
      <c r="R31" s="44" t="str">
        <f t="shared" si="3"/>
        <v>ok</v>
      </c>
      <c r="S31" s="44" t="str">
        <f t="shared" si="3"/>
        <v>ok</v>
      </c>
      <c r="T31" s="44" t="str">
        <f t="shared" si="3"/>
        <v>ok</v>
      </c>
      <c r="U31" s="44" t="str">
        <f t="shared" si="3"/>
        <v>ok</v>
      </c>
      <c r="V31" s="44" t="str">
        <f t="shared" si="3"/>
        <v>ok</v>
      </c>
    </row>
    <row r="32" spans="1:22" s="6" customFormat="1" ht="14.25" customHeight="1">
      <c r="A32" s="45" t="s">
        <v>33</v>
      </c>
      <c r="B32" s="27">
        <v>2</v>
      </c>
      <c r="C32" s="47">
        <v>0</v>
      </c>
      <c r="D32" s="27">
        <v>41</v>
      </c>
      <c r="E32" s="27">
        <v>19</v>
      </c>
      <c r="F32" s="27">
        <v>666</v>
      </c>
      <c r="G32" s="27">
        <v>339</v>
      </c>
      <c r="H32" s="27">
        <v>327</v>
      </c>
      <c r="I32" s="27">
        <v>235</v>
      </c>
      <c r="J32" s="27">
        <v>122</v>
      </c>
      <c r="K32" s="31">
        <v>113</v>
      </c>
      <c r="M32" s="49"/>
      <c r="N32" s="49"/>
      <c r="O32" s="49"/>
      <c r="P32" s="49"/>
      <c r="Q32" s="49" t="str">
        <f>IF(F32=G32+H32,"ok",F32-(G32+H32))</f>
        <v>ok</v>
      </c>
      <c r="R32" s="49"/>
      <c r="S32" s="49"/>
      <c r="T32" s="49" t="str">
        <f>IF(I32=J32+K32,"ok",I32-(J32+K32))</f>
        <v>ok</v>
      </c>
      <c r="U32" s="49"/>
      <c r="V32" s="49"/>
    </row>
    <row r="33" spans="1:22" s="6" customFormat="1" ht="14.25" customHeight="1">
      <c r="A33" s="50" t="s">
        <v>34</v>
      </c>
      <c r="B33" s="27">
        <v>155</v>
      </c>
      <c r="C33" s="27">
        <v>2</v>
      </c>
      <c r="D33" s="27">
        <v>2974</v>
      </c>
      <c r="E33" s="27">
        <v>285</v>
      </c>
      <c r="F33" s="27">
        <v>33657</v>
      </c>
      <c r="G33" s="27">
        <v>17151</v>
      </c>
      <c r="H33" s="27">
        <v>16506</v>
      </c>
      <c r="I33" s="27">
        <v>12108</v>
      </c>
      <c r="J33" s="27">
        <v>6204</v>
      </c>
      <c r="K33" s="31">
        <v>5904</v>
      </c>
      <c r="M33" s="49"/>
      <c r="N33" s="49"/>
      <c r="O33" s="49"/>
      <c r="P33" s="49"/>
      <c r="Q33" s="49" t="str">
        <f>IF(F33=G33+H33,"ok",F33-(G33+H33))</f>
        <v>ok</v>
      </c>
      <c r="R33" s="49"/>
      <c r="S33" s="49"/>
      <c r="T33" s="49" t="str">
        <f>IF(I33=J33+K33,"ok",I33-(J33+K33))</f>
        <v>ok</v>
      </c>
      <c r="U33" s="49"/>
      <c r="V33" s="49"/>
    </row>
    <row r="34" spans="1:22" s="6" customFormat="1" ht="14.25" customHeight="1">
      <c r="A34" s="45" t="s">
        <v>35</v>
      </c>
      <c r="B34" s="27">
        <v>8</v>
      </c>
      <c r="C34" s="47">
        <v>0</v>
      </c>
      <c r="D34" s="27">
        <v>96</v>
      </c>
      <c r="E34" s="27">
        <v>139</v>
      </c>
      <c r="F34" s="27">
        <v>1165</v>
      </c>
      <c r="G34" s="27">
        <v>596</v>
      </c>
      <c r="H34" s="27">
        <v>569</v>
      </c>
      <c r="I34" s="27">
        <v>395</v>
      </c>
      <c r="J34" s="27">
        <v>194</v>
      </c>
      <c r="K34" s="31">
        <v>201</v>
      </c>
      <c r="M34" s="51"/>
      <c r="N34" s="51"/>
      <c r="O34" s="51"/>
      <c r="P34" s="51"/>
      <c r="Q34" s="51" t="str">
        <f>IF(F34=G34+H34,"ok",F34-(G34+H34))</f>
        <v>ok</v>
      </c>
      <c r="R34" s="51"/>
      <c r="S34" s="51"/>
      <c r="T34" s="51" t="str">
        <f>IF(I34=J34+K34,"ok",I34-(J34+K34))</f>
        <v>ok</v>
      </c>
      <c r="U34" s="51"/>
      <c r="V34" s="51"/>
    </row>
    <row r="35" spans="1:22" s="6" customFormat="1" ht="14.25" customHeight="1">
      <c r="A35" s="38"/>
      <c r="B35" s="27"/>
      <c r="C35" s="27"/>
      <c r="D35" s="27"/>
      <c r="E35" s="27"/>
      <c r="F35" s="27"/>
      <c r="G35" s="27"/>
      <c r="H35" s="27"/>
      <c r="I35" s="27"/>
      <c r="J35" s="27"/>
      <c r="K35" s="31"/>
      <c r="M35" s="39" t="s">
        <v>42</v>
      </c>
      <c r="N35" s="39"/>
      <c r="O35" s="39"/>
      <c r="P35" s="39"/>
      <c r="Q35" s="39"/>
      <c r="R35" s="39"/>
      <c r="S35" s="39"/>
      <c r="T35" s="39"/>
      <c r="U35" s="39"/>
      <c r="V35" s="39"/>
    </row>
    <row r="36" spans="1:22" s="6" customFormat="1" ht="14.25" customHeight="1">
      <c r="A36" s="40" t="s">
        <v>43</v>
      </c>
      <c r="B36" s="41">
        <v>1</v>
      </c>
      <c r="C36" s="42">
        <v>0</v>
      </c>
      <c r="D36" s="41">
        <v>60</v>
      </c>
      <c r="E36" s="41">
        <v>10</v>
      </c>
      <c r="F36" s="41">
        <v>662</v>
      </c>
      <c r="G36" s="41">
        <v>287</v>
      </c>
      <c r="H36" s="41">
        <v>375</v>
      </c>
      <c r="I36" s="43">
        <v>220</v>
      </c>
      <c r="J36" s="43">
        <v>86</v>
      </c>
      <c r="K36" s="36">
        <v>134</v>
      </c>
      <c r="M36" s="44"/>
      <c r="N36" s="44"/>
      <c r="O36" s="44"/>
      <c r="P36" s="44"/>
      <c r="Q36" s="44" t="str">
        <f>IF(F36=G36+H36,"ok",F36-(G36+H36))</f>
        <v>ok</v>
      </c>
      <c r="R36" s="44"/>
      <c r="S36" s="44"/>
      <c r="T36" s="44" t="str">
        <f>IF(I36=J36+K36,"ok",I36-(J36+K36))</f>
        <v>ok</v>
      </c>
      <c r="U36" s="44"/>
      <c r="V36" s="44"/>
    </row>
    <row r="37" spans="1:22" s="6" customFormat="1" ht="14.25" customHeight="1">
      <c r="A37" s="50" t="s">
        <v>44</v>
      </c>
      <c r="B37" s="27">
        <v>1</v>
      </c>
      <c r="C37" s="47">
        <v>0</v>
      </c>
      <c r="D37" s="27">
        <v>60</v>
      </c>
      <c r="E37" s="28">
        <v>10</v>
      </c>
      <c r="F37" s="27">
        <v>662</v>
      </c>
      <c r="G37" s="27">
        <v>287</v>
      </c>
      <c r="H37" s="27">
        <v>375</v>
      </c>
      <c r="I37" s="28">
        <v>220</v>
      </c>
      <c r="J37" s="28">
        <v>86</v>
      </c>
      <c r="K37" s="29">
        <v>134</v>
      </c>
      <c r="M37" s="53"/>
      <c r="N37" s="53"/>
      <c r="O37" s="53"/>
      <c r="P37" s="53"/>
      <c r="Q37" s="51" t="str">
        <f>IF(F37=G37+H37,"ok",F37-(G37+H37))</f>
        <v>ok</v>
      </c>
      <c r="R37" s="53"/>
      <c r="S37" s="53"/>
      <c r="T37" s="51" t="str">
        <f>IF(I37=J37+K37,"ok",I37-(J37+K37))</f>
        <v>ok</v>
      </c>
      <c r="U37" s="53"/>
      <c r="V37" s="53"/>
    </row>
    <row r="38" spans="1:22" s="6" customFormat="1" ht="14.25" customHeight="1">
      <c r="A38" s="38"/>
      <c r="B38" s="27"/>
      <c r="C38" s="28"/>
      <c r="D38" s="27"/>
      <c r="E38" s="27"/>
      <c r="F38" s="27"/>
      <c r="G38" s="27"/>
      <c r="H38" s="27"/>
      <c r="I38" s="27"/>
      <c r="J38" s="27"/>
      <c r="K38" s="31"/>
      <c r="M38" s="39" t="s">
        <v>45</v>
      </c>
      <c r="N38" s="39"/>
      <c r="O38" s="39"/>
      <c r="P38" s="39"/>
      <c r="Q38" s="39"/>
      <c r="R38" s="39"/>
      <c r="S38" s="39"/>
      <c r="T38" s="39"/>
      <c r="U38" s="39"/>
      <c r="V38" s="39"/>
    </row>
    <row r="39" spans="1:22" s="6" customFormat="1" ht="14.25" customHeight="1">
      <c r="A39" s="40" t="s">
        <v>46</v>
      </c>
      <c r="B39" s="41">
        <v>72</v>
      </c>
      <c r="C39" s="41">
        <v>8</v>
      </c>
      <c r="D39" s="41">
        <v>2980</v>
      </c>
      <c r="E39" s="41">
        <v>1011</v>
      </c>
      <c r="F39" s="41">
        <v>34625</v>
      </c>
      <c r="G39" s="41">
        <v>17204</v>
      </c>
      <c r="H39" s="41">
        <v>17421</v>
      </c>
      <c r="I39" s="41">
        <v>11321</v>
      </c>
      <c r="J39" s="41">
        <v>5628</v>
      </c>
      <c r="K39" s="41">
        <v>5693</v>
      </c>
      <c r="M39" s="44" t="str">
        <f t="shared" ref="M39:V39" si="4">IF(B39=B40+B41,"ok",B39-(B40+B41))</f>
        <v>ok</v>
      </c>
      <c r="N39" s="44" t="str">
        <f t="shared" si="4"/>
        <v>ok</v>
      </c>
      <c r="O39" s="44" t="str">
        <f t="shared" si="4"/>
        <v>ok</v>
      </c>
      <c r="P39" s="44" t="str">
        <f t="shared" si="4"/>
        <v>ok</v>
      </c>
      <c r="Q39" s="44" t="str">
        <f t="shared" si="4"/>
        <v>ok</v>
      </c>
      <c r="R39" s="44" t="str">
        <f t="shared" si="4"/>
        <v>ok</v>
      </c>
      <c r="S39" s="44" t="str">
        <f t="shared" si="4"/>
        <v>ok</v>
      </c>
      <c r="T39" s="44" t="str">
        <f t="shared" si="4"/>
        <v>ok</v>
      </c>
      <c r="U39" s="44" t="str">
        <f t="shared" si="4"/>
        <v>ok</v>
      </c>
      <c r="V39" s="44" t="str">
        <f t="shared" si="4"/>
        <v>ok</v>
      </c>
    </row>
    <row r="40" spans="1:22" s="6" customFormat="1" ht="14.25" customHeight="1">
      <c r="A40" s="45" t="s">
        <v>34</v>
      </c>
      <c r="B40" s="27">
        <v>52</v>
      </c>
      <c r="C40" s="27">
        <v>8</v>
      </c>
      <c r="D40" s="27">
        <v>2247</v>
      </c>
      <c r="E40" s="27">
        <v>551</v>
      </c>
      <c r="F40" s="27">
        <v>24230</v>
      </c>
      <c r="G40" s="27">
        <v>12013</v>
      </c>
      <c r="H40" s="27">
        <v>12217</v>
      </c>
      <c r="I40" s="27">
        <v>8024</v>
      </c>
      <c r="J40" s="27">
        <v>4050</v>
      </c>
      <c r="K40" s="31">
        <v>3974</v>
      </c>
      <c r="M40" s="39"/>
      <c r="N40" s="39"/>
      <c r="O40" s="39"/>
      <c r="P40" s="39"/>
      <c r="Q40" s="49" t="str">
        <f>IF(F40=G40+H40,"ok",F40-(G40+H40))</f>
        <v>ok</v>
      </c>
      <c r="R40" s="39"/>
      <c r="S40" s="39"/>
      <c r="T40" s="49" t="str">
        <f>IF(I40=J40+K40,"ok",I40-(J40+K40))</f>
        <v>ok</v>
      </c>
      <c r="U40" s="39"/>
      <c r="V40" s="39"/>
    </row>
    <row r="41" spans="1:22" s="6" customFormat="1" ht="14.25" customHeight="1">
      <c r="A41" s="45" t="s">
        <v>35</v>
      </c>
      <c r="B41" s="27">
        <v>20</v>
      </c>
      <c r="C41" s="47">
        <v>0</v>
      </c>
      <c r="D41" s="27">
        <v>733</v>
      </c>
      <c r="E41" s="28">
        <v>460</v>
      </c>
      <c r="F41" s="27">
        <v>10395</v>
      </c>
      <c r="G41" s="27">
        <v>5191</v>
      </c>
      <c r="H41" s="27">
        <v>5204</v>
      </c>
      <c r="I41" s="27">
        <v>3297</v>
      </c>
      <c r="J41" s="27">
        <v>1578</v>
      </c>
      <c r="K41" s="31">
        <v>1719</v>
      </c>
      <c r="M41" s="53"/>
      <c r="N41" s="53"/>
      <c r="O41" s="53"/>
      <c r="P41" s="53"/>
      <c r="Q41" s="51" t="str">
        <f>IF(F41=G41+H41,"ok",F41-(G41+H41))</f>
        <v>ok</v>
      </c>
      <c r="R41" s="53"/>
      <c r="S41" s="53"/>
      <c r="T41" s="51" t="str">
        <f>IF(I41=J41+K41,"ok",I41-(J41+K41))</f>
        <v>ok</v>
      </c>
      <c r="U41" s="53"/>
      <c r="V41" s="53"/>
    </row>
    <row r="42" spans="1:22" s="6" customFormat="1" ht="14.25" customHeight="1">
      <c r="A42" s="54"/>
      <c r="B42" s="27"/>
      <c r="C42" s="27"/>
      <c r="D42" s="27"/>
      <c r="E42" s="28"/>
      <c r="F42" s="27"/>
      <c r="G42" s="27"/>
      <c r="H42" s="27"/>
      <c r="I42" s="27"/>
      <c r="J42" s="27"/>
      <c r="K42" s="31"/>
      <c r="M42" s="39" t="s">
        <v>47</v>
      </c>
      <c r="N42" s="39"/>
      <c r="O42" s="39"/>
      <c r="P42" s="39"/>
      <c r="Q42" s="39"/>
      <c r="R42" s="39"/>
      <c r="S42" s="39"/>
      <c r="T42" s="39"/>
      <c r="U42" s="39"/>
      <c r="V42" s="39"/>
    </row>
    <row r="43" spans="1:22" s="6" customFormat="1" ht="14.25" customHeight="1">
      <c r="A43" s="40" t="s">
        <v>48</v>
      </c>
      <c r="B43" s="41">
        <v>13</v>
      </c>
      <c r="C43" s="41">
        <v>1</v>
      </c>
      <c r="D43" s="41">
        <v>1193</v>
      </c>
      <c r="E43" s="41">
        <v>92</v>
      </c>
      <c r="F43" s="41">
        <v>1805</v>
      </c>
      <c r="G43" s="41">
        <v>1200</v>
      </c>
      <c r="H43" s="41">
        <v>605</v>
      </c>
      <c r="I43" s="41">
        <v>414</v>
      </c>
      <c r="J43" s="41">
        <v>256</v>
      </c>
      <c r="K43" s="35">
        <v>158</v>
      </c>
      <c r="M43" s="44" t="str">
        <f t="shared" ref="M43:V43" si="5">IF(B43=B44+B45,"ok",B43-(B44+B45))</f>
        <v>ok</v>
      </c>
      <c r="N43" s="44" t="str">
        <f t="shared" si="5"/>
        <v>ok</v>
      </c>
      <c r="O43" s="44" t="str">
        <f t="shared" si="5"/>
        <v>ok</v>
      </c>
      <c r="P43" s="44" t="str">
        <f t="shared" si="5"/>
        <v>ok</v>
      </c>
      <c r="Q43" s="44" t="str">
        <f t="shared" si="5"/>
        <v>ok</v>
      </c>
      <c r="R43" s="44" t="str">
        <f t="shared" si="5"/>
        <v>ok</v>
      </c>
      <c r="S43" s="44" t="str">
        <f t="shared" si="5"/>
        <v>ok</v>
      </c>
      <c r="T43" s="44" t="str">
        <f t="shared" si="5"/>
        <v>ok</v>
      </c>
      <c r="U43" s="44" t="str">
        <f t="shared" si="5"/>
        <v>ok</v>
      </c>
      <c r="V43" s="44" t="str">
        <f t="shared" si="5"/>
        <v>ok</v>
      </c>
    </row>
    <row r="44" spans="1:22" s="6" customFormat="1" ht="14.25" customHeight="1">
      <c r="A44" s="45" t="s">
        <v>33</v>
      </c>
      <c r="B44" s="27">
        <v>1</v>
      </c>
      <c r="C44" s="47">
        <v>0</v>
      </c>
      <c r="D44" s="27">
        <v>29</v>
      </c>
      <c r="E44" s="28">
        <v>4</v>
      </c>
      <c r="F44" s="27">
        <v>47</v>
      </c>
      <c r="G44" s="27">
        <v>32</v>
      </c>
      <c r="H44" s="27">
        <v>15</v>
      </c>
      <c r="I44" s="28">
        <v>13</v>
      </c>
      <c r="J44" s="28">
        <v>9</v>
      </c>
      <c r="K44" s="29">
        <v>4</v>
      </c>
      <c r="M44" s="39"/>
      <c r="N44" s="39"/>
      <c r="O44" s="39"/>
      <c r="P44" s="39"/>
      <c r="Q44" s="49" t="str">
        <f>IF(F44=G44+H44,"ok",F44-(G44+H44))</f>
        <v>ok</v>
      </c>
      <c r="R44" s="39"/>
      <c r="S44" s="39"/>
      <c r="T44" s="49" t="str">
        <f>IF(I44=J44+K44,"ok",I44-(J44+K44))</f>
        <v>ok</v>
      </c>
      <c r="U44" s="39"/>
      <c r="V44" s="39"/>
    </row>
    <row r="45" spans="1:22" s="6" customFormat="1" ht="14.25" customHeight="1">
      <c r="A45" s="45" t="s">
        <v>34</v>
      </c>
      <c r="B45" s="27">
        <v>12</v>
      </c>
      <c r="C45" s="28">
        <v>1</v>
      </c>
      <c r="D45" s="27">
        <v>1164</v>
      </c>
      <c r="E45" s="28">
        <v>88</v>
      </c>
      <c r="F45" s="27">
        <v>1758</v>
      </c>
      <c r="G45" s="27">
        <v>1168</v>
      </c>
      <c r="H45" s="27">
        <v>590</v>
      </c>
      <c r="I45" s="28">
        <v>401</v>
      </c>
      <c r="J45" s="28">
        <v>247</v>
      </c>
      <c r="K45" s="29">
        <v>154</v>
      </c>
      <c r="M45" s="53"/>
      <c r="N45" s="53"/>
      <c r="O45" s="53"/>
      <c r="P45" s="53"/>
      <c r="Q45" s="51" t="str">
        <f>IF(F45=G45+H45,"ok",F45-(G45+H45))</f>
        <v>ok</v>
      </c>
      <c r="R45" s="53"/>
      <c r="S45" s="53"/>
      <c r="T45" s="51" t="str">
        <f>IF(I45=J45+K45,"ok",I45-(J45+K45))</f>
        <v>ok</v>
      </c>
      <c r="U45" s="53"/>
      <c r="V45" s="53"/>
    </row>
    <row r="46" spans="1:22" s="6" customFormat="1" ht="14.25" customHeight="1">
      <c r="A46" s="38"/>
      <c r="B46" s="27"/>
      <c r="C46" s="27"/>
      <c r="D46" s="27"/>
      <c r="E46" s="27"/>
      <c r="F46" s="27"/>
      <c r="G46" s="27"/>
      <c r="H46" s="27"/>
      <c r="I46" s="27"/>
      <c r="J46" s="27"/>
      <c r="K46" s="31"/>
      <c r="M46" s="39" t="s">
        <v>49</v>
      </c>
      <c r="N46" s="39"/>
      <c r="O46" s="39"/>
      <c r="P46" s="39"/>
      <c r="Q46" s="39"/>
      <c r="R46" s="39"/>
      <c r="S46" s="39"/>
      <c r="T46" s="39"/>
      <c r="U46" s="39"/>
      <c r="V46" s="39"/>
    </row>
    <row r="47" spans="1:22" s="6" customFormat="1" ht="14.25" customHeight="1">
      <c r="A47" s="40" t="s">
        <v>50</v>
      </c>
      <c r="B47" s="41">
        <v>3</v>
      </c>
      <c r="C47" s="42">
        <v>0</v>
      </c>
      <c r="D47" s="41">
        <v>205</v>
      </c>
      <c r="E47" s="43" t="s">
        <v>18</v>
      </c>
      <c r="F47" s="41">
        <v>2432</v>
      </c>
      <c r="G47" s="41">
        <v>1848</v>
      </c>
      <c r="H47" s="41">
        <v>584</v>
      </c>
      <c r="I47" s="43">
        <v>439</v>
      </c>
      <c r="J47" s="43">
        <v>341</v>
      </c>
      <c r="K47" s="36">
        <v>98</v>
      </c>
      <c r="M47" s="33"/>
      <c r="N47" s="33"/>
      <c r="O47" s="33"/>
      <c r="P47" s="33"/>
      <c r="Q47" s="44" t="str">
        <f>IF(F47=G47+H47,"ok",F47-(G47+H47))</f>
        <v>ok</v>
      </c>
      <c r="R47" s="33"/>
      <c r="S47" s="33"/>
      <c r="T47" s="44" t="str">
        <f>IF(I47=J47+K47,"ok",I47-(J47+K47))</f>
        <v>ok</v>
      </c>
      <c r="U47" s="33"/>
      <c r="V47" s="33"/>
    </row>
    <row r="48" spans="1:22" s="6" customFormat="1" ht="14.25" customHeight="1">
      <c r="A48" s="45" t="s">
        <v>33</v>
      </c>
      <c r="B48" s="28">
        <v>3</v>
      </c>
      <c r="C48" s="47">
        <v>0</v>
      </c>
      <c r="D48" s="28">
        <v>205</v>
      </c>
      <c r="E48" s="28" t="s">
        <v>18</v>
      </c>
      <c r="F48" s="28">
        <v>2432</v>
      </c>
      <c r="G48" s="28">
        <v>1848</v>
      </c>
      <c r="H48" s="28">
        <v>584</v>
      </c>
      <c r="I48" s="28">
        <v>439</v>
      </c>
      <c r="J48" s="28">
        <v>341</v>
      </c>
      <c r="K48" s="29">
        <v>98</v>
      </c>
      <c r="M48" s="53"/>
      <c r="N48" s="53"/>
      <c r="O48" s="53"/>
      <c r="P48" s="53"/>
      <c r="Q48" s="51" t="str">
        <f>IF(F48=G48+H48,"ok",F48-(G48+H48))</f>
        <v>ok</v>
      </c>
      <c r="R48" s="53"/>
      <c r="S48" s="53"/>
      <c r="T48" s="51" t="str">
        <f>IF(I48=J48+K48,"ok",I48-(J48+K48))</f>
        <v>ok</v>
      </c>
      <c r="U48" s="53"/>
      <c r="V48" s="53"/>
    </row>
    <row r="49" spans="1:22" s="6" customFormat="1" ht="14.25" customHeight="1">
      <c r="A49" s="38"/>
      <c r="B49" s="27"/>
      <c r="C49" s="47"/>
      <c r="D49" s="27"/>
      <c r="E49" s="28"/>
      <c r="F49" s="27"/>
      <c r="G49" s="27"/>
      <c r="H49" s="27"/>
      <c r="I49" s="28"/>
      <c r="J49" s="28"/>
      <c r="K49" s="29"/>
      <c r="M49" s="39" t="s">
        <v>51</v>
      </c>
      <c r="N49" s="39"/>
      <c r="O49" s="39"/>
      <c r="P49" s="39"/>
      <c r="Q49" s="39"/>
      <c r="R49" s="39"/>
      <c r="S49" s="39"/>
      <c r="T49" s="39"/>
      <c r="U49" s="39"/>
      <c r="V49" s="39"/>
    </row>
    <row r="50" spans="1:22" s="6" customFormat="1" ht="14.25" customHeight="1">
      <c r="A50" s="40" t="s">
        <v>52</v>
      </c>
      <c r="B50" s="41">
        <v>5</v>
      </c>
      <c r="C50" s="42">
        <v>0</v>
      </c>
      <c r="D50" s="41">
        <v>92</v>
      </c>
      <c r="E50" s="43" t="s">
        <v>18</v>
      </c>
      <c r="F50" s="41">
        <v>941</v>
      </c>
      <c r="G50" s="41">
        <v>135</v>
      </c>
      <c r="H50" s="41">
        <v>806</v>
      </c>
      <c r="I50" s="41">
        <v>428</v>
      </c>
      <c r="J50" s="41">
        <v>60</v>
      </c>
      <c r="K50" s="35">
        <v>368</v>
      </c>
      <c r="M50" s="33"/>
      <c r="N50" s="33"/>
      <c r="O50" s="33"/>
      <c r="P50" s="33"/>
      <c r="Q50" s="44" t="str">
        <f>IF(F50=G50+H50,"ok",F50-(G50+H50))</f>
        <v>ok</v>
      </c>
      <c r="R50" s="33"/>
      <c r="S50" s="33"/>
      <c r="T50" s="44" t="str">
        <f>IF(I50=J50+K50,"ok",I50-(J50+K50))</f>
        <v>ok</v>
      </c>
      <c r="U50" s="33"/>
      <c r="V50" s="33"/>
    </row>
    <row r="51" spans="1:22" s="6" customFormat="1" ht="14.25" customHeight="1">
      <c r="A51" s="45" t="s">
        <v>35</v>
      </c>
      <c r="B51" s="27">
        <v>5</v>
      </c>
      <c r="C51" s="47">
        <v>0</v>
      </c>
      <c r="D51" s="27">
        <v>92</v>
      </c>
      <c r="E51" s="28" t="s">
        <v>18</v>
      </c>
      <c r="F51" s="27">
        <v>941</v>
      </c>
      <c r="G51" s="27">
        <v>135</v>
      </c>
      <c r="H51" s="27">
        <v>806</v>
      </c>
      <c r="I51" s="28">
        <v>428</v>
      </c>
      <c r="J51" s="28">
        <v>60</v>
      </c>
      <c r="K51" s="29">
        <v>368</v>
      </c>
      <c r="M51" s="53"/>
      <c r="N51" s="53"/>
      <c r="O51" s="53"/>
      <c r="P51" s="53"/>
      <c r="Q51" s="51" t="str">
        <f>IF(F51=G51+H51,"ok",F51-(G51+H51))</f>
        <v>ok</v>
      </c>
      <c r="R51" s="53"/>
      <c r="S51" s="53"/>
      <c r="T51" s="51" t="str">
        <f>IF(I51=J51+K51,"ok",I51-(J51+K51))</f>
        <v>ok</v>
      </c>
      <c r="U51" s="53"/>
      <c r="V51" s="53"/>
    </row>
    <row r="52" spans="1:22" s="6" customFormat="1" ht="14.25" customHeight="1">
      <c r="A52" s="54"/>
      <c r="B52" s="27"/>
      <c r="C52" s="28"/>
      <c r="D52" s="27"/>
      <c r="E52" s="28"/>
      <c r="F52" s="27"/>
      <c r="G52" s="27"/>
      <c r="H52" s="27"/>
      <c r="I52" s="28"/>
      <c r="J52" s="28"/>
      <c r="K52" s="29"/>
      <c r="M52" s="39" t="s">
        <v>53</v>
      </c>
      <c r="N52" s="39"/>
      <c r="O52" s="39"/>
      <c r="P52" s="39"/>
      <c r="Q52" s="39"/>
      <c r="R52" s="39"/>
      <c r="S52" s="39"/>
      <c r="T52" s="39"/>
      <c r="U52" s="39"/>
      <c r="V52" s="39"/>
    </row>
    <row r="53" spans="1:22" s="6" customFormat="1" ht="14.25" customHeight="1">
      <c r="A53" s="40" t="s">
        <v>54</v>
      </c>
      <c r="B53" s="41">
        <v>10</v>
      </c>
      <c r="C53" s="42">
        <v>0</v>
      </c>
      <c r="D53" s="41">
        <v>1447</v>
      </c>
      <c r="E53" s="43" t="s">
        <v>18</v>
      </c>
      <c r="F53" s="41">
        <v>19988</v>
      </c>
      <c r="G53" s="41">
        <v>11591</v>
      </c>
      <c r="H53" s="41">
        <v>8397</v>
      </c>
      <c r="I53" s="43">
        <v>3756</v>
      </c>
      <c r="J53" s="43">
        <v>2058</v>
      </c>
      <c r="K53" s="36">
        <v>1698</v>
      </c>
      <c r="M53" s="44" t="str">
        <f>IF(B53=SUM(B54:B56),"ok",B53-SUM(B54:B56))</f>
        <v>ok</v>
      </c>
      <c r="N53" s="44" t="str">
        <f>IF(C53=SUM(C54:C56),"ok",C53-SUM(C54:C56))</f>
        <v>ok</v>
      </c>
      <c r="O53" s="44" t="str">
        <f>IF(D53=SUM(D54:D56),"ok",D53-SUM(D54:D56))</f>
        <v>ok</v>
      </c>
      <c r="P53" s="44"/>
      <c r="Q53" s="44" t="str">
        <f>IF(F53=SUM(F54:F56),"ok",F53-SUM(F54:F56))</f>
        <v>ok</v>
      </c>
      <c r="R53" s="44" t="str">
        <f>IF(G53=SUM(G54:G56),"ok",G53-SUM(G54:G56))</f>
        <v>ok</v>
      </c>
      <c r="S53" s="44" t="str">
        <f>IF(H53=SUM(H54:H56),"ok",H53-SUM(H54:H56))</f>
        <v>ok</v>
      </c>
      <c r="T53" s="44" t="str">
        <f>IF(I53=J53+K53,"ok",I53-(J53+K53))</f>
        <v>ok</v>
      </c>
      <c r="U53" s="44"/>
      <c r="V53" s="44"/>
    </row>
    <row r="54" spans="1:22" s="6" customFormat="1" ht="14.25" customHeight="1">
      <c r="A54" s="45" t="s">
        <v>55</v>
      </c>
      <c r="B54" s="27">
        <v>1</v>
      </c>
      <c r="C54" s="47">
        <v>0</v>
      </c>
      <c r="D54" s="27">
        <v>952</v>
      </c>
      <c r="E54" s="28" t="s">
        <v>18</v>
      </c>
      <c r="F54" s="27">
        <v>10430</v>
      </c>
      <c r="G54" s="27">
        <v>6567</v>
      </c>
      <c r="H54" s="27">
        <v>3863</v>
      </c>
      <c r="I54" s="28" t="s">
        <v>18</v>
      </c>
      <c r="J54" s="28" t="s">
        <v>18</v>
      </c>
      <c r="K54" s="29" t="s">
        <v>18</v>
      </c>
      <c r="M54" s="49"/>
      <c r="N54" s="49"/>
      <c r="O54" s="49"/>
      <c r="P54" s="49"/>
      <c r="Q54" s="49" t="str">
        <f>IF(F54=G54+H54,"ok",F54-(G54+H54))</f>
        <v>ok</v>
      </c>
      <c r="R54" s="49"/>
      <c r="S54" s="49"/>
      <c r="T54" s="49"/>
      <c r="U54" s="49"/>
      <c r="V54" s="49"/>
    </row>
    <row r="55" spans="1:22" s="6" customFormat="1" ht="14.25" customHeight="1">
      <c r="A55" s="45" t="s">
        <v>34</v>
      </c>
      <c r="B55" s="27">
        <v>3</v>
      </c>
      <c r="C55" s="47">
        <v>0</v>
      </c>
      <c r="D55" s="27">
        <v>214</v>
      </c>
      <c r="E55" s="28" t="s">
        <v>18</v>
      </c>
      <c r="F55" s="27">
        <v>4669</v>
      </c>
      <c r="G55" s="27">
        <v>2405</v>
      </c>
      <c r="H55" s="27">
        <v>2264</v>
      </c>
      <c r="I55" s="28" t="s">
        <v>18</v>
      </c>
      <c r="J55" s="28" t="s">
        <v>18</v>
      </c>
      <c r="K55" s="29" t="s">
        <v>18</v>
      </c>
      <c r="M55" s="49"/>
      <c r="N55" s="49"/>
      <c r="O55" s="49"/>
      <c r="P55" s="49"/>
      <c r="Q55" s="49" t="str">
        <f>IF(F55=G55+H55,"ok",F55-(G55+H55))</f>
        <v>ok</v>
      </c>
      <c r="R55" s="49"/>
      <c r="S55" s="49"/>
      <c r="T55" s="49"/>
      <c r="U55" s="49"/>
      <c r="V55" s="49"/>
    </row>
    <row r="56" spans="1:22" s="6" customFormat="1" ht="14.25" customHeight="1">
      <c r="A56" s="45" t="s">
        <v>35</v>
      </c>
      <c r="B56" s="27">
        <v>6</v>
      </c>
      <c r="C56" s="47">
        <v>0</v>
      </c>
      <c r="D56" s="28">
        <v>281</v>
      </c>
      <c r="E56" s="28" t="s">
        <v>18</v>
      </c>
      <c r="F56" s="27">
        <v>4889</v>
      </c>
      <c r="G56" s="27">
        <v>2619</v>
      </c>
      <c r="H56" s="27">
        <v>2270</v>
      </c>
      <c r="I56" s="28" t="s">
        <v>18</v>
      </c>
      <c r="J56" s="28" t="s">
        <v>18</v>
      </c>
      <c r="K56" s="29" t="s">
        <v>18</v>
      </c>
      <c r="M56" s="51"/>
      <c r="N56" s="51"/>
      <c r="O56" s="51"/>
      <c r="P56" s="51"/>
      <c r="Q56" s="51" t="str">
        <f>IF(F56=G56+H56,"ok",F56-(G56+H56))</f>
        <v>ok</v>
      </c>
      <c r="R56" s="51"/>
      <c r="S56" s="51"/>
      <c r="T56" s="51"/>
      <c r="U56" s="51"/>
      <c r="V56" s="51"/>
    </row>
    <row r="57" spans="1:22" s="6" customFormat="1" ht="14.25" customHeight="1">
      <c r="A57" s="54"/>
      <c r="B57" s="27"/>
      <c r="C57" s="28"/>
      <c r="D57" s="28"/>
      <c r="E57" s="28"/>
      <c r="F57" s="27"/>
      <c r="G57" s="27"/>
      <c r="H57" s="27"/>
      <c r="I57" s="27"/>
      <c r="J57" s="27"/>
      <c r="K57" s="31"/>
      <c r="M57" s="39" t="s">
        <v>56</v>
      </c>
      <c r="N57" s="39"/>
      <c r="O57" s="39"/>
      <c r="P57" s="39"/>
      <c r="Q57" s="39"/>
      <c r="R57" s="39"/>
      <c r="S57" s="39"/>
      <c r="T57" s="39"/>
      <c r="U57" s="39"/>
      <c r="V57" s="39"/>
    </row>
    <row r="58" spans="1:22" s="6" customFormat="1" ht="14.25" customHeight="1">
      <c r="A58" s="40" t="s">
        <v>57</v>
      </c>
      <c r="B58" s="41">
        <v>41</v>
      </c>
      <c r="C58" s="42">
        <v>0</v>
      </c>
      <c r="D58" s="43">
        <v>405</v>
      </c>
      <c r="E58" s="43">
        <v>1506</v>
      </c>
      <c r="F58" s="41">
        <v>4975</v>
      </c>
      <c r="G58" s="41">
        <v>1870</v>
      </c>
      <c r="H58" s="41">
        <v>3105</v>
      </c>
      <c r="I58" s="41">
        <v>2119</v>
      </c>
      <c r="J58" s="41">
        <v>915</v>
      </c>
      <c r="K58" s="41">
        <v>1204</v>
      </c>
      <c r="M58" s="44" t="str">
        <f t="shared" ref="M58:V58" si="6">IF(B58=B59+B60,"ok",B58-(B59+B60))</f>
        <v>ok</v>
      </c>
      <c r="N58" s="44" t="str">
        <f t="shared" si="6"/>
        <v>ok</v>
      </c>
      <c r="O58" s="44" t="str">
        <f t="shared" si="6"/>
        <v>ok</v>
      </c>
      <c r="P58" s="44" t="str">
        <f t="shared" si="6"/>
        <v>ok</v>
      </c>
      <c r="Q58" s="44" t="str">
        <f t="shared" si="6"/>
        <v>ok</v>
      </c>
      <c r="R58" s="44" t="str">
        <f t="shared" si="6"/>
        <v>ok</v>
      </c>
      <c r="S58" s="44" t="str">
        <f t="shared" si="6"/>
        <v>ok</v>
      </c>
      <c r="T58" s="44" t="str">
        <f t="shared" si="6"/>
        <v>ok</v>
      </c>
      <c r="U58" s="44" t="str">
        <f t="shared" si="6"/>
        <v>ok</v>
      </c>
      <c r="V58" s="44" t="str">
        <f t="shared" si="6"/>
        <v>ok</v>
      </c>
    </row>
    <row r="59" spans="1:22" s="6" customFormat="1" ht="14.25" customHeight="1">
      <c r="A59" s="45" t="s">
        <v>34</v>
      </c>
      <c r="B59" s="27">
        <v>3</v>
      </c>
      <c r="C59" s="47">
        <v>0</v>
      </c>
      <c r="D59" s="27">
        <v>58</v>
      </c>
      <c r="E59" s="27">
        <v>168</v>
      </c>
      <c r="F59" s="27">
        <v>369</v>
      </c>
      <c r="G59" s="27">
        <v>80</v>
      </c>
      <c r="H59" s="27">
        <v>289</v>
      </c>
      <c r="I59" s="27">
        <v>121</v>
      </c>
      <c r="J59" s="27">
        <v>33</v>
      </c>
      <c r="K59" s="31">
        <v>88</v>
      </c>
      <c r="M59" s="39"/>
      <c r="N59" s="39"/>
      <c r="O59" s="39"/>
      <c r="P59" s="39"/>
      <c r="Q59" s="49" t="str">
        <f>IF(F59=G59+H59,"ok",F59-(G59+H59))</f>
        <v>ok</v>
      </c>
      <c r="R59" s="39"/>
      <c r="S59" s="39"/>
      <c r="T59" s="49" t="str">
        <f>IF(I59=J59+K59,"ok",I59-(J59+K59))</f>
        <v>ok</v>
      </c>
      <c r="U59" s="39"/>
      <c r="V59" s="39"/>
    </row>
    <row r="60" spans="1:22" s="6" customFormat="1" ht="14.25" customHeight="1">
      <c r="A60" s="45" t="s">
        <v>35</v>
      </c>
      <c r="B60" s="31">
        <v>38</v>
      </c>
      <c r="C60" s="55">
        <v>0</v>
      </c>
      <c r="D60" s="31">
        <v>347</v>
      </c>
      <c r="E60" s="31">
        <v>1338</v>
      </c>
      <c r="F60" s="31">
        <v>4606</v>
      </c>
      <c r="G60" s="31">
        <v>1790</v>
      </c>
      <c r="H60" s="31">
        <v>2816</v>
      </c>
      <c r="I60" s="31">
        <v>1998</v>
      </c>
      <c r="J60" s="31">
        <v>882</v>
      </c>
      <c r="K60" s="31">
        <v>1116</v>
      </c>
      <c r="M60" s="53"/>
      <c r="N60" s="53"/>
      <c r="O60" s="53"/>
      <c r="P60" s="53"/>
      <c r="Q60" s="51" t="str">
        <f>IF(F60=G60+H60,"ok",F60-(G60+H60))</f>
        <v>ok</v>
      </c>
      <c r="R60" s="53"/>
      <c r="S60" s="53"/>
      <c r="T60" s="51" t="str">
        <f>IF(I60=J60+K60,"ok",I60-(J60+K60))</f>
        <v>ok</v>
      </c>
      <c r="U60" s="53"/>
      <c r="V60" s="53"/>
    </row>
    <row r="61" spans="1:22" s="6" customFormat="1" ht="14.25" customHeight="1">
      <c r="A61" s="54"/>
      <c r="B61" s="56"/>
      <c r="C61" s="57"/>
      <c r="D61" s="56"/>
      <c r="E61" s="56"/>
      <c r="F61" s="56"/>
      <c r="G61" s="56"/>
      <c r="H61" s="56"/>
      <c r="I61" s="56"/>
      <c r="J61" s="56" t="s">
        <v>58</v>
      </c>
      <c r="K61" s="56"/>
      <c r="M61" s="39" t="s">
        <v>59</v>
      </c>
      <c r="N61" s="39"/>
      <c r="O61" s="39"/>
      <c r="P61" s="39"/>
      <c r="Q61" s="39"/>
      <c r="R61" s="39"/>
      <c r="S61" s="39"/>
      <c r="T61" s="39"/>
      <c r="U61" s="39"/>
      <c r="V61" s="39"/>
    </row>
    <row r="62" spans="1:22" s="6" customFormat="1" ht="14.25" customHeight="1">
      <c r="A62" s="58" t="s">
        <v>60</v>
      </c>
      <c r="B62" s="35">
        <v>43</v>
      </c>
      <c r="C62" s="47">
        <v>0</v>
      </c>
      <c r="D62" s="35">
        <v>326</v>
      </c>
      <c r="E62" s="35">
        <v>232</v>
      </c>
      <c r="F62" s="35">
        <v>3041</v>
      </c>
      <c r="G62" s="35">
        <v>1807</v>
      </c>
      <c r="H62" s="35">
        <v>1234</v>
      </c>
      <c r="I62" s="35">
        <v>14804</v>
      </c>
      <c r="J62" s="35">
        <v>8993</v>
      </c>
      <c r="K62" s="35">
        <v>5811</v>
      </c>
      <c r="M62" s="33"/>
      <c r="N62" s="33"/>
      <c r="O62" s="33"/>
      <c r="P62" s="33"/>
      <c r="Q62" s="44" t="str">
        <f>IF(F62=G62+H62,"ok",F62-(G62+H62))</f>
        <v>ok</v>
      </c>
      <c r="R62" s="33"/>
      <c r="S62" s="33"/>
      <c r="T62" s="44" t="str">
        <f>IF(I62=J62+K62,"ok",I62-(J62+K62))</f>
        <v>ok</v>
      </c>
      <c r="U62" s="33"/>
      <c r="V62" s="33"/>
    </row>
    <row r="63" spans="1:22" s="6" customFormat="1" ht="14.25" customHeight="1">
      <c r="A63" s="59" t="s">
        <v>35</v>
      </c>
      <c r="B63" s="60">
        <v>43</v>
      </c>
      <c r="C63" s="61">
        <v>0</v>
      </c>
      <c r="D63" s="60">
        <v>326</v>
      </c>
      <c r="E63" s="60">
        <v>232</v>
      </c>
      <c r="F63" s="60">
        <v>3041</v>
      </c>
      <c r="G63" s="60">
        <v>1807</v>
      </c>
      <c r="H63" s="60">
        <v>1234</v>
      </c>
      <c r="I63" s="60">
        <v>14804</v>
      </c>
      <c r="J63" s="60">
        <v>8993</v>
      </c>
      <c r="K63" s="60">
        <v>5811</v>
      </c>
      <c r="M63" s="53"/>
      <c r="N63" s="53"/>
      <c r="O63" s="53"/>
      <c r="P63" s="53"/>
      <c r="Q63" s="51" t="str">
        <f>IF(F63=G63+H63,"ok",F63-(G63+H63))</f>
        <v>ok</v>
      </c>
      <c r="R63" s="53"/>
      <c r="S63" s="53"/>
      <c r="T63" s="51" t="str">
        <f>IF(I63=J63+K63,"ok",I63-(J63+K63))</f>
        <v>ok</v>
      </c>
      <c r="U63" s="53"/>
      <c r="V63" s="53"/>
    </row>
    <row r="64" spans="1:22" ht="14.25" customHeight="1">
      <c r="A64" s="62" t="s">
        <v>61</v>
      </c>
      <c r="B64" s="63"/>
      <c r="C64" s="63"/>
      <c r="D64" s="63"/>
      <c r="E64" s="63"/>
      <c r="F64" s="63"/>
      <c r="G64" s="63"/>
      <c r="H64" s="63"/>
      <c r="I64" s="63"/>
      <c r="J64" s="63"/>
      <c r="K64" s="64"/>
    </row>
    <row r="65" spans="1:11" ht="14.25" customHeight="1">
      <c r="A65" s="62" t="s">
        <v>62</v>
      </c>
      <c r="B65" s="63"/>
      <c r="C65" s="63"/>
      <c r="D65" s="63"/>
      <c r="E65" s="63"/>
      <c r="F65" s="63"/>
      <c r="G65" s="63"/>
      <c r="H65" s="63"/>
      <c r="I65" s="63"/>
      <c r="J65" s="63"/>
      <c r="K65" s="64"/>
    </row>
    <row r="66" spans="1:11" ht="14.25" customHeight="1">
      <c r="A66" s="65" t="s">
        <v>63</v>
      </c>
      <c r="B66" s="63"/>
      <c r="C66" s="63"/>
      <c r="D66" s="63"/>
      <c r="E66" s="63"/>
      <c r="F66" s="63"/>
      <c r="G66" s="63"/>
      <c r="H66" s="63"/>
      <c r="I66" s="63"/>
      <c r="J66" s="63"/>
      <c r="K66" s="64"/>
    </row>
    <row r="67" spans="1:11">
      <c r="A67" s="65" t="s">
        <v>64</v>
      </c>
      <c r="B67" s="66"/>
      <c r="C67" s="66"/>
      <c r="D67" s="66"/>
      <c r="E67" s="66"/>
      <c r="F67" s="66"/>
      <c r="G67" s="66"/>
      <c r="H67" s="66"/>
      <c r="I67" s="66"/>
      <c r="J67" s="66"/>
      <c r="K67" s="67"/>
    </row>
  </sheetData>
  <sheetProtection password="CA4C" sheet="1"/>
  <mergeCells count="1">
    <mergeCell ref="N2:N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workbookViewId="0"/>
  </sheetViews>
  <sheetFormatPr defaultRowHeight="13.5"/>
  <cols>
    <col min="1" max="1" width="13.875" style="184" customWidth="1"/>
    <col min="2" max="5" width="11.5" style="13" customWidth="1"/>
    <col min="6" max="6" width="15.25" style="13" customWidth="1"/>
    <col min="7" max="10" width="11.5" style="13" customWidth="1"/>
    <col min="11" max="11" width="9" style="13"/>
    <col min="12" max="22" width="0" style="13" hidden="1" customWidth="1"/>
    <col min="23" max="16384" width="9" style="13"/>
  </cols>
  <sheetData>
    <row r="1" spans="1:21">
      <c r="A1" s="248"/>
      <c r="B1" s="249"/>
      <c r="C1" s="238"/>
      <c r="D1" s="238"/>
      <c r="E1" s="238"/>
      <c r="F1" s="238"/>
      <c r="G1" s="238"/>
      <c r="H1" s="238"/>
      <c r="I1" s="238"/>
      <c r="J1" s="238"/>
    </row>
    <row r="2" spans="1:21">
      <c r="A2" s="250"/>
      <c r="B2" s="238"/>
      <c r="C2" s="238"/>
      <c r="D2" s="238"/>
      <c r="E2" s="238"/>
      <c r="F2" s="238"/>
      <c r="G2" s="238"/>
      <c r="H2" s="238"/>
      <c r="I2" s="238"/>
      <c r="J2" s="238"/>
    </row>
    <row r="3" spans="1:21" ht="14.25">
      <c r="A3" s="248"/>
      <c r="B3" s="251" t="s">
        <v>322</v>
      </c>
      <c r="C3" s="238"/>
      <c r="D3" s="238"/>
      <c r="E3" s="238"/>
      <c r="F3" s="238"/>
      <c r="G3" s="238"/>
      <c r="H3" s="238"/>
      <c r="I3" s="238"/>
      <c r="J3" s="238"/>
      <c r="M3" s="6" t="s">
        <v>323</v>
      </c>
    </row>
    <row r="4" spans="1:21" ht="14.25" thickBot="1">
      <c r="A4" s="248"/>
      <c r="B4" s="238"/>
      <c r="C4" s="238"/>
      <c r="D4" s="238"/>
      <c r="E4" s="238"/>
      <c r="F4" s="238"/>
      <c r="G4" s="238"/>
      <c r="H4" s="238"/>
      <c r="I4" s="238"/>
      <c r="J4" s="238"/>
      <c r="M4" s="30" t="s">
        <v>235</v>
      </c>
    </row>
    <row r="5" spans="1:21" ht="15" customHeight="1" thickTop="1">
      <c r="A5" s="478" t="s">
        <v>324</v>
      </c>
      <c r="B5" s="471" t="s">
        <v>325</v>
      </c>
      <c r="C5" s="448" t="s">
        <v>326</v>
      </c>
      <c r="D5" s="452"/>
      <c r="E5" s="449"/>
      <c r="F5" s="471" t="s">
        <v>327</v>
      </c>
      <c r="G5" s="471" t="s">
        <v>325</v>
      </c>
      <c r="H5" s="448" t="s">
        <v>326</v>
      </c>
      <c r="I5" s="452"/>
      <c r="J5" s="452"/>
      <c r="M5" s="471" t="s">
        <v>325</v>
      </c>
      <c r="N5" s="448" t="s">
        <v>326</v>
      </c>
      <c r="O5" s="452"/>
      <c r="P5" s="449"/>
      <c r="Q5" s="471" t="s">
        <v>328</v>
      </c>
      <c r="R5" s="471" t="s">
        <v>325</v>
      </c>
      <c r="S5" s="448" t="s">
        <v>326</v>
      </c>
      <c r="T5" s="452"/>
      <c r="U5" s="452"/>
    </row>
    <row r="6" spans="1:21" ht="15" customHeight="1">
      <c r="A6" s="454"/>
      <c r="B6" s="459"/>
      <c r="C6" s="22" t="s">
        <v>14</v>
      </c>
      <c r="D6" s="21" t="s">
        <v>15</v>
      </c>
      <c r="E6" s="20" t="s">
        <v>16</v>
      </c>
      <c r="F6" s="459"/>
      <c r="G6" s="459"/>
      <c r="H6" s="22" t="s">
        <v>14</v>
      </c>
      <c r="I6" s="21" t="s">
        <v>15</v>
      </c>
      <c r="J6" s="20" t="s">
        <v>16</v>
      </c>
      <c r="M6" s="459"/>
      <c r="N6" s="22" t="s">
        <v>14</v>
      </c>
      <c r="O6" s="21" t="s">
        <v>15</v>
      </c>
      <c r="P6" s="20" t="s">
        <v>16</v>
      </c>
      <c r="Q6" s="459"/>
      <c r="R6" s="459"/>
      <c r="S6" s="22" t="s">
        <v>14</v>
      </c>
      <c r="T6" s="21" t="s">
        <v>15</v>
      </c>
      <c r="U6" s="20" t="s">
        <v>16</v>
      </c>
    </row>
    <row r="7" spans="1:21" s="6" customFormat="1">
      <c r="A7" s="252" t="s">
        <v>79</v>
      </c>
      <c r="B7" s="224"/>
      <c r="C7" s="224"/>
      <c r="D7" s="224"/>
      <c r="E7" s="224"/>
      <c r="F7" s="253"/>
      <c r="G7" s="254"/>
      <c r="H7" s="254"/>
      <c r="I7" s="254"/>
      <c r="J7" s="254"/>
      <c r="K7" s="9"/>
      <c r="N7" s="6" t="s">
        <v>329</v>
      </c>
    </row>
    <row r="8" spans="1:21" s="6" customFormat="1">
      <c r="A8" s="255" t="s">
        <v>166</v>
      </c>
      <c r="B8" s="240">
        <v>80</v>
      </c>
      <c r="C8" s="240">
        <v>5195</v>
      </c>
      <c r="D8" s="240">
        <v>1938</v>
      </c>
      <c r="E8" s="240">
        <v>3257</v>
      </c>
      <c r="F8" s="256" t="s">
        <v>330</v>
      </c>
      <c r="G8" s="47">
        <v>1</v>
      </c>
      <c r="H8" s="47">
        <v>24</v>
      </c>
      <c r="I8" s="47">
        <v>16</v>
      </c>
      <c r="J8" s="47">
        <v>8</v>
      </c>
      <c r="K8" s="9"/>
      <c r="M8" s="167"/>
      <c r="N8" s="167" t="str">
        <f>IF(C8=(D8+E8),"ok",C8-(D8+E8))</f>
        <v>ok</v>
      </c>
      <c r="O8" s="167"/>
      <c r="P8" s="167"/>
      <c r="R8" s="167"/>
      <c r="S8" s="167" t="str">
        <f t="shared" ref="S8:S13" si="0">IF(H8=(I8+J8),"ok",H8-(I8+J8))</f>
        <v>ok</v>
      </c>
      <c r="T8" s="167"/>
      <c r="U8" s="167"/>
    </row>
    <row r="9" spans="1:21" s="6" customFormat="1">
      <c r="A9" s="255">
        <v>28</v>
      </c>
      <c r="B9" s="240">
        <v>80</v>
      </c>
      <c r="C9" s="240">
        <v>5119</v>
      </c>
      <c r="D9" s="240">
        <v>1938</v>
      </c>
      <c r="E9" s="240">
        <v>3181</v>
      </c>
      <c r="F9" s="256" t="s">
        <v>331</v>
      </c>
      <c r="G9" s="47">
        <v>6</v>
      </c>
      <c r="H9" s="47">
        <v>667</v>
      </c>
      <c r="I9" s="47">
        <v>366</v>
      </c>
      <c r="J9" s="47">
        <v>301</v>
      </c>
      <c r="K9" s="9"/>
      <c r="M9" s="167"/>
      <c r="N9" s="167" t="str">
        <f>IF(C9=(D9+E9),"ok",C9-(D9+E9))</f>
        <v>ok</v>
      </c>
      <c r="O9" s="167"/>
      <c r="P9" s="167"/>
      <c r="R9" s="167"/>
      <c r="S9" s="167" t="str">
        <f t="shared" si="0"/>
        <v>ok</v>
      </c>
      <c r="T9" s="167"/>
      <c r="U9" s="167"/>
    </row>
    <row r="10" spans="1:21" s="6" customFormat="1">
      <c r="A10" s="257">
        <v>29</v>
      </c>
      <c r="B10" s="241">
        <v>95</v>
      </c>
      <c r="C10" s="241">
        <v>4975</v>
      </c>
      <c r="D10" s="241">
        <v>1870</v>
      </c>
      <c r="E10" s="241">
        <v>3105</v>
      </c>
      <c r="F10" s="256" t="s">
        <v>332</v>
      </c>
      <c r="G10" s="47">
        <v>1</v>
      </c>
      <c r="H10" s="47">
        <v>32</v>
      </c>
      <c r="I10" s="47">
        <v>24</v>
      </c>
      <c r="J10" s="47">
        <v>8</v>
      </c>
      <c r="K10" s="9"/>
      <c r="M10" s="167"/>
      <c r="N10" s="167" t="str">
        <f>IF(C10=(D10+E10),"ok",C10-(D10+E10))</f>
        <v>ok</v>
      </c>
      <c r="O10" s="167"/>
      <c r="P10" s="167"/>
      <c r="R10" s="167"/>
      <c r="S10" s="167" t="str">
        <f t="shared" si="0"/>
        <v>ok</v>
      </c>
      <c r="T10" s="167"/>
      <c r="U10" s="167"/>
    </row>
    <row r="11" spans="1:21" s="6" customFormat="1">
      <c r="A11" s="252"/>
      <c r="B11" s="240"/>
      <c r="C11" s="240"/>
      <c r="D11" s="240"/>
      <c r="E11" s="240"/>
      <c r="F11" s="256" t="s">
        <v>333</v>
      </c>
      <c r="G11" s="47">
        <v>1</v>
      </c>
      <c r="H11" s="47">
        <v>0</v>
      </c>
      <c r="I11" s="47">
        <v>0</v>
      </c>
      <c r="J11" s="47">
        <v>0</v>
      </c>
      <c r="K11" s="9"/>
      <c r="L11" s="212" t="s">
        <v>334</v>
      </c>
      <c r="M11" s="213" t="str">
        <f>IF(B10=SUM(B12:B14),"ok",B10-SUM(B12:B14))</f>
        <v>ok</v>
      </c>
      <c r="N11" s="213" t="str">
        <f>IF(C10=SUM(C12:C14),"ok",C10-SUM(C12:C14))</f>
        <v>ok</v>
      </c>
      <c r="O11" s="213" t="str">
        <f>IF(D10=SUM(D12:D14),"ok",D10-SUM(D12:D14))</f>
        <v>ok</v>
      </c>
      <c r="P11" s="216" t="str">
        <f>IF(E10=SUM(E12:E14),"ok",E10-SUM(E12:E14))</f>
        <v>ok</v>
      </c>
      <c r="R11" s="167"/>
      <c r="S11" s="167" t="str">
        <f t="shared" si="0"/>
        <v>ok</v>
      </c>
      <c r="T11" s="167"/>
      <c r="U11" s="167"/>
    </row>
    <row r="12" spans="1:21" s="6" customFormat="1">
      <c r="A12" s="258" t="s">
        <v>335</v>
      </c>
      <c r="B12" s="47">
        <v>0</v>
      </c>
      <c r="C12" s="47">
        <v>0</v>
      </c>
      <c r="D12" s="47">
        <v>0</v>
      </c>
      <c r="E12" s="47">
        <v>0</v>
      </c>
      <c r="F12" s="256" t="s">
        <v>336</v>
      </c>
      <c r="G12" s="47">
        <v>2</v>
      </c>
      <c r="H12" s="47">
        <v>87</v>
      </c>
      <c r="I12" s="47">
        <v>34</v>
      </c>
      <c r="J12" s="47">
        <v>53</v>
      </c>
      <c r="K12" s="9"/>
      <c r="L12" s="212" t="s">
        <v>337</v>
      </c>
      <c r="M12" s="213" t="str">
        <f>IF(B10=B16+B27+G29,"ok",B10-(B16+B27+G29))</f>
        <v>ok</v>
      </c>
      <c r="N12" s="213" t="str">
        <f>IF(C10=C16+C27+H29,"ok",C10-(C16+C27+H29))</f>
        <v>ok</v>
      </c>
      <c r="O12" s="213" t="str">
        <f>IF(D10=D16+D27+I29,"ok",D10-(D16+D27+I29))</f>
        <v>ok</v>
      </c>
      <c r="P12" s="213" t="str">
        <f>IF(E10=E16+E27+J29,"ok",E10-(E16+E27+J29))</f>
        <v>ok</v>
      </c>
      <c r="R12" s="167"/>
      <c r="S12" s="167" t="str">
        <f t="shared" si="0"/>
        <v>ok</v>
      </c>
      <c r="T12" s="167"/>
      <c r="U12" s="167"/>
    </row>
    <row r="13" spans="1:21" s="6" customFormat="1">
      <c r="A13" s="258" t="s">
        <v>338</v>
      </c>
      <c r="B13" s="240">
        <v>5</v>
      </c>
      <c r="C13" s="240">
        <v>369</v>
      </c>
      <c r="D13" s="240">
        <v>80</v>
      </c>
      <c r="E13" s="240">
        <v>289</v>
      </c>
      <c r="F13" s="256" t="s">
        <v>339</v>
      </c>
      <c r="G13" s="47">
        <v>1</v>
      </c>
      <c r="H13" s="47">
        <v>14</v>
      </c>
      <c r="I13" s="47">
        <v>2</v>
      </c>
      <c r="J13" s="47">
        <v>12</v>
      </c>
      <c r="K13" s="9"/>
      <c r="M13" s="167"/>
      <c r="N13" s="167" t="str">
        <f>IF(C13=(D13+E13),"ok",C13-(D13+E13))</f>
        <v>ok</v>
      </c>
      <c r="O13" s="167"/>
      <c r="P13" s="167"/>
      <c r="R13" s="167"/>
      <c r="S13" s="167" t="str">
        <f t="shared" si="0"/>
        <v>ok</v>
      </c>
      <c r="T13" s="167"/>
      <c r="U13" s="167"/>
    </row>
    <row r="14" spans="1:21" s="6" customFormat="1">
      <c r="A14" s="258" t="s">
        <v>340</v>
      </c>
      <c r="B14" s="240">
        <v>90</v>
      </c>
      <c r="C14" s="240">
        <v>4606</v>
      </c>
      <c r="D14" s="240">
        <v>1790</v>
      </c>
      <c r="E14" s="240">
        <v>2816</v>
      </c>
      <c r="F14" s="256" t="s">
        <v>341</v>
      </c>
      <c r="G14" s="47">
        <v>1</v>
      </c>
      <c r="H14" s="47">
        <v>39</v>
      </c>
      <c r="I14" s="47">
        <v>6</v>
      </c>
      <c r="J14" s="47">
        <v>33</v>
      </c>
      <c r="K14" s="9"/>
      <c r="M14" s="167"/>
      <c r="N14" s="167" t="str">
        <f>IF(C14=(D14+E14),"ok",C14-(D14+E14))</f>
        <v>ok</v>
      </c>
      <c r="O14" s="167"/>
      <c r="P14" s="167"/>
      <c r="R14" s="167"/>
      <c r="S14" s="167" t="str">
        <f>IF(H14=(I14+J14),"ok",H14-(I14+J14))</f>
        <v>ok</v>
      </c>
      <c r="T14" s="167"/>
      <c r="U14" s="167"/>
    </row>
    <row r="15" spans="1:21" s="6" customFormat="1">
      <c r="A15" s="255"/>
      <c r="B15" s="240"/>
      <c r="C15" s="240"/>
      <c r="D15" s="240"/>
      <c r="E15" s="240"/>
      <c r="F15" s="256" t="s">
        <v>342</v>
      </c>
      <c r="G15" s="47">
        <v>3</v>
      </c>
      <c r="H15" s="47">
        <v>109</v>
      </c>
      <c r="I15" s="47">
        <v>47</v>
      </c>
      <c r="J15" s="47">
        <v>62</v>
      </c>
      <c r="K15" s="9"/>
      <c r="L15" s="212" t="s">
        <v>343</v>
      </c>
      <c r="M15" s="213" t="str">
        <f>IF(B16=SUM(B17:B25),"ok",B16-SUM(B17:B25))</f>
        <v>ok</v>
      </c>
      <c r="N15" s="213" t="str">
        <f>IF(C16=SUM(C17:C25),"ok",C16-SUM(C17:C25))</f>
        <v>ok</v>
      </c>
      <c r="O15" s="213" t="str">
        <f>IF(D16=SUM(D17:D25),"ok",D16-SUM(D17:D25))</f>
        <v>ok</v>
      </c>
      <c r="P15" s="216" t="str">
        <f>IF(E16=SUM(E17:E25),"ok",E16-SUM(E17:E25))</f>
        <v>ok</v>
      </c>
      <c r="R15" s="167"/>
      <c r="S15" s="167" t="str">
        <f>IF(H16=(I16+J16),"ok",H16-(I16+J16))</f>
        <v>ok</v>
      </c>
      <c r="T15" s="167"/>
      <c r="U15" s="167"/>
    </row>
    <row r="16" spans="1:21" s="6" customFormat="1">
      <c r="A16" s="259" t="s">
        <v>344</v>
      </c>
      <c r="B16" s="47">
        <f>SUM(B17:B25)</f>
        <v>11</v>
      </c>
      <c r="C16" s="47">
        <v>517</v>
      </c>
      <c r="D16" s="47">
        <v>142</v>
      </c>
      <c r="E16" s="47">
        <v>375</v>
      </c>
      <c r="F16" s="256" t="s">
        <v>345</v>
      </c>
      <c r="G16" s="47">
        <v>4</v>
      </c>
      <c r="H16" s="47">
        <v>27</v>
      </c>
      <c r="I16" s="47">
        <v>20</v>
      </c>
      <c r="J16" s="47">
        <v>7</v>
      </c>
      <c r="K16" s="9"/>
      <c r="M16" s="167"/>
      <c r="N16" s="167" t="str">
        <f t="shared" ref="N16:N25" si="1">IF(C16=(D16+E16),"ok",C16-(D16+E16))</f>
        <v>ok</v>
      </c>
      <c r="O16" s="167"/>
      <c r="P16" s="167"/>
      <c r="R16" s="167"/>
      <c r="S16" s="167" t="str">
        <f t="shared" ref="S16:S25" si="2">IF(H19=(I19+J19),"ok",H19-(I19+J19))</f>
        <v>ok</v>
      </c>
      <c r="T16" s="167"/>
      <c r="U16" s="167"/>
    </row>
    <row r="17" spans="1:21" s="6" customFormat="1">
      <c r="A17" s="258" t="s">
        <v>346</v>
      </c>
      <c r="B17" s="47">
        <v>3</v>
      </c>
      <c r="C17" s="47">
        <v>327</v>
      </c>
      <c r="D17" s="47">
        <v>65</v>
      </c>
      <c r="E17" s="47">
        <v>262</v>
      </c>
      <c r="F17" s="256" t="s">
        <v>347</v>
      </c>
      <c r="G17" s="55">
        <v>4</v>
      </c>
      <c r="H17" s="47">
        <v>159</v>
      </c>
      <c r="I17" s="47">
        <v>124</v>
      </c>
      <c r="J17" s="47">
        <v>35</v>
      </c>
      <c r="K17" s="9"/>
      <c r="M17" s="167"/>
      <c r="N17" s="167" t="str">
        <f t="shared" si="1"/>
        <v>ok</v>
      </c>
      <c r="O17" s="167"/>
      <c r="P17" s="167"/>
      <c r="R17" s="167"/>
      <c r="S17" s="167" t="str">
        <f t="shared" si="2"/>
        <v>ok</v>
      </c>
      <c r="T17" s="167"/>
      <c r="U17" s="167"/>
    </row>
    <row r="18" spans="1:21" s="6" customFormat="1">
      <c r="A18" s="258" t="s">
        <v>348</v>
      </c>
      <c r="B18" s="47">
        <v>1</v>
      </c>
      <c r="C18" s="47">
        <v>23</v>
      </c>
      <c r="D18" s="47">
        <v>10</v>
      </c>
      <c r="E18" s="47">
        <v>13</v>
      </c>
      <c r="F18" s="256" t="s">
        <v>349</v>
      </c>
      <c r="G18" s="55">
        <v>2</v>
      </c>
      <c r="H18" s="47">
        <v>17</v>
      </c>
      <c r="I18" s="47">
        <v>0</v>
      </c>
      <c r="J18" s="47">
        <v>17</v>
      </c>
      <c r="K18" s="9"/>
      <c r="M18" s="167"/>
      <c r="N18" s="167" t="str">
        <f t="shared" si="1"/>
        <v>ok</v>
      </c>
      <c r="O18" s="167"/>
      <c r="P18" s="167"/>
      <c r="R18" s="167"/>
      <c r="S18" s="167" t="str">
        <f t="shared" si="2"/>
        <v>ok</v>
      </c>
      <c r="T18" s="167"/>
      <c r="U18" s="167"/>
    </row>
    <row r="19" spans="1:21" s="6" customFormat="1">
      <c r="A19" s="258" t="s">
        <v>350</v>
      </c>
      <c r="B19" s="47">
        <v>1</v>
      </c>
      <c r="C19" s="47">
        <v>4</v>
      </c>
      <c r="D19" s="47">
        <v>2</v>
      </c>
      <c r="E19" s="47">
        <v>2</v>
      </c>
      <c r="F19" s="256" t="s">
        <v>351</v>
      </c>
      <c r="G19" s="47">
        <v>1</v>
      </c>
      <c r="H19" s="47">
        <v>5</v>
      </c>
      <c r="I19" s="47">
        <v>2</v>
      </c>
      <c r="J19" s="47">
        <v>3</v>
      </c>
      <c r="K19" s="9"/>
      <c r="M19" s="167"/>
      <c r="N19" s="167" t="str">
        <f t="shared" si="1"/>
        <v>ok</v>
      </c>
      <c r="O19" s="167"/>
      <c r="P19" s="167"/>
      <c r="R19" s="167"/>
      <c r="S19" s="167" t="str">
        <f t="shared" si="2"/>
        <v>ok</v>
      </c>
      <c r="T19" s="167"/>
      <c r="U19" s="167"/>
    </row>
    <row r="20" spans="1:21" s="6" customFormat="1">
      <c r="A20" s="258" t="s">
        <v>352</v>
      </c>
      <c r="B20" s="47">
        <v>1</v>
      </c>
      <c r="C20" s="47">
        <v>24</v>
      </c>
      <c r="D20" s="47">
        <v>6</v>
      </c>
      <c r="E20" s="47">
        <v>18</v>
      </c>
      <c r="F20" s="256" t="s">
        <v>353</v>
      </c>
      <c r="G20" s="47">
        <v>5</v>
      </c>
      <c r="H20" s="47">
        <v>122</v>
      </c>
      <c r="I20" s="47">
        <v>1</v>
      </c>
      <c r="J20" s="47">
        <v>121</v>
      </c>
      <c r="K20" s="9"/>
      <c r="M20" s="167"/>
      <c r="N20" s="167" t="str">
        <f t="shared" si="1"/>
        <v>ok</v>
      </c>
      <c r="O20" s="167"/>
      <c r="P20" s="167"/>
      <c r="R20" s="167"/>
      <c r="S20" s="167" t="str">
        <f t="shared" si="2"/>
        <v>ok</v>
      </c>
      <c r="T20" s="167"/>
      <c r="U20" s="167"/>
    </row>
    <row r="21" spans="1:21" s="6" customFormat="1">
      <c r="A21" s="258" t="s">
        <v>339</v>
      </c>
      <c r="B21" s="47">
        <v>1</v>
      </c>
      <c r="C21" s="47">
        <v>21</v>
      </c>
      <c r="D21" s="47">
        <v>2</v>
      </c>
      <c r="E21" s="47">
        <v>19</v>
      </c>
      <c r="F21" s="256" t="s">
        <v>354</v>
      </c>
      <c r="G21" s="47">
        <v>2</v>
      </c>
      <c r="H21" s="47">
        <v>18</v>
      </c>
      <c r="I21" s="47">
        <v>0</v>
      </c>
      <c r="J21" s="47">
        <v>18</v>
      </c>
      <c r="K21" s="9"/>
      <c r="M21" s="167"/>
      <c r="N21" s="167" t="str">
        <f t="shared" si="1"/>
        <v>ok</v>
      </c>
      <c r="O21" s="167"/>
      <c r="P21" s="167"/>
      <c r="R21" s="167"/>
      <c r="S21" s="167" t="str">
        <f>IF(H25=(I25+J25),"ok",H25-(I25+J25))</f>
        <v>ok</v>
      </c>
      <c r="T21" s="167"/>
      <c r="U21" s="167"/>
    </row>
    <row r="22" spans="1:21" s="6" customFormat="1">
      <c r="A22" s="258" t="s">
        <v>355</v>
      </c>
      <c r="B22" s="47">
        <v>1</v>
      </c>
      <c r="C22" s="47">
        <v>25</v>
      </c>
      <c r="D22" s="47">
        <v>14</v>
      </c>
      <c r="E22" s="47">
        <v>11</v>
      </c>
      <c r="F22" s="256" t="s">
        <v>356</v>
      </c>
      <c r="G22" s="47">
        <v>1</v>
      </c>
      <c r="H22" s="47">
        <v>5</v>
      </c>
      <c r="I22" s="47">
        <v>0</v>
      </c>
      <c r="J22" s="47">
        <v>5</v>
      </c>
      <c r="K22" s="9"/>
      <c r="M22" s="167"/>
      <c r="N22" s="167" t="str">
        <f t="shared" si="1"/>
        <v>ok</v>
      </c>
      <c r="O22" s="167"/>
      <c r="P22" s="167"/>
      <c r="R22" s="167"/>
      <c r="S22" s="167" t="str">
        <f>IF(H26=(I26+J26),"ok",H26-(I26+J26))</f>
        <v>ok</v>
      </c>
      <c r="T22" s="167"/>
      <c r="U22" s="167"/>
    </row>
    <row r="23" spans="1:21" s="6" customFormat="1">
      <c r="A23" s="258" t="s">
        <v>357</v>
      </c>
      <c r="B23" s="47">
        <v>1</v>
      </c>
      <c r="C23" s="47">
        <v>51</v>
      </c>
      <c r="D23" s="47">
        <v>33</v>
      </c>
      <c r="E23" s="47">
        <v>18</v>
      </c>
      <c r="F23" s="256" t="s">
        <v>358</v>
      </c>
      <c r="G23" s="47">
        <v>1</v>
      </c>
      <c r="H23" s="47">
        <v>7</v>
      </c>
      <c r="I23" s="47">
        <v>1</v>
      </c>
      <c r="J23" s="47">
        <v>6</v>
      </c>
      <c r="K23" s="9"/>
      <c r="M23" s="167"/>
      <c r="N23" s="167" t="str">
        <f t="shared" si="1"/>
        <v>ok</v>
      </c>
      <c r="O23" s="167"/>
      <c r="P23" s="167"/>
      <c r="R23" s="167"/>
      <c r="S23" s="167" t="str">
        <f>IF(H27=(I27+J27),"ok",H27-(I27+J27))</f>
        <v>ok</v>
      </c>
      <c r="T23" s="167"/>
      <c r="U23" s="167"/>
    </row>
    <row r="24" spans="1:21" s="6" customFormat="1">
      <c r="A24" s="258" t="s">
        <v>351</v>
      </c>
      <c r="B24" s="47">
        <v>1</v>
      </c>
      <c r="C24" s="47">
        <v>0</v>
      </c>
      <c r="D24" s="47">
        <v>0</v>
      </c>
      <c r="E24" s="47">
        <v>0</v>
      </c>
      <c r="F24" s="256" t="s">
        <v>359</v>
      </c>
      <c r="G24" s="47">
        <v>3</v>
      </c>
      <c r="H24" s="47">
        <v>38</v>
      </c>
      <c r="I24" s="47">
        <v>17</v>
      </c>
      <c r="J24" s="47">
        <v>21</v>
      </c>
      <c r="K24" s="9"/>
      <c r="M24" s="167"/>
      <c r="N24" s="167" t="str">
        <f>IF(C24=(D24+E24),"ok",C24-(D24+E24))</f>
        <v>ok</v>
      </c>
      <c r="O24" s="167"/>
      <c r="P24" s="167"/>
      <c r="R24" s="167"/>
      <c r="S24" s="167" t="str">
        <f>IF(H27=(I27+J27),"ok",H27-(I27+J27))</f>
        <v>ok</v>
      </c>
      <c r="T24" s="167"/>
      <c r="U24" s="167"/>
    </row>
    <row r="25" spans="1:21" s="6" customFormat="1">
      <c r="A25" s="258" t="s">
        <v>360</v>
      </c>
      <c r="B25" s="47">
        <v>1</v>
      </c>
      <c r="C25" s="47">
        <v>42</v>
      </c>
      <c r="D25" s="47">
        <v>10</v>
      </c>
      <c r="E25" s="47">
        <v>32</v>
      </c>
      <c r="F25" s="256" t="s">
        <v>361</v>
      </c>
      <c r="G25" s="47">
        <v>1</v>
      </c>
      <c r="H25" s="47">
        <v>32</v>
      </c>
      <c r="I25" s="47">
        <v>3</v>
      </c>
      <c r="J25" s="47">
        <v>29</v>
      </c>
      <c r="K25" s="9"/>
      <c r="M25" s="167"/>
      <c r="N25" s="167" t="str">
        <f t="shared" si="1"/>
        <v>ok</v>
      </c>
      <c r="O25" s="167"/>
      <c r="P25" s="167"/>
      <c r="R25" s="167"/>
      <c r="S25" s="167" t="str">
        <f t="shared" si="2"/>
        <v>ok</v>
      </c>
      <c r="T25" s="167"/>
      <c r="U25" s="167"/>
    </row>
    <row r="26" spans="1:21" s="6" customFormat="1">
      <c r="A26" s="258"/>
      <c r="B26" s="47"/>
      <c r="C26" s="47"/>
      <c r="D26" s="47"/>
      <c r="E26" s="47"/>
      <c r="F26" s="256" t="s">
        <v>362</v>
      </c>
      <c r="G26" s="47">
        <v>6</v>
      </c>
      <c r="H26" s="47">
        <v>125</v>
      </c>
      <c r="I26" s="47">
        <v>92</v>
      </c>
      <c r="J26" s="47">
        <v>33</v>
      </c>
      <c r="K26" s="9"/>
      <c r="M26" s="167"/>
      <c r="N26" s="167"/>
      <c r="O26" s="167"/>
      <c r="P26" s="167"/>
      <c r="R26" s="167"/>
      <c r="S26" s="167" t="str">
        <f>IF(H28=(I28+J28),"ok",H28-(I28+J28))</f>
        <v>ok</v>
      </c>
      <c r="T26" s="167"/>
      <c r="U26" s="167"/>
    </row>
    <row r="27" spans="1:21" s="6" customFormat="1">
      <c r="A27" s="209" t="s">
        <v>363</v>
      </c>
      <c r="B27" s="47">
        <f>SUM(B28:B31,G8:G27)</f>
        <v>78</v>
      </c>
      <c r="C27" s="47">
        <v>4058</v>
      </c>
      <c r="D27" s="47">
        <v>1454</v>
      </c>
      <c r="E27" s="47">
        <v>2604</v>
      </c>
      <c r="F27" s="256" t="s">
        <v>364</v>
      </c>
      <c r="G27" s="47">
        <v>8</v>
      </c>
      <c r="H27" s="47">
        <v>347</v>
      </c>
      <c r="I27" s="47">
        <v>241</v>
      </c>
      <c r="J27" s="55">
        <v>106</v>
      </c>
      <c r="K27" s="9"/>
      <c r="M27" s="167"/>
      <c r="N27" s="167"/>
      <c r="O27" s="167"/>
      <c r="P27" s="167"/>
      <c r="R27" s="167"/>
      <c r="S27" s="167"/>
      <c r="T27" s="167"/>
      <c r="U27" s="167"/>
    </row>
    <row r="28" spans="1:21" s="6" customFormat="1">
      <c r="A28" s="258" t="s">
        <v>365</v>
      </c>
      <c r="B28" s="47">
        <v>7</v>
      </c>
      <c r="C28" s="47">
        <v>126</v>
      </c>
      <c r="D28" s="47">
        <v>110</v>
      </c>
      <c r="E28" s="47">
        <v>16</v>
      </c>
      <c r="F28" s="256"/>
      <c r="G28" s="55"/>
      <c r="H28" s="55"/>
      <c r="I28" s="55"/>
      <c r="J28" s="55"/>
      <c r="K28" s="9"/>
      <c r="L28" s="212" t="s">
        <v>343</v>
      </c>
      <c r="M28" s="213" t="str">
        <f>IF(B27=SUM(B28:B31,G8:G28),"ok",B27-SUM(B28:B31,G:G28))</f>
        <v>ok</v>
      </c>
      <c r="N28" s="213" t="str">
        <f>IF(C27=SUM(C28:C31,H8:H28),"ok",C27-SUM(C28:C31,G:H28))</f>
        <v>ok</v>
      </c>
      <c r="O28" s="213" t="str">
        <f>IF(C27=SUM(C28:C31,H8:H28),"ok",C27-SUM(C28:C30,H8:H28))</f>
        <v>ok</v>
      </c>
      <c r="P28" s="216" t="str">
        <f>IF(D27=SUM(D28:D30,I8:I28),"ok",D27-SUM(D28:D30,I8:I28))</f>
        <v>ok</v>
      </c>
      <c r="Q28" s="212" t="s">
        <v>343</v>
      </c>
      <c r="R28" s="213" t="str">
        <f>IF(G29=SUM(G30:G37),"ok",G29-SUM(G30:G37))</f>
        <v>ok</v>
      </c>
      <c r="S28" s="213" t="str">
        <f>IF(H29=SUM(H30:H37),"ok",H29-SUM(H30:H37))</f>
        <v>ok</v>
      </c>
      <c r="T28" s="213" t="str">
        <f>IF(I29=SUM(I30:I37),"ok",I29-SUM(I30:I37))</f>
        <v>ok</v>
      </c>
      <c r="U28" s="216" t="str">
        <f>IF(J29=SUM(J30:J37),"ok",J29-SUM(J30:J37))</f>
        <v>ok</v>
      </c>
    </row>
    <row r="29" spans="1:21" s="6" customFormat="1">
      <c r="A29" s="258" t="s">
        <v>366</v>
      </c>
      <c r="B29" s="47">
        <v>2</v>
      </c>
      <c r="C29" s="47">
        <v>62</v>
      </c>
      <c r="D29" s="47">
        <v>46</v>
      </c>
      <c r="E29" s="47">
        <v>16</v>
      </c>
      <c r="F29" s="260" t="s">
        <v>367</v>
      </c>
      <c r="G29" s="55">
        <v>6</v>
      </c>
      <c r="H29" s="55">
        <v>400</v>
      </c>
      <c r="I29" s="55">
        <v>274</v>
      </c>
      <c r="J29" s="55">
        <v>126</v>
      </c>
      <c r="K29" s="9"/>
      <c r="M29" s="167"/>
      <c r="N29" s="167" t="str">
        <f>IF(C27=(D27+E27),"ok",C27-(D27+E27))</f>
        <v>ok</v>
      </c>
      <c r="O29" s="167"/>
      <c r="P29" s="167"/>
      <c r="R29" s="167"/>
      <c r="S29" s="167" t="str">
        <f>IF(H30=(I30+J30),"ok",H30-(I30+J30))</f>
        <v>ok</v>
      </c>
      <c r="T29" s="167"/>
      <c r="U29" s="167"/>
    </row>
    <row r="30" spans="1:21" s="6" customFormat="1">
      <c r="A30" s="258" t="s">
        <v>368</v>
      </c>
      <c r="B30" s="47">
        <v>14</v>
      </c>
      <c r="C30" s="47">
        <v>1848</v>
      </c>
      <c r="D30" s="47">
        <v>302</v>
      </c>
      <c r="E30" s="47">
        <v>1546</v>
      </c>
      <c r="F30" s="261" t="s">
        <v>369</v>
      </c>
      <c r="G30" s="47">
        <v>2</v>
      </c>
      <c r="H30" s="47">
        <v>394</v>
      </c>
      <c r="I30" s="47">
        <v>274</v>
      </c>
      <c r="J30" s="47">
        <v>120</v>
      </c>
      <c r="K30" s="9"/>
      <c r="M30" s="167"/>
      <c r="N30" s="167" t="str">
        <f>IF(C28=(D28+E28),"ok",C28-(D28+E28))</f>
        <v>ok</v>
      </c>
      <c r="O30" s="167"/>
      <c r="P30" s="167"/>
      <c r="R30" s="167"/>
      <c r="S30" s="167" t="str">
        <f>IF(H32=(I32+J32),"ok",H32-(I32+J32))</f>
        <v>ok</v>
      </c>
      <c r="T30" s="167"/>
      <c r="U30" s="167"/>
    </row>
    <row r="31" spans="1:21" s="6" customFormat="1">
      <c r="A31" s="258" t="s">
        <v>370</v>
      </c>
      <c r="B31" s="47">
        <v>1</v>
      </c>
      <c r="C31" s="47">
        <v>148</v>
      </c>
      <c r="D31" s="47">
        <v>0</v>
      </c>
      <c r="E31" s="47">
        <v>148</v>
      </c>
      <c r="F31" s="256" t="s">
        <v>371</v>
      </c>
      <c r="G31" s="47">
        <v>4</v>
      </c>
      <c r="H31" s="47">
        <v>6</v>
      </c>
      <c r="I31" s="47">
        <v>0</v>
      </c>
      <c r="J31" s="47">
        <v>6</v>
      </c>
      <c r="K31" s="9"/>
      <c r="M31" s="167"/>
      <c r="N31" s="167" t="str">
        <f>IF(C29=(D29+E29),"ok",C29-(D29+E29))</f>
        <v>ok</v>
      </c>
      <c r="O31" s="167"/>
      <c r="P31" s="167"/>
      <c r="R31" s="167"/>
      <c r="S31" s="167" t="str">
        <f>IF(H33=(I33+J33),"ok",H33-(I33+J33))</f>
        <v>ok</v>
      </c>
      <c r="T31" s="167"/>
      <c r="U31" s="167"/>
    </row>
    <row r="32" spans="1:21" s="6" customFormat="1">
      <c r="A32" s="262"/>
      <c r="B32" s="263"/>
      <c r="C32" s="263"/>
      <c r="D32" s="263"/>
      <c r="E32" s="263"/>
      <c r="F32" s="264"/>
      <c r="G32" s="265"/>
      <c r="H32" s="265"/>
      <c r="I32" s="265"/>
      <c r="J32" s="265"/>
      <c r="K32" s="9"/>
      <c r="M32" s="167"/>
      <c r="N32" s="167" t="str">
        <f>IF(C30=(D30+E30),"ok",C30-(D30+E30))</f>
        <v>ok</v>
      </c>
      <c r="O32" s="167"/>
      <c r="P32" s="167"/>
    </row>
    <row r="33" spans="2:16">
      <c r="B33" s="109"/>
      <c r="C33" s="109"/>
      <c r="D33" s="109"/>
      <c r="E33" s="109"/>
      <c r="F33" s="66"/>
      <c r="G33" s="66"/>
      <c r="H33" s="66"/>
      <c r="I33" s="66"/>
      <c r="J33" s="66"/>
      <c r="L33" s="6"/>
      <c r="M33" s="6"/>
      <c r="N33" s="6"/>
      <c r="O33" s="6"/>
      <c r="P33" s="6"/>
    </row>
    <row r="39" spans="2:16">
      <c r="B39" s="266"/>
    </row>
    <row r="40" spans="2:16">
      <c r="B40" s="266"/>
    </row>
  </sheetData>
  <sheetProtection password="CA4C" sheet="1"/>
  <mergeCells count="11">
    <mergeCell ref="H5:J5"/>
    <mergeCell ref="A5:A6"/>
    <mergeCell ref="B5:B6"/>
    <mergeCell ref="C5:E5"/>
    <mergeCell ref="F5:F6"/>
    <mergeCell ref="G5:G6"/>
    <mergeCell ref="M5:M6"/>
    <mergeCell ref="N5:P5"/>
    <mergeCell ref="Q5:Q6"/>
    <mergeCell ref="R5:R6"/>
    <mergeCell ref="S5:U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workbookViewId="0"/>
  </sheetViews>
  <sheetFormatPr defaultRowHeight="13.5"/>
  <cols>
    <col min="1" max="1" width="12.25" style="13" customWidth="1"/>
    <col min="2" max="5" width="10.875" style="13" customWidth="1"/>
    <col min="6" max="6" width="13.625" style="13" customWidth="1"/>
    <col min="7" max="10" width="10.875" style="13" customWidth="1"/>
    <col min="11" max="11" width="9" style="13"/>
    <col min="12" max="22" width="0" style="13" hidden="1" customWidth="1"/>
    <col min="23" max="16384" width="9" style="13"/>
  </cols>
  <sheetData>
    <row r="1" spans="1:21">
      <c r="A1" s="238"/>
      <c r="B1" s="249"/>
      <c r="C1" s="238"/>
      <c r="D1" s="238"/>
      <c r="E1" s="238"/>
      <c r="F1" s="238"/>
      <c r="G1" s="238"/>
      <c r="H1" s="238"/>
      <c r="I1" s="238"/>
      <c r="J1" s="238"/>
    </row>
    <row r="2" spans="1:21">
      <c r="A2" s="267"/>
      <c r="B2" s="238"/>
      <c r="C2" s="238"/>
      <c r="D2" s="238"/>
      <c r="E2" s="238"/>
      <c r="F2" s="238"/>
      <c r="G2" s="238"/>
      <c r="H2" s="238"/>
      <c r="I2" s="238"/>
      <c r="J2" s="238"/>
    </row>
    <row r="3" spans="1:21" ht="14.25">
      <c r="A3" s="238"/>
      <c r="B3" s="251" t="s">
        <v>372</v>
      </c>
      <c r="C3" s="238"/>
      <c r="D3" s="238"/>
      <c r="E3" s="238"/>
      <c r="F3" s="238"/>
      <c r="G3" s="238"/>
      <c r="H3" s="238"/>
      <c r="I3" s="238"/>
      <c r="J3" s="238"/>
      <c r="M3" s="6" t="s">
        <v>373</v>
      </c>
    </row>
    <row r="4" spans="1:21" ht="14.25" thickBot="1">
      <c r="A4" s="238"/>
      <c r="B4" s="238"/>
      <c r="C4" s="238"/>
      <c r="D4" s="238"/>
      <c r="E4" s="238"/>
      <c r="F4" s="238"/>
      <c r="G4" s="238"/>
      <c r="H4" s="238"/>
      <c r="I4" s="238"/>
      <c r="J4" s="238"/>
      <c r="M4" s="30" t="s">
        <v>235</v>
      </c>
    </row>
    <row r="5" spans="1:21" ht="15" customHeight="1" thickTop="1">
      <c r="A5" s="478" t="s">
        <v>374</v>
      </c>
      <c r="B5" s="471" t="s">
        <v>375</v>
      </c>
      <c r="C5" s="448" t="s">
        <v>326</v>
      </c>
      <c r="D5" s="452"/>
      <c r="E5" s="449"/>
      <c r="F5" s="471" t="s">
        <v>376</v>
      </c>
      <c r="G5" s="471" t="s">
        <v>375</v>
      </c>
      <c r="H5" s="448" t="s">
        <v>326</v>
      </c>
      <c r="I5" s="452"/>
      <c r="J5" s="452"/>
      <c r="M5" s="471" t="s">
        <v>375</v>
      </c>
      <c r="N5" s="448" t="s">
        <v>326</v>
      </c>
      <c r="O5" s="452"/>
      <c r="P5" s="449"/>
      <c r="Q5" s="471" t="s">
        <v>376</v>
      </c>
      <c r="R5" s="471" t="s">
        <v>375</v>
      </c>
      <c r="S5" s="448" t="s">
        <v>326</v>
      </c>
      <c r="T5" s="452"/>
      <c r="U5" s="452"/>
    </row>
    <row r="6" spans="1:21" ht="15" customHeight="1">
      <c r="A6" s="454"/>
      <c r="B6" s="459"/>
      <c r="C6" s="155" t="s">
        <v>14</v>
      </c>
      <c r="D6" s="21" t="s">
        <v>15</v>
      </c>
      <c r="E6" s="156" t="s">
        <v>16</v>
      </c>
      <c r="F6" s="459"/>
      <c r="G6" s="459"/>
      <c r="H6" s="21" t="s">
        <v>14</v>
      </c>
      <c r="I6" s="21" t="s">
        <v>15</v>
      </c>
      <c r="J6" s="20" t="s">
        <v>16</v>
      </c>
      <c r="M6" s="459"/>
      <c r="N6" s="155" t="s">
        <v>14</v>
      </c>
      <c r="O6" s="21" t="s">
        <v>15</v>
      </c>
      <c r="P6" s="156" t="s">
        <v>16</v>
      </c>
      <c r="Q6" s="459"/>
      <c r="R6" s="459"/>
      <c r="S6" s="21" t="s">
        <v>14</v>
      </c>
      <c r="T6" s="21" t="s">
        <v>15</v>
      </c>
      <c r="U6" s="20" t="s">
        <v>16</v>
      </c>
    </row>
    <row r="7" spans="1:21">
      <c r="A7" s="23"/>
      <c r="B7" s="268"/>
      <c r="C7" s="268"/>
      <c r="D7" s="268"/>
      <c r="E7" s="268"/>
      <c r="F7" s="269"/>
      <c r="G7" s="268"/>
      <c r="H7" s="268"/>
      <c r="I7" s="268"/>
      <c r="J7" s="268"/>
      <c r="N7" s="13" t="s">
        <v>282</v>
      </c>
      <c r="S7" s="13" t="s">
        <v>282</v>
      </c>
    </row>
    <row r="8" spans="1:21" s="6" customFormat="1">
      <c r="A8" s="255" t="s">
        <v>166</v>
      </c>
      <c r="B8" s="47">
        <v>55</v>
      </c>
      <c r="C8" s="47">
        <v>2916</v>
      </c>
      <c r="D8" s="47">
        <v>1759</v>
      </c>
      <c r="E8" s="47">
        <v>1157</v>
      </c>
      <c r="F8" s="256" t="s">
        <v>346</v>
      </c>
      <c r="G8" s="55">
        <v>4</v>
      </c>
      <c r="H8" s="47">
        <v>198</v>
      </c>
      <c r="I8" s="47">
        <v>42</v>
      </c>
      <c r="J8" s="47">
        <v>156</v>
      </c>
      <c r="K8" s="82"/>
      <c r="M8" s="167"/>
      <c r="N8" s="167" t="str">
        <f>IF(C8=D8+E8,"ok",C8-(D8+E8))</f>
        <v>ok</v>
      </c>
      <c r="O8" s="167"/>
      <c r="P8" s="167"/>
      <c r="Q8" s="167"/>
      <c r="R8" s="167"/>
      <c r="S8" s="167" t="str">
        <f t="shared" ref="S8:S14" si="0">IF(H8=I8+J8,"ok",H8-(I8+J8))</f>
        <v>ok</v>
      </c>
      <c r="T8" s="167"/>
      <c r="U8" s="167"/>
    </row>
    <row r="9" spans="1:21" s="6" customFormat="1">
      <c r="A9" s="255">
        <v>28</v>
      </c>
      <c r="B9" s="47">
        <v>52</v>
      </c>
      <c r="C9" s="47">
        <v>2943</v>
      </c>
      <c r="D9" s="47">
        <v>1783</v>
      </c>
      <c r="E9" s="47">
        <v>1160</v>
      </c>
      <c r="F9" s="270" t="s">
        <v>377</v>
      </c>
      <c r="G9" s="47">
        <v>1</v>
      </c>
      <c r="H9" s="47">
        <v>19</v>
      </c>
      <c r="I9" s="47">
        <v>0</v>
      </c>
      <c r="J9" s="47">
        <v>19</v>
      </c>
      <c r="K9" s="82"/>
      <c r="M9" s="167"/>
      <c r="N9" s="167" t="str">
        <f>IF(C9=D9+E9,"ok",C9-(D9+E9))</f>
        <v>ok</v>
      </c>
      <c r="O9" s="167"/>
      <c r="P9" s="167"/>
      <c r="Q9" s="167"/>
      <c r="R9" s="167"/>
      <c r="S9" s="167" t="str">
        <f t="shared" si="0"/>
        <v>ok</v>
      </c>
      <c r="T9" s="167"/>
      <c r="U9" s="167"/>
    </row>
    <row r="10" spans="1:21" s="6" customFormat="1">
      <c r="A10" s="257">
        <v>29</v>
      </c>
      <c r="B10" s="42">
        <v>60</v>
      </c>
      <c r="C10" s="42">
        <v>3041</v>
      </c>
      <c r="D10" s="42">
        <v>1807</v>
      </c>
      <c r="E10" s="42">
        <v>1234</v>
      </c>
      <c r="F10" s="256" t="s">
        <v>360</v>
      </c>
      <c r="G10" s="47">
        <v>2</v>
      </c>
      <c r="H10" s="47">
        <v>9</v>
      </c>
      <c r="I10" s="47">
        <v>0</v>
      </c>
      <c r="J10" s="47">
        <v>9</v>
      </c>
      <c r="K10" s="82"/>
      <c r="M10" s="167"/>
      <c r="N10" s="167" t="str">
        <f>IF(C10=D10+E10,"ok",C10-(D10+E10))</f>
        <v>ok</v>
      </c>
      <c r="O10" s="167"/>
      <c r="P10" s="167"/>
      <c r="Q10" s="167"/>
      <c r="R10" s="167"/>
      <c r="S10" s="167" t="str">
        <f t="shared" si="0"/>
        <v>ok</v>
      </c>
      <c r="T10" s="167"/>
      <c r="U10" s="167"/>
    </row>
    <row r="11" spans="1:21" s="6" customFormat="1">
      <c r="A11" s="211"/>
      <c r="B11" s="240"/>
      <c r="C11" s="240"/>
      <c r="D11" s="240"/>
      <c r="E11" s="240"/>
      <c r="F11" s="256" t="s">
        <v>362</v>
      </c>
      <c r="G11" s="240">
        <v>2</v>
      </c>
      <c r="H11" s="47">
        <v>42</v>
      </c>
      <c r="I11" s="47">
        <v>34</v>
      </c>
      <c r="J11" s="240">
        <v>8</v>
      </c>
      <c r="K11" s="82"/>
      <c r="L11" s="212" t="s">
        <v>378</v>
      </c>
      <c r="M11" s="213" t="str">
        <f>IF(B10=SUM(G8:G14),"ok",B10-SUM(G8:G14))</f>
        <v>ok</v>
      </c>
      <c r="N11" s="213" t="str">
        <f>IF(C10=SUM(H8:H14),"ok",C10-SUM(H8:H14))</f>
        <v>ok</v>
      </c>
      <c r="O11" s="213" t="str">
        <f>IF(D10=SUM(I8:I14),"ok",D10-SUM(I8:I14))</f>
        <v>ok</v>
      </c>
      <c r="P11" s="216" t="str">
        <f>IF(E10=SUM(J8:J14),"ok",E10-SUM(J8:J14))</f>
        <v>ok</v>
      </c>
      <c r="Q11" s="167"/>
      <c r="R11" s="167"/>
      <c r="S11" s="167" t="str">
        <f t="shared" si="0"/>
        <v>ok</v>
      </c>
      <c r="T11" s="167"/>
      <c r="U11" s="167"/>
    </row>
    <row r="12" spans="1:21" s="6" customFormat="1">
      <c r="A12" s="258" t="s">
        <v>379</v>
      </c>
      <c r="B12" s="47">
        <v>0</v>
      </c>
      <c r="C12" s="47">
        <v>0</v>
      </c>
      <c r="D12" s="47">
        <v>0</v>
      </c>
      <c r="E12" s="47">
        <v>0</v>
      </c>
      <c r="F12" s="256" t="s">
        <v>380</v>
      </c>
      <c r="G12" s="240">
        <v>0</v>
      </c>
      <c r="H12" s="47">
        <v>0</v>
      </c>
      <c r="I12" s="47">
        <v>0</v>
      </c>
      <c r="J12" s="240">
        <v>0</v>
      </c>
      <c r="K12" s="82"/>
      <c r="M12" s="167"/>
      <c r="N12" s="167"/>
      <c r="O12" s="167"/>
      <c r="P12" s="167"/>
      <c r="Q12" s="167"/>
      <c r="R12" s="167"/>
      <c r="S12" s="167" t="str">
        <f t="shared" si="0"/>
        <v>ok</v>
      </c>
      <c r="T12" s="167"/>
      <c r="U12" s="167"/>
    </row>
    <row r="13" spans="1:21" s="6" customFormat="1">
      <c r="A13" s="258" t="s">
        <v>381</v>
      </c>
      <c r="B13" s="240">
        <v>60</v>
      </c>
      <c r="C13" s="240">
        <v>3041</v>
      </c>
      <c r="D13" s="240">
        <v>1807</v>
      </c>
      <c r="E13" s="240">
        <v>1234</v>
      </c>
      <c r="F13" s="256" t="s">
        <v>382</v>
      </c>
      <c r="G13" s="240">
        <v>48</v>
      </c>
      <c r="H13" s="47">
        <v>2741</v>
      </c>
      <c r="I13" s="47">
        <v>1714</v>
      </c>
      <c r="J13" s="47">
        <v>1027</v>
      </c>
      <c r="K13" s="82"/>
      <c r="M13" s="167"/>
      <c r="N13" s="167" t="str">
        <f>IF(C13=D13+E13,"ok",C13-(D13+E13))</f>
        <v>ok</v>
      </c>
      <c r="O13" s="167"/>
      <c r="P13" s="167"/>
      <c r="Q13" s="167"/>
      <c r="R13" s="167"/>
      <c r="S13" s="167" t="str">
        <f t="shared" si="0"/>
        <v>ok</v>
      </c>
      <c r="T13" s="167"/>
      <c r="U13" s="167"/>
    </row>
    <row r="14" spans="1:21" s="6" customFormat="1">
      <c r="A14" s="211"/>
      <c r="B14" s="240"/>
      <c r="C14" s="240" t="s">
        <v>194</v>
      </c>
      <c r="D14" s="240"/>
      <c r="E14" s="240"/>
      <c r="F14" s="256" t="s">
        <v>383</v>
      </c>
      <c r="G14" s="240">
        <v>3</v>
      </c>
      <c r="H14" s="47">
        <v>32</v>
      </c>
      <c r="I14" s="240">
        <v>17</v>
      </c>
      <c r="J14" s="240">
        <v>15</v>
      </c>
      <c r="K14" s="82"/>
      <c r="L14" s="212" t="s">
        <v>384</v>
      </c>
      <c r="M14" s="213" t="str">
        <f>IF(B10=B12+B13,"ok",B10-(B12+B13))</f>
        <v>ok</v>
      </c>
      <c r="N14" s="213" t="str">
        <f>IF(C10=C12+C13,"ok",C10-(C12+C13))</f>
        <v>ok</v>
      </c>
      <c r="O14" s="213" t="str">
        <f>IF(D10=D12+D13,"ok",D10-(D12+D13))</f>
        <v>ok</v>
      </c>
      <c r="P14" s="216" t="str">
        <f>IF(E10=E12+E13,"ok",E10-(E12+E13))</f>
        <v>ok</v>
      </c>
      <c r="Q14" s="167"/>
      <c r="R14" s="167"/>
      <c r="S14" s="167" t="str">
        <f t="shared" si="0"/>
        <v>ok</v>
      </c>
      <c r="T14" s="167"/>
      <c r="U14" s="167"/>
    </row>
    <row r="15" spans="1:21">
      <c r="A15" s="271" t="s">
        <v>79</v>
      </c>
      <c r="B15" s="272" t="s">
        <v>79</v>
      </c>
      <c r="C15" s="272" t="s">
        <v>79</v>
      </c>
      <c r="D15" s="272" t="s">
        <v>79</v>
      </c>
      <c r="E15" s="272" t="s">
        <v>79</v>
      </c>
      <c r="F15" s="264"/>
      <c r="G15" s="245"/>
      <c r="H15" s="245"/>
      <c r="I15" s="245"/>
      <c r="J15" s="245"/>
      <c r="K15" s="66"/>
    </row>
    <row r="16" spans="1:21">
      <c r="A16" s="66"/>
      <c r="B16" s="66"/>
      <c r="C16" s="66"/>
      <c r="D16" s="66"/>
      <c r="E16" s="66"/>
      <c r="F16" s="66"/>
      <c r="G16" s="109"/>
      <c r="H16" s="109"/>
      <c r="I16" s="109"/>
      <c r="J16" s="109"/>
      <c r="K16" s="66"/>
    </row>
  </sheetData>
  <sheetProtection password="CA4C" sheet="1"/>
  <mergeCells count="11">
    <mergeCell ref="H5:J5"/>
    <mergeCell ref="A5:A6"/>
    <mergeCell ref="B5:B6"/>
    <mergeCell ref="C5:E5"/>
    <mergeCell ref="F5:F6"/>
    <mergeCell ref="G5:G6"/>
    <mergeCell ref="M5:M6"/>
    <mergeCell ref="N5:P5"/>
    <mergeCell ref="Q5:Q6"/>
    <mergeCell ref="R5:R6"/>
    <mergeCell ref="S5:U5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workbookViewId="0"/>
  </sheetViews>
  <sheetFormatPr defaultRowHeight="13.5"/>
  <cols>
    <col min="1" max="1" width="27.625" style="111" customWidth="1"/>
    <col min="2" max="3" width="8.125" style="111" customWidth="1"/>
    <col min="4" max="9" width="5.625" style="111" customWidth="1"/>
    <col min="10" max="10" width="8.125" style="111" customWidth="1"/>
    <col min="11" max="13" width="5.625" style="111" customWidth="1"/>
    <col min="14" max="16384" width="9" style="111"/>
  </cols>
  <sheetData>
    <row r="1" spans="1:14" ht="14.25">
      <c r="A1" s="273"/>
      <c r="B1" s="274" t="s">
        <v>385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4" ht="14.25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4" ht="14.25" customHeight="1" thickTop="1">
      <c r="A3" s="275"/>
      <c r="B3" s="276"/>
      <c r="C3" s="277" t="s">
        <v>386</v>
      </c>
      <c r="D3" s="119"/>
      <c r="E3" s="119"/>
      <c r="F3" s="119"/>
      <c r="G3" s="119"/>
      <c r="H3" s="119"/>
      <c r="I3" s="117"/>
      <c r="J3" s="483" t="s">
        <v>387</v>
      </c>
      <c r="K3" s="484"/>
      <c r="L3" s="484"/>
      <c r="M3" s="484"/>
    </row>
    <row r="4" spans="1:14" ht="14.25" customHeight="1">
      <c r="A4" s="133" t="s">
        <v>388</v>
      </c>
      <c r="B4" s="278" t="s">
        <v>14</v>
      </c>
      <c r="C4" s="485" t="s">
        <v>14</v>
      </c>
      <c r="D4" s="487" t="s">
        <v>389</v>
      </c>
      <c r="E4" s="461" t="s">
        <v>390</v>
      </c>
      <c r="F4" s="461" t="s">
        <v>391</v>
      </c>
      <c r="G4" s="461" t="s">
        <v>392</v>
      </c>
      <c r="H4" s="461" t="s">
        <v>393</v>
      </c>
      <c r="I4" s="461" t="s">
        <v>394</v>
      </c>
      <c r="J4" s="485" t="s">
        <v>14</v>
      </c>
      <c r="K4" s="461" t="s">
        <v>395</v>
      </c>
      <c r="L4" s="461" t="s">
        <v>396</v>
      </c>
      <c r="M4" s="481" t="s">
        <v>397</v>
      </c>
    </row>
    <row r="5" spans="1:14" ht="14.25" customHeight="1">
      <c r="A5" s="279"/>
      <c r="B5" s="280"/>
      <c r="C5" s="486"/>
      <c r="D5" s="488"/>
      <c r="E5" s="462"/>
      <c r="F5" s="462"/>
      <c r="G5" s="462"/>
      <c r="H5" s="462"/>
      <c r="I5" s="462"/>
      <c r="J5" s="486"/>
      <c r="K5" s="462"/>
      <c r="L5" s="462"/>
      <c r="M5" s="482"/>
    </row>
    <row r="6" spans="1:14" ht="7.5" customHeight="1">
      <c r="A6" s="281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</row>
    <row r="7" spans="1:14" ht="14.25" customHeight="1">
      <c r="A7" s="283" t="s">
        <v>398</v>
      </c>
      <c r="B7" s="284">
        <v>75</v>
      </c>
      <c r="C7" s="284">
        <v>48</v>
      </c>
      <c r="D7" s="284">
        <v>13</v>
      </c>
      <c r="E7" s="284">
        <v>13</v>
      </c>
      <c r="F7" s="284">
        <v>3</v>
      </c>
      <c r="G7" s="284">
        <v>8</v>
      </c>
      <c r="H7" s="284">
        <v>5</v>
      </c>
      <c r="I7" s="284">
        <v>6</v>
      </c>
      <c r="J7" s="284">
        <v>27</v>
      </c>
      <c r="K7" s="284">
        <v>11</v>
      </c>
      <c r="L7" s="284">
        <v>9</v>
      </c>
      <c r="M7" s="284">
        <v>7</v>
      </c>
      <c r="N7" s="130"/>
    </row>
    <row r="8" spans="1:14" ht="14.25" customHeight="1">
      <c r="A8" s="283">
        <v>28</v>
      </c>
      <c r="B8" s="284">
        <v>68</v>
      </c>
      <c r="C8" s="285">
        <v>47</v>
      </c>
      <c r="D8" s="285">
        <v>14</v>
      </c>
      <c r="E8" s="285">
        <v>10</v>
      </c>
      <c r="F8" s="285">
        <v>8</v>
      </c>
      <c r="G8" s="285">
        <v>7</v>
      </c>
      <c r="H8" s="285">
        <v>3</v>
      </c>
      <c r="I8" s="285">
        <v>5</v>
      </c>
      <c r="J8" s="285">
        <v>21</v>
      </c>
      <c r="K8" s="285">
        <v>4</v>
      </c>
      <c r="L8" s="285">
        <v>9</v>
      </c>
      <c r="M8" s="285">
        <v>8</v>
      </c>
      <c r="N8" s="130"/>
    </row>
    <row r="9" spans="1:14" ht="7.5" customHeight="1">
      <c r="A9" s="286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130"/>
    </row>
    <row r="10" spans="1:14" ht="14.25" customHeight="1">
      <c r="A10" s="288">
        <v>29</v>
      </c>
      <c r="B10" s="289">
        <v>73</v>
      </c>
      <c r="C10" s="290">
        <v>52</v>
      </c>
      <c r="D10" s="290">
        <v>14</v>
      </c>
      <c r="E10" s="290">
        <v>7</v>
      </c>
      <c r="F10" s="290">
        <v>11</v>
      </c>
      <c r="G10" s="290">
        <v>10</v>
      </c>
      <c r="H10" s="290">
        <v>4</v>
      </c>
      <c r="I10" s="290">
        <v>6</v>
      </c>
      <c r="J10" s="290">
        <v>21</v>
      </c>
      <c r="K10" s="290">
        <v>4</v>
      </c>
      <c r="L10" s="290">
        <v>9</v>
      </c>
      <c r="M10" s="290">
        <v>8</v>
      </c>
      <c r="N10" s="130"/>
    </row>
    <row r="11" spans="1:14" ht="14.25" customHeight="1">
      <c r="A11" s="281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130"/>
    </row>
    <row r="12" spans="1:14" ht="18" customHeight="1">
      <c r="A12" s="291" t="s">
        <v>399</v>
      </c>
      <c r="B12" s="285">
        <v>73</v>
      </c>
      <c r="C12" s="285">
        <v>52</v>
      </c>
      <c r="D12" s="285">
        <v>14</v>
      </c>
      <c r="E12" s="285">
        <v>7</v>
      </c>
      <c r="F12" s="285">
        <v>11</v>
      </c>
      <c r="G12" s="285">
        <v>10</v>
      </c>
      <c r="H12" s="285">
        <v>4</v>
      </c>
      <c r="I12" s="285">
        <v>6</v>
      </c>
      <c r="J12" s="285">
        <v>21</v>
      </c>
      <c r="K12" s="285">
        <v>4</v>
      </c>
      <c r="L12" s="285">
        <v>9</v>
      </c>
      <c r="M12" s="285">
        <v>8</v>
      </c>
      <c r="N12" s="130"/>
    </row>
    <row r="13" spans="1:14" ht="18" customHeight="1">
      <c r="A13" s="292" t="s">
        <v>400</v>
      </c>
      <c r="B13" s="285">
        <v>0</v>
      </c>
      <c r="C13" s="285">
        <v>0</v>
      </c>
      <c r="D13" s="285">
        <v>0</v>
      </c>
      <c r="E13" s="285">
        <v>0</v>
      </c>
      <c r="F13" s="285">
        <v>0</v>
      </c>
      <c r="G13" s="285">
        <v>0</v>
      </c>
      <c r="H13" s="285">
        <v>0</v>
      </c>
      <c r="I13" s="285">
        <v>0</v>
      </c>
      <c r="J13" s="285">
        <v>0</v>
      </c>
      <c r="K13" s="285">
        <v>0</v>
      </c>
      <c r="L13" s="285">
        <v>0</v>
      </c>
      <c r="M13" s="285">
        <v>0</v>
      </c>
      <c r="N13" s="130"/>
    </row>
    <row r="14" spans="1:14" ht="27">
      <c r="A14" s="293" t="s">
        <v>401</v>
      </c>
      <c r="B14" s="285">
        <v>0</v>
      </c>
      <c r="C14" s="285">
        <v>0</v>
      </c>
      <c r="D14" s="285">
        <v>0</v>
      </c>
      <c r="E14" s="285">
        <v>0</v>
      </c>
      <c r="F14" s="285">
        <v>0</v>
      </c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130"/>
    </row>
    <row r="15" spans="1:14">
      <c r="A15" s="293" t="s">
        <v>402</v>
      </c>
      <c r="B15" s="285">
        <v>73</v>
      </c>
      <c r="C15" s="285">
        <v>52</v>
      </c>
      <c r="D15" s="285">
        <v>14</v>
      </c>
      <c r="E15" s="285">
        <v>7</v>
      </c>
      <c r="F15" s="285">
        <v>11</v>
      </c>
      <c r="G15" s="285">
        <v>10</v>
      </c>
      <c r="H15" s="285">
        <v>4</v>
      </c>
      <c r="I15" s="285">
        <v>6</v>
      </c>
      <c r="J15" s="285">
        <v>21</v>
      </c>
      <c r="K15" s="285">
        <v>4</v>
      </c>
      <c r="L15" s="285">
        <v>9</v>
      </c>
      <c r="M15" s="285">
        <v>8</v>
      </c>
      <c r="N15" s="130"/>
    </row>
    <row r="16" spans="1:14" ht="18" customHeight="1">
      <c r="A16" s="292" t="s">
        <v>403</v>
      </c>
      <c r="B16" s="285">
        <v>0</v>
      </c>
      <c r="C16" s="285">
        <v>0</v>
      </c>
      <c r="D16" s="285">
        <v>0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285">
        <v>0</v>
      </c>
      <c r="N16" s="130"/>
    </row>
    <row r="17" spans="1:14" ht="18" customHeight="1">
      <c r="A17" s="291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130"/>
    </row>
    <row r="18" spans="1:14" ht="18" customHeight="1">
      <c r="A18" s="291" t="s">
        <v>404</v>
      </c>
      <c r="B18" s="285">
        <v>0</v>
      </c>
      <c r="C18" s="285">
        <v>0</v>
      </c>
      <c r="D18" s="285">
        <v>0</v>
      </c>
      <c r="E18" s="285">
        <v>0</v>
      </c>
      <c r="F18" s="285">
        <v>0</v>
      </c>
      <c r="G18" s="285">
        <v>0</v>
      </c>
      <c r="H18" s="285">
        <v>0</v>
      </c>
      <c r="I18" s="285">
        <v>0</v>
      </c>
      <c r="J18" s="285">
        <v>0</v>
      </c>
      <c r="K18" s="285">
        <v>0</v>
      </c>
      <c r="L18" s="285">
        <v>0</v>
      </c>
      <c r="M18" s="285">
        <v>0</v>
      </c>
      <c r="N18" s="130"/>
    </row>
    <row r="19" spans="1:14" ht="18" customHeight="1">
      <c r="A19" s="292" t="s">
        <v>400</v>
      </c>
      <c r="B19" s="285">
        <v>0</v>
      </c>
      <c r="C19" s="285">
        <v>0</v>
      </c>
      <c r="D19" s="285">
        <v>0</v>
      </c>
      <c r="E19" s="285">
        <v>0</v>
      </c>
      <c r="F19" s="285">
        <v>0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>
        <v>0</v>
      </c>
      <c r="N19" s="130"/>
    </row>
    <row r="20" spans="1:14" ht="27">
      <c r="A20" s="293" t="s">
        <v>401</v>
      </c>
      <c r="B20" s="285">
        <v>0</v>
      </c>
      <c r="C20" s="285">
        <v>0</v>
      </c>
      <c r="D20" s="285">
        <v>0</v>
      </c>
      <c r="E20" s="285">
        <v>0</v>
      </c>
      <c r="F20" s="285">
        <v>0</v>
      </c>
      <c r="G20" s="285">
        <v>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130"/>
    </row>
    <row r="21" spans="1:14">
      <c r="A21" s="293" t="s">
        <v>402</v>
      </c>
      <c r="B21" s="285">
        <v>0</v>
      </c>
      <c r="C21" s="285">
        <v>0</v>
      </c>
      <c r="D21" s="285">
        <v>0</v>
      </c>
      <c r="E21" s="285">
        <v>0</v>
      </c>
      <c r="F21" s="285">
        <v>0</v>
      </c>
      <c r="G21" s="285">
        <v>0</v>
      </c>
      <c r="H21" s="285">
        <v>0</v>
      </c>
      <c r="I21" s="285">
        <v>0</v>
      </c>
      <c r="J21" s="285">
        <v>0</v>
      </c>
      <c r="K21" s="285">
        <v>0</v>
      </c>
      <c r="L21" s="285">
        <v>0</v>
      </c>
      <c r="M21" s="285">
        <v>0</v>
      </c>
      <c r="N21" s="130"/>
    </row>
    <row r="22" spans="1:14" ht="18" customHeight="1">
      <c r="A22" s="293" t="s">
        <v>403</v>
      </c>
      <c r="B22" s="285">
        <v>0</v>
      </c>
      <c r="C22" s="285">
        <v>0</v>
      </c>
      <c r="D22" s="285">
        <v>0</v>
      </c>
      <c r="E22" s="285">
        <v>0</v>
      </c>
      <c r="F22" s="285">
        <v>0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130"/>
    </row>
    <row r="23" spans="1:14" ht="7.5" customHeight="1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130"/>
    </row>
    <row r="24" spans="1:14"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130"/>
    </row>
    <row r="25" spans="1:14"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130"/>
    </row>
    <row r="26" spans="1:14"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130"/>
    </row>
    <row r="27" spans="1:14"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130"/>
    </row>
    <row r="28" spans="1:14"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</row>
    <row r="29" spans="1:14"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</row>
    <row r="30" spans="1:14"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</row>
    <row r="31" spans="1:14"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</row>
    <row r="32" spans="1:14"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</row>
    <row r="33" spans="2:13"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</row>
    <row r="34" spans="2:13"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</row>
    <row r="35" spans="2:13"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</row>
    <row r="36" spans="2:13"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</row>
    <row r="37" spans="2:13"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2:13"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</row>
  </sheetData>
  <sheetProtection password="CA4C" sheet="1"/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2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zoomScaleNormal="100" workbookViewId="0"/>
  </sheetViews>
  <sheetFormatPr defaultRowHeight="13.5"/>
  <cols>
    <col min="1" max="1" width="29.375" style="6" customWidth="1"/>
    <col min="2" max="10" width="8.875" style="6" customWidth="1"/>
    <col min="11" max="11" width="9" style="6"/>
    <col min="12" max="21" width="0" style="6" hidden="1" customWidth="1"/>
    <col min="22" max="16384" width="9" style="6"/>
  </cols>
  <sheetData>
    <row r="1" spans="1:21">
      <c r="A1" s="5"/>
      <c r="B1" s="138"/>
      <c r="C1" s="5"/>
      <c r="D1" s="5"/>
      <c r="E1" s="5"/>
      <c r="F1" s="5"/>
      <c r="G1" s="5"/>
      <c r="H1" s="5"/>
      <c r="I1" s="5"/>
      <c r="J1" s="5"/>
    </row>
    <row r="2" spans="1:21">
      <c r="A2" s="140"/>
      <c r="B2" s="5"/>
      <c r="C2" s="5"/>
      <c r="D2" s="5"/>
      <c r="E2" s="5"/>
      <c r="F2" s="5"/>
      <c r="G2" s="5"/>
      <c r="H2" s="5"/>
      <c r="I2" s="5"/>
      <c r="J2" s="5"/>
    </row>
    <row r="3" spans="1:21" ht="14.25">
      <c r="A3" s="5"/>
      <c r="B3" s="298" t="s">
        <v>405</v>
      </c>
      <c r="C3" s="5"/>
      <c r="D3" s="5"/>
      <c r="E3" s="5"/>
      <c r="F3" s="5"/>
      <c r="G3" s="5"/>
      <c r="H3" s="5"/>
      <c r="I3" s="5"/>
      <c r="J3" s="5"/>
    </row>
    <row r="4" spans="1:21">
      <c r="A4" s="250" t="s">
        <v>406</v>
      </c>
      <c r="B4" s="299"/>
      <c r="C4" s="5"/>
      <c r="D4" s="5"/>
      <c r="E4" s="5"/>
      <c r="F4" s="5"/>
      <c r="G4" s="5"/>
      <c r="H4" s="5"/>
      <c r="I4" s="5"/>
      <c r="J4" s="5"/>
      <c r="M4" s="6" t="s">
        <v>21</v>
      </c>
    </row>
    <row r="5" spans="1:21" ht="14.25" thickBot="1">
      <c r="A5" s="5"/>
      <c r="B5" s="5"/>
      <c r="C5" s="5"/>
      <c r="D5" s="5"/>
      <c r="E5" s="5"/>
      <c r="F5" s="5"/>
      <c r="G5" s="5"/>
      <c r="H5" s="5"/>
      <c r="I5" s="5"/>
      <c r="J5" s="5"/>
      <c r="M5" s="30" t="s">
        <v>235</v>
      </c>
    </row>
    <row r="6" spans="1:21" ht="15.75" customHeight="1" thickTop="1">
      <c r="A6" s="478" t="s">
        <v>407</v>
      </c>
      <c r="B6" s="16"/>
      <c r="C6" s="300" t="s">
        <v>408</v>
      </c>
      <c r="D6" s="17"/>
      <c r="E6" s="16"/>
      <c r="F6" s="300" t="s">
        <v>409</v>
      </c>
      <c r="G6" s="18"/>
      <c r="H6" s="17"/>
      <c r="I6" s="202" t="s">
        <v>410</v>
      </c>
      <c r="J6" s="17"/>
      <c r="M6" s="16"/>
      <c r="N6" s="300" t="s">
        <v>411</v>
      </c>
      <c r="O6" s="17"/>
      <c r="P6" s="16"/>
      <c r="Q6" s="300" t="s">
        <v>412</v>
      </c>
      <c r="R6" s="18"/>
      <c r="S6" s="17"/>
      <c r="T6" s="202" t="s">
        <v>413</v>
      </c>
      <c r="U6" s="17"/>
    </row>
    <row r="7" spans="1:21" ht="15.75" customHeight="1">
      <c r="A7" s="454"/>
      <c r="B7" s="301" t="s">
        <v>14</v>
      </c>
      <c r="C7" s="302" t="s">
        <v>15</v>
      </c>
      <c r="D7" s="303" t="s">
        <v>16</v>
      </c>
      <c r="E7" s="301" t="s">
        <v>14</v>
      </c>
      <c r="F7" s="302" t="s">
        <v>15</v>
      </c>
      <c r="G7" s="304" t="s">
        <v>16</v>
      </c>
      <c r="H7" s="301" t="s">
        <v>14</v>
      </c>
      <c r="I7" s="302" t="s">
        <v>15</v>
      </c>
      <c r="J7" s="303" t="s">
        <v>16</v>
      </c>
      <c r="M7" s="305" t="s">
        <v>14</v>
      </c>
      <c r="N7" s="306"/>
      <c r="O7" s="307" t="s">
        <v>16</v>
      </c>
      <c r="P7" s="305" t="s">
        <v>14</v>
      </c>
      <c r="Q7" s="306" t="s">
        <v>15</v>
      </c>
      <c r="R7" s="308" t="s">
        <v>16</v>
      </c>
      <c r="S7" s="305" t="s">
        <v>14</v>
      </c>
      <c r="T7" s="306" t="s">
        <v>15</v>
      </c>
      <c r="U7" s="307" t="s">
        <v>16</v>
      </c>
    </row>
    <row r="8" spans="1:21" ht="15.75" customHeight="1">
      <c r="A8" s="309"/>
      <c r="B8" s="310"/>
      <c r="C8" s="56"/>
      <c r="D8" s="56"/>
      <c r="E8" s="56"/>
      <c r="F8" s="56"/>
      <c r="G8" s="56"/>
      <c r="H8" s="56"/>
      <c r="I8" s="56"/>
      <c r="J8" s="56"/>
      <c r="K8" s="82"/>
      <c r="L8" s="311" t="s">
        <v>282</v>
      </c>
      <c r="M8" s="213" t="str">
        <f>IF(B9=C9+D9,"ok",B9-(C9+D9))</f>
        <v>ok</v>
      </c>
      <c r="N8" s="213"/>
      <c r="O8" s="213"/>
      <c r="P8" s="213" t="str">
        <f>IF(E9=F9+G9,"ok",E9-(F9+G9))</f>
        <v>ok</v>
      </c>
      <c r="Q8" s="213"/>
      <c r="R8" s="213"/>
      <c r="S8" s="213" t="str">
        <f>IF(H9=I9+J9,"ok",H9-(I9+J9))</f>
        <v>ok</v>
      </c>
      <c r="T8" s="213"/>
      <c r="U8" s="216"/>
    </row>
    <row r="9" spans="1:21" ht="15.75" customHeight="1">
      <c r="A9" s="312" t="s">
        <v>414</v>
      </c>
      <c r="B9" s="313">
        <v>12817</v>
      </c>
      <c r="C9" s="314">
        <v>6615</v>
      </c>
      <c r="D9" s="314">
        <v>6202</v>
      </c>
      <c r="E9" s="314">
        <v>12590</v>
      </c>
      <c r="F9" s="314">
        <v>6363</v>
      </c>
      <c r="G9" s="314">
        <v>6227</v>
      </c>
      <c r="H9" s="314">
        <v>12738</v>
      </c>
      <c r="I9" s="314">
        <v>6520</v>
      </c>
      <c r="J9" s="314">
        <v>6218</v>
      </c>
      <c r="K9" s="82"/>
      <c r="L9" s="82"/>
      <c r="M9" s="167" t="str">
        <f>IF(B9=SUM(B11,B20:B25),"ok",B9-SUM(B11,B20:B25))</f>
        <v>ok</v>
      </c>
      <c r="N9" s="167" t="str">
        <f t="shared" ref="N9:U9" si="0">IF(C9=SUM(C11,C20:C25),"ok",C9-SUM(C11,C20:C25))</f>
        <v>ok</v>
      </c>
      <c r="O9" s="167" t="str">
        <f t="shared" si="0"/>
        <v>ok</v>
      </c>
      <c r="P9" s="167" t="str">
        <f t="shared" si="0"/>
        <v>ok</v>
      </c>
      <c r="Q9" s="167" t="str">
        <f t="shared" si="0"/>
        <v>ok</v>
      </c>
      <c r="R9" s="167" t="str">
        <f t="shared" si="0"/>
        <v>ok</v>
      </c>
      <c r="S9" s="167" t="str">
        <f t="shared" si="0"/>
        <v>ok</v>
      </c>
      <c r="T9" s="167" t="str">
        <f t="shared" si="0"/>
        <v>ok</v>
      </c>
      <c r="U9" s="167" t="str">
        <f t="shared" si="0"/>
        <v>ok</v>
      </c>
    </row>
    <row r="10" spans="1:21" ht="9" customHeight="1">
      <c r="A10" s="309"/>
      <c r="B10" s="315"/>
      <c r="C10" s="55"/>
      <c r="D10" s="55"/>
      <c r="E10" s="55"/>
      <c r="F10" s="55"/>
      <c r="G10" s="55"/>
      <c r="H10" s="55"/>
      <c r="I10" s="55"/>
      <c r="J10" s="55"/>
      <c r="K10" s="82"/>
      <c r="L10" s="82"/>
      <c r="M10" s="167"/>
      <c r="N10" s="167"/>
      <c r="O10" s="167"/>
      <c r="P10" s="167"/>
      <c r="Q10" s="167"/>
      <c r="R10" s="167"/>
      <c r="S10" s="167"/>
      <c r="T10" s="167"/>
      <c r="U10" s="167"/>
    </row>
    <row r="11" spans="1:21" ht="15.75" customHeight="1">
      <c r="A11" s="316" t="s">
        <v>415</v>
      </c>
      <c r="B11" s="315">
        <v>12572</v>
      </c>
      <c r="C11" s="55">
        <v>6450</v>
      </c>
      <c r="D11" s="55">
        <v>6122</v>
      </c>
      <c r="E11" s="55">
        <v>12367</v>
      </c>
      <c r="F11" s="55">
        <v>6228</v>
      </c>
      <c r="G11" s="55">
        <v>6139</v>
      </c>
      <c r="H11" s="55">
        <v>12503</v>
      </c>
      <c r="I11" s="55">
        <v>6391</v>
      </c>
      <c r="J11" s="55">
        <v>6112</v>
      </c>
      <c r="K11" s="82"/>
      <c r="L11" s="82"/>
      <c r="M11" s="167" t="str">
        <f>IF(B11=SUM(B12,B16:B19),"ok",B11-SUM(B12,B16:B19))</f>
        <v>ok</v>
      </c>
      <c r="N11" s="167" t="str">
        <f t="shared" ref="N11:U11" si="1">IF(C11=SUM(C12,C16:C19),"ok",C11-SUM(C12,C16:C19))</f>
        <v>ok</v>
      </c>
      <c r="O11" s="167" t="str">
        <f t="shared" si="1"/>
        <v>ok</v>
      </c>
      <c r="P11" s="167" t="str">
        <f t="shared" si="1"/>
        <v>ok</v>
      </c>
      <c r="Q11" s="167" t="str">
        <f t="shared" si="1"/>
        <v>ok</v>
      </c>
      <c r="R11" s="167" t="str">
        <f t="shared" si="1"/>
        <v>ok</v>
      </c>
      <c r="S11" s="167" t="str">
        <f t="shared" si="1"/>
        <v>ok</v>
      </c>
      <c r="T11" s="167" t="str">
        <f t="shared" si="1"/>
        <v>ok</v>
      </c>
      <c r="U11" s="167" t="str">
        <f t="shared" si="1"/>
        <v>ok</v>
      </c>
    </row>
    <row r="12" spans="1:21" ht="15.75" customHeight="1">
      <c r="A12" s="317" t="s">
        <v>416</v>
      </c>
      <c r="B12" s="315">
        <v>12040</v>
      </c>
      <c r="C12" s="55">
        <v>6079</v>
      </c>
      <c r="D12" s="55">
        <v>5961</v>
      </c>
      <c r="E12" s="55">
        <v>11819</v>
      </c>
      <c r="F12" s="55">
        <v>5822</v>
      </c>
      <c r="G12" s="55">
        <v>5997</v>
      </c>
      <c r="H12" s="55">
        <v>11963</v>
      </c>
      <c r="I12" s="55">
        <v>6008</v>
      </c>
      <c r="J12" s="55">
        <v>5955</v>
      </c>
      <c r="K12" s="82"/>
      <c r="L12" s="82"/>
      <c r="M12" s="167" t="str">
        <f>IF(B12=SUM(B13:B15),"ok",B12-SUM(B13:B15))</f>
        <v>ok</v>
      </c>
      <c r="N12" s="167" t="str">
        <f t="shared" ref="N12:U12" si="2">IF(C12=SUM(C13:C15),"ok",C12-SUM(C13:C15))</f>
        <v>ok</v>
      </c>
      <c r="O12" s="167" t="str">
        <f t="shared" si="2"/>
        <v>ok</v>
      </c>
      <c r="P12" s="167" t="str">
        <f t="shared" si="2"/>
        <v>ok</v>
      </c>
      <c r="Q12" s="167" t="str">
        <f t="shared" si="2"/>
        <v>ok</v>
      </c>
      <c r="R12" s="167" t="str">
        <f t="shared" si="2"/>
        <v>ok</v>
      </c>
      <c r="S12" s="167" t="str">
        <f t="shared" si="2"/>
        <v>ok</v>
      </c>
      <c r="T12" s="167" t="str">
        <f t="shared" si="2"/>
        <v>ok</v>
      </c>
      <c r="U12" s="167" t="str">
        <f t="shared" si="2"/>
        <v>ok</v>
      </c>
    </row>
    <row r="13" spans="1:21" ht="15.75" customHeight="1">
      <c r="A13" s="318" t="s">
        <v>417</v>
      </c>
      <c r="B13" s="315">
        <v>11792</v>
      </c>
      <c r="C13" s="55">
        <v>5934</v>
      </c>
      <c r="D13" s="55">
        <v>5858</v>
      </c>
      <c r="E13" s="55">
        <v>11552</v>
      </c>
      <c r="F13" s="55">
        <v>5673</v>
      </c>
      <c r="G13" s="55">
        <v>5879</v>
      </c>
      <c r="H13" s="55">
        <v>11674</v>
      </c>
      <c r="I13" s="55">
        <v>5848</v>
      </c>
      <c r="J13" s="55">
        <v>5826</v>
      </c>
      <c r="K13" s="82"/>
      <c r="L13" s="82"/>
      <c r="M13" s="167"/>
      <c r="N13" s="167"/>
      <c r="O13" s="167"/>
      <c r="P13" s="167"/>
      <c r="Q13" s="167"/>
      <c r="R13" s="167"/>
      <c r="S13" s="167"/>
      <c r="T13" s="167"/>
      <c r="U13" s="167"/>
    </row>
    <row r="14" spans="1:21" ht="15.75" customHeight="1">
      <c r="A14" s="318" t="s">
        <v>418</v>
      </c>
      <c r="B14" s="315">
        <v>113</v>
      </c>
      <c r="C14" s="55">
        <v>70</v>
      </c>
      <c r="D14" s="55">
        <v>43</v>
      </c>
      <c r="E14" s="55">
        <v>103</v>
      </c>
      <c r="F14" s="55">
        <v>52</v>
      </c>
      <c r="G14" s="55">
        <v>51</v>
      </c>
      <c r="H14" s="55">
        <v>120</v>
      </c>
      <c r="I14" s="55">
        <v>67</v>
      </c>
      <c r="J14" s="55">
        <v>53</v>
      </c>
      <c r="K14" s="82"/>
      <c r="L14" s="82"/>
      <c r="M14" s="167"/>
      <c r="N14" s="167"/>
      <c r="O14" s="167"/>
      <c r="P14" s="167"/>
      <c r="Q14" s="167"/>
      <c r="R14" s="167"/>
      <c r="S14" s="167"/>
      <c r="T14" s="167"/>
      <c r="U14" s="167"/>
    </row>
    <row r="15" spans="1:21" ht="15.75" customHeight="1">
      <c r="A15" s="318" t="s">
        <v>419</v>
      </c>
      <c r="B15" s="315">
        <v>135</v>
      </c>
      <c r="C15" s="55">
        <v>75</v>
      </c>
      <c r="D15" s="55">
        <v>60</v>
      </c>
      <c r="E15" s="55">
        <v>164</v>
      </c>
      <c r="F15" s="55">
        <v>97</v>
      </c>
      <c r="G15" s="55">
        <v>67</v>
      </c>
      <c r="H15" s="55">
        <v>169</v>
      </c>
      <c r="I15" s="55">
        <v>93</v>
      </c>
      <c r="J15" s="55">
        <v>76</v>
      </c>
      <c r="K15" s="82"/>
      <c r="L15" s="82"/>
      <c r="M15" s="167"/>
      <c r="N15" s="167"/>
      <c r="O15" s="167"/>
      <c r="P15" s="167"/>
      <c r="Q15" s="167"/>
      <c r="R15" s="167"/>
      <c r="S15" s="167"/>
      <c r="T15" s="167"/>
      <c r="U15" s="167"/>
    </row>
    <row r="16" spans="1:21" ht="15.75" customHeight="1">
      <c r="A16" s="317" t="s">
        <v>420</v>
      </c>
      <c r="B16" s="319">
        <v>0</v>
      </c>
      <c r="C16" s="320">
        <v>0</v>
      </c>
      <c r="D16" s="320">
        <v>0</v>
      </c>
      <c r="E16" s="320">
        <v>0</v>
      </c>
      <c r="F16" s="320">
        <v>0</v>
      </c>
      <c r="G16" s="320">
        <v>0</v>
      </c>
      <c r="H16" s="320">
        <v>0</v>
      </c>
      <c r="I16" s="320">
        <v>0</v>
      </c>
      <c r="J16" s="320">
        <v>0</v>
      </c>
      <c r="K16" s="82"/>
      <c r="L16" s="82"/>
      <c r="M16" s="167"/>
      <c r="N16" s="167"/>
      <c r="O16" s="167"/>
      <c r="P16" s="167"/>
      <c r="Q16" s="167"/>
      <c r="R16" s="167"/>
      <c r="S16" s="167"/>
      <c r="T16" s="167"/>
      <c r="U16" s="167"/>
    </row>
    <row r="17" spans="1:21" ht="15.75" customHeight="1">
      <c r="A17" s="321" t="s">
        <v>421</v>
      </c>
      <c r="B17" s="315">
        <v>0</v>
      </c>
      <c r="C17" s="320">
        <v>0</v>
      </c>
      <c r="D17" s="320">
        <v>0</v>
      </c>
      <c r="E17" s="320">
        <v>0</v>
      </c>
      <c r="F17" s="320">
        <v>0</v>
      </c>
      <c r="G17" s="320">
        <v>0</v>
      </c>
      <c r="H17" s="320">
        <v>0</v>
      </c>
      <c r="I17" s="320">
        <v>0</v>
      </c>
      <c r="J17" s="320">
        <v>0</v>
      </c>
      <c r="K17" s="82"/>
      <c r="L17" s="82"/>
      <c r="M17" s="167"/>
      <c r="N17" s="167"/>
      <c r="O17" s="167"/>
      <c r="P17" s="167"/>
      <c r="Q17" s="167"/>
      <c r="R17" s="167"/>
      <c r="S17" s="167"/>
      <c r="T17" s="167"/>
      <c r="U17" s="167"/>
    </row>
    <row r="18" spans="1:21" ht="15.75" customHeight="1">
      <c r="A18" s="317" t="s">
        <v>422</v>
      </c>
      <c r="B18" s="315">
        <v>409</v>
      </c>
      <c r="C18" s="55">
        <v>308</v>
      </c>
      <c r="D18" s="55">
        <v>101</v>
      </c>
      <c r="E18" s="55">
        <v>409</v>
      </c>
      <c r="F18" s="55">
        <v>309</v>
      </c>
      <c r="G18" s="55">
        <v>100</v>
      </c>
      <c r="H18" s="55">
        <v>417</v>
      </c>
      <c r="I18" s="55">
        <v>294</v>
      </c>
      <c r="J18" s="55">
        <v>123</v>
      </c>
      <c r="K18" s="82"/>
      <c r="L18" s="82"/>
      <c r="M18" s="167"/>
      <c r="N18" s="167"/>
      <c r="O18" s="167"/>
      <c r="P18" s="167"/>
      <c r="Q18" s="167"/>
      <c r="R18" s="167"/>
      <c r="S18" s="167"/>
      <c r="T18" s="167"/>
      <c r="U18" s="167"/>
    </row>
    <row r="19" spans="1:21" ht="15.75" customHeight="1">
      <c r="A19" s="317" t="s">
        <v>423</v>
      </c>
      <c r="B19" s="315">
        <v>123</v>
      </c>
      <c r="C19" s="55">
        <v>63</v>
      </c>
      <c r="D19" s="55">
        <v>60</v>
      </c>
      <c r="E19" s="55">
        <v>139</v>
      </c>
      <c r="F19" s="55">
        <v>97</v>
      </c>
      <c r="G19" s="55">
        <v>42</v>
      </c>
      <c r="H19" s="55">
        <v>123</v>
      </c>
      <c r="I19" s="55">
        <v>89</v>
      </c>
      <c r="J19" s="55">
        <v>34</v>
      </c>
      <c r="K19" s="82"/>
      <c r="L19" s="82"/>
      <c r="M19" s="167"/>
      <c r="N19" s="167"/>
      <c r="O19" s="167"/>
      <c r="P19" s="167"/>
      <c r="Q19" s="167"/>
      <c r="R19" s="167"/>
      <c r="S19" s="167"/>
      <c r="T19" s="167"/>
      <c r="U19" s="167"/>
    </row>
    <row r="20" spans="1:21" ht="15.75" customHeight="1">
      <c r="A20" s="316" t="s">
        <v>424</v>
      </c>
      <c r="B20" s="319">
        <v>26</v>
      </c>
      <c r="C20" s="320">
        <v>11</v>
      </c>
      <c r="D20" s="320">
        <v>15</v>
      </c>
      <c r="E20" s="320">
        <v>57</v>
      </c>
      <c r="F20" s="320">
        <v>27</v>
      </c>
      <c r="G20" s="320">
        <v>30</v>
      </c>
      <c r="H20" s="320">
        <v>51</v>
      </c>
      <c r="I20" s="320">
        <v>19</v>
      </c>
      <c r="J20" s="320">
        <v>32</v>
      </c>
      <c r="K20" s="82"/>
      <c r="L20" s="82"/>
      <c r="M20" s="167"/>
      <c r="N20" s="167"/>
      <c r="O20" s="167"/>
      <c r="P20" s="167"/>
      <c r="Q20" s="167"/>
      <c r="R20" s="167"/>
      <c r="S20" s="167"/>
      <c r="T20" s="167"/>
      <c r="U20" s="167"/>
    </row>
    <row r="21" spans="1:21" ht="15.75" customHeight="1">
      <c r="A21" s="316" t="s">
        <v>425</v>
      </c>
      <c r="B21" s="315">
        <v>15</v>
      </c>
      <c r="C21" s="55">
        <v>7</v>
      </c>
      <c r="D21" s="55">
        <v>8</v>
      </c>
      <c r="E21" s="55">
        <v>9</v>
      </c>
      <c r="F21" s="55">
        <v>6</v>
      </c>
      <c r="G21" s="55">
        <v>3</v>
      </c>
      <c r="H21" s="55">
        <v>15</v>
      </c>
      <c r="I21" s="55">
        <v>7</v>
      </c>
      <c r="J21" s="55">
        <v>8</v>
      </c>
      <c r="K21" s="82"/>
      <c r="L21" s="82"/>
      <c r="M21" s="167"/>
      <c r="N21" s="167"/>
      <c r="O21" s="167"/>
      <c r="P21" s="167"/>
      <c r="Q21" s="167"/>
      <c r="R21" s="167"/>
      <c r="S21" s="167"/>
      <c r="T21" s="167"/>
      <c r="U21" s="167"/>
    </row>
    <row r="22" spans="1:21" ht="15.75" customHeight="1">
      <c r="A22" s="316" t="s">
        <v>426</v>
      </c>
      <c r="B22" s="315">
        <v>7</v>
      </c>
      <c r="C22" s="55">
        <v>7</v>
      </c>
      <c r="D22" s="55">
        <v>0</v>
      </c>
      <c r="E22" s="55">
        <v>4</v>
      </c>
      <c r="F22" s="55">
        <v>4</v>
      </c>
      <c r="G22" s="55">
        <v>0</v>
      </c>
      <c r="H22" s="55">
        <v>3</v>
      </c>
      <c r="I22" s="55">
        <v>3</v>
      </c>
      <c r="J22" s="55">
        <v>0</v>
      </c>
      <c r="K22" s="82"/>
      <c r="L22" s="82"/>
      <c r="M22" s="167"/>
      <c r="N22" s="167"/>
      <c r="O22" s="167"/>
      <c r="P22" s="167"/>
      <c r="Q22" s="167"/>
      <c r="R22" s="167"/>
      <c r="S22" s="167"/>
      <c r="T22" s="167"/>
      <c r="U22" s="167"/>
    </row>
    <row r="23" spans="1:21" ht="15.75" customHeight="1">
      <c r="A23" s="316" t="s">
        <v>427</v>
      </c>
      <c r="B23" s="315">
        <v>85</v>
      </c>
      <c r="C23" s="55">
        <v>77</v>
      </c>
      <c r="D23" s="55">
        <v>8</v>
      </c>
      <c r="E23" s="55">
        <v>49</v>
      </c>
      <c r="F23" s="55">
        <v>40</v>
      </c>
      <c r="G23" s="55">
        <v>9</v>
      </c>
      <c r="H23" s="55">
        <v>64</v>
      </c>
      <c r="I23" s="55">
        <v>53</v>
      </c>
      <c r="J23" s="55">
        <v>11</v>
      </c>
      <c r="K23" s="82"/>
      <c r="L23" s="82"/>
      <c r="M23" s="167"/>
      <c r="N23" s="167"/>
      <c r="O23" s="167"/>
      <c r="P23" s="167"/>
      <c r="Q23" s="167"/>
      <c r="R23" s="167"/>
      <c r="S23" s="167"/>
      <c r="T23" s="167"/>
      <c r="U23" s="167"/>
    </row>
    <row r="24" spans="1:21" ht="15.75" customHeight="1">
      <c r="A24" s="322" t="s">
        <v>428</v>
      </c>
      <c r="B24" s="315">
        <v>112</v>
      </c>
      <c r="C24" s="55">
        <v>63</v>
      </c>
      <c r="D24" s="55">
        <v>49</v>
      </c>
      <c r="E24" s="55">
        <v>104</v>
      </c>
      <c r="F24" s="55">
        <v>58</v>
      </c>
      <c r="G24" s="55">
        <v>46</v>
      </c>
      <c r="H24" s="55">
        <v>102</v>
      </c>
      <c r="I24" s="55">
        <v>47</v>
      </c>
      <c r="J24" s="55">
        <v>55</v>
      </c>
      <c r="K24" s="82"/>
      <c r="L24" s="82"/>
      <c r="M24" s="167"/>
      <c r="N24" s="167"/>
      <c r="O24" s="167"/>
      <c r="P24" s="167"/>
      <c r="Q24" s="167"/>
      <c r="R24" s="167"/>
      <c r="S24" s="167"/>
      <c r="T24" s="167"/>
      <c r="U24" s="167"/>
    </row>
    <row r="25" spans="1:21" ht="15.75" customHeight="1">
      <c r="A25" s="316" t="s">
        <v>429</v>
      </c>
      <c r="B25" s="319">
        <v>0</v>
      </c>
      <c r="C25" s="320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0</v>
      </c>
      <c r="J25" s="320">
        <v>0</v>
      </c>
      <c r="K25" s="82"/>
      <c r="L25" s="323" t="s">
        <v>430</v>
      </c>
      <c r="M25" s="218"/>
      <c r="N25" s="218"/>
      <c r="O25" s="218"/>
      <c r="P25" s="218"/>
      <c r="Q25" s="218"/>
      <c r="R25" s="218"/>
      <c r="S25" s="218"/>
      <c r="T25" s="218"/>
      <c r="U25" s="219"/>
    </row>
    <row r="26" spans="1:21" ht="9" customHeight="1">
      <c r="A26" s="316"/>
      <c r="B26" s="315"/>
      <c r="C26" s="55"/>
      <c r="D26" s="55"/>
      <c r="E26" s="55"/>
      <c r="F26" s="55"/>
      <c r="G26" s="55"/>
      <c r="H26" s="55"/>
      <c r="I26" s="55"/>
      <c r="J26" s="55"/>
      <c r="K26" s="82"/>
      <c r="L26" s="324"/>
      <c r="M26" s="325"/>
      <c r="N26" s="325"/>
      <c r="O26" s="325"/>
      <c r="P26" s="325"/>
      <c r="Q26" s="325"/>
      <c r="R26" s="325"/>
      <c r="S26" s="325"/>
      <c r="T26" s="325"/>
      <c r="U26" s="326"/>
    </row>
    <row r="27" spans="1:21" ht="15.75" customHeight="1">
      <c r="A27" s="316" t="s">
        <v>431</v>
      </c>
      <c r="B27" s="315">
        <v>2</v>
      </c>
      <c r="C27" s="55">
        <v>2</v>
      </c>
      <c r="D27" s="55">
        <v>0</v>
      </c>
      <c r="E27" s="320">
        <v>4</v>
      </c>
      <c r="F27" s="320">
        <v>3</v>
      </c>
      <c r="G27" s="320">
        <v>1</v>
      </c>
      <c r="H27" s="320">
        <v>3</v>
      </c>
      <c r="I27" s="320">
        <v>3</v>
      </c>
      <c r="J27" s="320">
        <v>0</v>
      </c>
      <c r="K27" s="82"/>
      <c r="L27" s="327"/>
      <c r="M27" s="328" t="str">
        <f>IF(B29=B23+B27,"ok",B29-(B23+B27))</f>
        <v>ok</v>
      </c>
      <c r="N27" s="328" t="str">
        <f t="shared" ref="N27:U27" si="3">IF(C29=C23+C27,"ok",C29-(C23+C27))</f>
        <v>ok</v>
      </c>
      <c r="O27" s="328" t="str">
        <f t="shared" si="3"/>
        <v>ok</v>
      </c>
      <c r="P27" s="328" t="str">
        <f t="shared" si="3"/>
        <v>ok</v>
      </c>
      <c r="Q27" s="328" t="str">
        <f t="shared" si="3"/>
        <v>ok</v>
      </c>
      <c r="R27" s="328" t="str">
        <f t="shared" si="3"/>
        <v>ok</v>
      </c>
      <c r="S27" s="328" t="str">
        <f t="shared" si="3"/>
        <v>ok</v>
      </c>
      <c r="T27" s="328" t="str">
        <f t="shared" si="3"/>
        <v>ok</v>
      </c>
      <c r="U27" s="329" t="str">
        <f t="shared" si="3"/>
        <v>ok</v>
      </c>
    </row>
    <row r="28" spans="1:21" ht="15.75" customHeight="1">
      <c r="A28" s="309"/>
      <c r="B28" s="315"/>
      <c r="C28" s="55"/>
      <c r="D28" s="55"/>
      <c r="E28" s="55"/>
      <c r="F28" s="55"/>
      <c r="G28" s="55"/>
      <c r="H28" s="55"/>
      <c r="I28" s="55"/>
      <c r="J28" s="55"/>
      <c r="K28" s="82"/>
      <c r="L28" s="311" t="s">
        <v>282</v>
      </c>
      <c r="M28" s="213" t="str">
        <f>IF(B29=C29+D29,"ok",B29-(C29+D29))</f>
        <v>ok</v>
      </c>
      <c r="N28" s="213"/>
      <c r="O28" s="213"/>
      <c r="P28" s="213" t="str">
        <f>IF(E29=F29+G29,"ok",E29-(F29+G29))</f>
        <v>ok</v>
      </c>
      <c r="Q28" s="213"/>
      <c r="R28" s="213"/>
      <c r="S28" s="213" t="str">
        <f>IF(H29=I29+J29,"ok",H29-(I29+J29))</f>
        <v>ok</v>
      </c>
      <c r="T28" s="213"/>
      <c r="U28" s="216"/>
    </row>
    <row r="29" spans="1:21" ht="15.75" customHeight="1">
      <c r="A29" s="312" t="s">
        <v>432</v>
      </c>
      <c r="B29" s="313">
        <v>87</v>
      </c>
      <c r="C29" s="314">
        <v>79</v>
      </c>
      <c r="D29" s="314">
        <v>8</v>
      </c>
      <c r="E29" s="314">
        <v>53</v>
      </c>
      <c r="F29" s="314">
        <v>43</v>
      </c>
      <c r="G29" s="314">
        <v>10</v>
      </c>
      <c r="H29" s="314">
        <v>67</v>
      </c>
      <c r="I29" s="314">
        <v>56</v>
      </c>
      <c r="J29" s="314">
        <v>11</v>
      </c>
      <c r="K29" s="82"/>
      <c r="L29" s="82"/>
      <c r="M29" s="167" t="str">
        <f>IF(B29=SUM(B31:B34),"ok",B29-SUM(B31:B34))</f>
        <v>ok</v>
      </c>
      <c r="N29" s="167" t="str">
        <f t="shared" ref="N29:U29" si="4">IF(C29=SUM(C31:C34),"ok",C29-SUM(C31:C34))</f>
        <v>ok</v>
      </c>
      <c r="O29" s="167" t="str">
        <f t="shared" si="4"/>
        <v>ok</v>
      </c>
      <c r="P29" s="167" t="str">
        <f t="shared" si="4"/>
        <v>ok</v>
      </c>
      <c r="Q29" s="167" t="str">
        <f t="shared" si="4"/>
        <v>ok</v>
      </c>
      <c r="R29" s="167" t="str">
        <f t="shared" si="4"/>
        <v>ok</v>
      </c>
      <c r="S29" s="167" t="str">
        <f t="shared" si="4"/>
        <v>ok</v>
      </c>
      <c r="T29" s="167" t="str">
        <f t="shared" si="4"/>
        <v>ok</v>
      </c>
      <c r="U29" s="167" t="str">
        <f t="shared" si="4"/>
        <v>ok</v>
      </c>
    </row>
    <row r="30" spans="1:21" ht="9" customHeight="1">
      <c r="A30" s="309"/>
      <c r="B30" s="315"/>
      <c r="C30" s="55"/>
      <c r="D30" s="55"/>
      <c r="E30" s="55"/>
      <c r="F30" s="55"/>
      <c r="G30" s="55"/>
      <c r="H30" s="55"/>
      <c r="I30" s="55"/>
      <c r="J30" s="55"/>
      <c r="K30" s="82"/>
      <c r="L30" s="82"/>
    </row>
    <row r="31" spans="1:21" ht="15.75" customHeight="1">
      <c r="A31" s="316" t="s">
        <v>433</v>
      </c>
      <c r="B31" s="315">
        <v>1</v>
      </c>
      <c r="C31" s="55">
        <v>1</v>
      </c>
      <c r="D31" s="320">
        <v>0</v>
      </c>
      <c r="E31" s="320">
        <v>2</v>
      </c>
      <c r="F31" s="320">
        <v>2</v>
      </c>
      <c r="G31" s="320">
        <v>0</v>
      </c>
      <c r="H31" s="320">
        <v>5</v>
      </c>
      <c r="I31" s="320">
        <v>4</v>
      </c>
      <c r="J31" s="320">
        <v>1</v>
      </c>
      <c r="K31" s="82"/>
      <c r="L31" s="82"/>
    </row>
    <row r="32" spans="1:21" ht="15.75" customHeight="1">
      <c r="A32" s="316" t="s">
        <v>434</v>
      </c>
      <c r="B32" s="315">
        <v>48</v>
      </c>
      <c r="C32" s="55">
        <v>46</v>
      </c>
      <c r="D32" s="55">
        <v>2</v>
      </c>
      <c r="E32" s="55">
        <v>31</v>
      </c>
      <c r="F32" s="55">
        <v>29</v>
      </c>
      <c r="G32" s="55">
        <v>2</v>
      </c>
      <c r="H32" s="55">
        <v>35</v>
      </c>
      <c r="I32" s="55">
        <v>32</v>
      </c>
      <c r="J32" s="320">
        <v>3</v>
      </c>
      <c r="K32" s="82"/>
      <c r="L32" s="82"/>
    </row>
    <row r="33" spans="1:12" ht="15.75" customHeight="1">
      <c r="A33" s="316" t="s">
        <v>435</v>
      </c>
      <c r="B33" s="315">
        <v>33</v>
      </c>
      <c r="C33" s="55">
        <v>28</v>
      </c>
      <c r="D33" s="55">
        <v>5</v>
      </c>
      <c r="E33" s="55">
        <v>19</v>
      </c>
      <c r="F33" s="55">
        <v>12</v>
      </c>
      <c r="G33" s="55">
        <v>7</v>
      </c>
      <c r="H33" s="55">
        <v>26</v>
      </c>
      <c r="I33" s="55">
        <v>19</v>
      </c>
      <c r="J33" s="55">
        <v>7</v>
      </c>
      <c r="K33" s="82"/>
      <c r="L33" s="82"/>
    </row>
    <row r="34" spans="1:12" ht="15.75" customHeight="1">
      <c r="A34" s="227" t="s">
        <v>436</v>
      </c>
      <c r="B34" s="330">
        <v>5</v>
      </c>
      <c r="C34" s="61">
        <v>4</v>
      </c>
      <c r="D34" s="61">
        <v>1</v>
      </c>
      <c r="E34" s="61">
        <v>1</v>
      </c>
      <c r="F34" s="61">
        <v>0</v>
      </c>
      <c r="G34" s="61">
        <v>1</v>
      </c>
      <c r="H34" s="61">
        <v>1</v>
      </c>
      <c r="I34" s="61">
        <v>1</v>
      </c>
      <c r="J34" s="61">
        <v>0</v>
      </c>
      <c r="K34" s="82"/>
      <c r="L34" s="82"/>
    </row>
    <row r="35" spans="1:12">
      <c r="A35" s="140" t="s">
        <v>437</v>
      </c>
      <c r="B35" s="331"/>
      <c r="C35" s="331"/>
      <c r="D35" s="331"/>
      <c r="E35" s="331"/>
      <c r="F35" s="331"/>
      <c r="G35" s="331"/>
      <c r="H35" s="331"/>
      <c r="I35" s="331"/>
      <c r="J35" s="331"/>
      <c r="K35" s="82"/>
      <c r="L35" s="82"/>
    </row>
    <row r="36" spans="1:12">
      <c r="A36" s="332" t="s">
        <v>438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>
      <c r="C40" s="82"/>
      <c r="D40" s="82"/>
      <c r="E40" s="82"/>
      <c r="F40" s="82"/>
      <c r="G40" s="82"/>
      <c r="H40" s="82"/>
      <c r="I40" s="82"/>
      <c r="J40" s="82"/>
      <c r="K40" s="82"/>
      <c r="L40" s="82"/>
    </row>
  </sheetData>
  <sheetProtection password="CA4C" sheet="1"/>
  <mergeCells count="1">
    <mergeCell ref="A6:A7"/>
  </mergeCells>
  <phoneticPr fontId="2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showGridLines="0" zoomScale="90" zoomScaleNormal="90" workbookViewId="0">
      <pane xSplit="1" ySplit="8" topLeftCell="B30" activePane="bottomRight" state="frozen"/>
      <selection activeCell="I10" sqref="I10"/>
      <selection pane="topRight" activeCell="I10" sqref="I10"/>
      <selection pane="bottomLeft" activeCell="I10" sqref="I10"/>
      <selection pane="bottomRight"/>
    </sheetView>
  </sheetViews>
  <sheetFormatPr defaultRowHeight="13.5"/>
  <cols>
    <col min="1" max="1" width="32.5" style="13" customWidth="1"/>
    <col min="2" max="2" width="8.75" style="13" customWidth="1"/>
    <col min="3" max="3" width="8.125" style="13" customWidth="1"/>
    <col min="4" max="15" width="7.5" style="13" customWidth="1"/>
    <col min="16" max="32" width="0" style="13" hidden="1" customWidth="1"/>
    <col min="33" max="16384" width="9" style="13"/>
  </cols>
  <sheetData>
    <row r="1" spans="1:31">
      <c r="A1" s="33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3"/>
      <c r="P1" s="334">
        <f>SUM(F34,F38,F43,F59)</f>
        <v>792</v>
      </c>
    </row>
    <row r="2" spans="1:31">
      <c r="A2" s="64"/>
      <c r="B2" s="335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3"/>
    </row>
    <row r="3" spans="1:31" ht="17.25">
      <c r="A3" s="336"/>
      <c r="B3" s="337" t="s">
        <v>439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38"/>
    </row>
    <row r="4" spans="1:31">
      <c r="A4" s="11"/>
      <c r="B4" s="338" t="s">
        <v>440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38"/>
      <c r="R4" s="6" t="s">
        <v>21</v>
      </c>
    </row>
    <row r="5" spans="1:31" ht="14.2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38"/>
      <c r="R5" s="30" t="s">
        <v>235</v>
      </c>
    </row>
    <row r="6" spans="1:31" s="6" customFormat="1" ht="16.5" customHeight="1" thickTop="1">
      <c r="A6" s="339"/>
      <c r="B6" s="340" t="s">
        <v>441</v>
      </c>
      <c r="C6" s="489" t="s">
        <v>442</v>
      </c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R6" s="340" t="s">
        <v>441</v>
      </c>
      <c r="S6" s="448" t="s">
        <v>443</v>
      </c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</row>
    <row r="7" spans="1:31" s="6" customFormat="1" ht="16.5" customHeight="1">
      <c r="A7" s="26" t="s">
        <v>407</v>
      </c>
      <c r="B7" s="341" t="s">
        <v>444</v>
      </c>
      <c r="C7" s="458" t="s">
        <v>14</v>
      </c>
      <c r="D7" s="102" t="s">
        <v>445</v>
      </c>
      <c r="E7" s="103"/>
      <c r="F7" s="102" t="s">
        <v>446</v>
      </c>
      <c r="G7" s="103"/>
      <c r="H7" s="103"/>
      <c r="I7" s="103"/>
      <c r="J7" s="103"/>
      <c r="K7" s="103"/>
      <c r="L7" s="103"/>
      <c r="M7" s="103"/>
      <c r="N7" s="103"/>
      <c r="O7" s="103"/>
      <c r="R7" s="341" t="s">
        <v>447</v>
      </c>
      <c r="S7" s="458" t="s">
        <v>14</v>
      </c>
      <c r="T7" s="102" t="s">
        <v>445</v>
      </c>
      <c r="U7" s="103"/>
      <c r="V7" s="102" t="s">
        <v>446</v>
      </c>
      <c r="W7" s="103"/>
      <c r="X7" s="103"/>
      <c r="Y7" s="103"/>
      <c r="Z7" s="103"/>
      <c r="AA7" s="103"/>
      <c r="AB7" s="103"/>
      <c r="AC7" s="103"/>
      <c r="AD7" s="103"/>
      <c r="AE7" s="103"/>
    </row>
    <row r="8" spans="1:31" s="6" customFormat="1" ht="16.5" customHeight="1">
      <c r="A8" s="342"/>
      <c r="B8" s="75" t="s">
        <v>448</v>
      </c>
      <c r="C8" s="459"/>
      <c r="D8" s="20" t="s">
        <v>15</v>
      </c>
      <c r="E8" s="21" t="s">
        <v>16</v>
      </c>
      <c r="F8" s="21" t="s">
        <v>449</v>
      </c>
      <c r="G8" s="21" t="s">
        <v>450</v>
      </c>
      <c r="H8" s="21" t="s">
        <v>451</v>
      </c>
      <c r="I8" s="21" t="s">
        <v>452</v>
      </c>
      <c r="J8" s="21" t="s">
        <v>453</v>
      </c>
      <c r="K8" s="21" t="s">
        <v>454</v>
      </c>
      <c r="L8" s="21" t="s">
        <v>455</v>
      </c>
      <c r="M8" s="21" t="s">
        <v>456</v>
      </c>
      <c r="N8" s="155" t="s">
        <v>457</v>
      </c>
      <c r="O8" s="155" t="s">
        <v>458</v>
      </c>
      <c r="R8" s="75" t="s">
        <v>459</v>
      </c>
      <c r="S8" s="459"/>
      <c r="T8" s="20" t="s">
        <v>15</v>
      </c>
      <c r="U8" s="21" t="s">
        <v>16</v>
      </c>
      <c r="V8" s="21" t="s">
        <v>449</v>
      </c>
      <c r="W8" s="21" t="s">
        <v>450</v>
      </c>
      <c r="X8" s="21" t="s">
        <v>451</v>
      </c>
      <c r="Y8" s="21" t="s">
        <v>452</v>
      </c>
      <c r="Z8" s="21" t="s">
        <v>453</v>
      </c>
      <c r="AA8" s="21" t="s">
        <v>454</v>
      </c>
      <c r="AB8" s="21" t="s">
        <v>455</v>
      </c>
      <c r="AC8" s="21" t="s">
        <v>456</v>
      </c>
      <c r="AD8" s="155" t="s">
        <v>457</v>
      </c>
      <c r="AE8" s="155" t="s">
        <v>458</v>
      </c>
    </row>
    <row r="9" spans="1:31" s="6" customFormat="1" ht="16.5" customHeight="1">
      <c r="A9" s="38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224"/>
      <c r="P9" s="82"/>
    </row>
    <row r="10" spans="1:31" s="6" customFormat="1" ht="16.5" customHeight="1">
      <c r="A10" s="40" t="s">
        <v>460</v>
      </c>
      <c r="B10" s="314">
        <v>11286</v>
      </c>
      <c r="C10" s="314">
        <v>11321</v>
      </c>
      <c r="D10" s="314">
        <v>5628</v>
      </c>
      <c r="E10" s="314">
        <v>5693</v>
      </c>
      <c r="F10" s="314">
        <v>6461</v>
      </c>
      <c r="G10" s="314">
        <v>355</v>
      </c>
      <c r="H10" s="314">
        <v>1598</v>
      </c>
      <c r="I10" s="314">
        <v>1258</v>
      </c>
      <c r="J10" s="314">
        <v>55</v>
      </c>
      <c r="K10" s="314">
        <v>342</v>
      </c>
      <c r="L10" s="314">
        <v>228</v>
      </c>
      <c r="M10" s="314">
        <v>84</v>
      </c>
      <c r="N10" s="314">
        <v>265</v>
      </c>
      <c r="O10" s="314">
        <v>675</v>
      </c>
      <c r="P10" s="82"/>
      <c r="R10" s="167" t="str">
        <f t="shared" ref="R10:AE10" si="0">IF(B10=SUM(B12,B20:B27),"ok",B10-SUM(B12,B20:B27))</f>
        <v>ok</v>
      </c>
      <c r="S10" s="167" t="str">
        <f t="shared" si="0"/>
        <v>ok</v>
      </c>
      <c r="T10" s="167" t="str">
        <f t="shared" si="0"/>
        <v>ok</v>
      </c>
      <c r="U10" s="167" t="str">
        <f t="shared" si="0"/>
        <v>ok</v>
      </c>
      <c r="V10" s="167" t="str">
        <f t="shared" si="0"/>
        <v>ok</v>
      </c>
      <c r="W10" s="167" t="str">
        <f t="shared" si="0"/>
        <v>ok</v>
      </c>
      <c r="X10" s="167" t="str">
        <f t="shared" si="0"/>
        <v>ok</v>
      </c>
      <c r="Y10" s="167" t="str">
        <f t="shared" si="0"/>
        <v>ok</v>
      </c>
      <c r="Z10" s="167" t="str">
        <f t="shared" si="0"/>
        <v>ok</v>
      </c>
      <c r="AA10" s="167" t="str">
        <f t="shared" si="0"/>
        <v>ok</v>
      </c>
      <c r="AB10" s="167" t="str">
        <f t="shared" si="0"/>
        <v>ok</v>
      </c>
      <c r="AC10" s="167" t="str">
        <f t="shared" si="0"/>
        <v>ok</v>
      </c>
      <c r="AD10" s="167" t="str">
        <f t="shared" si="0"/>
        <v>ok</v>
      </c>
      <c r="AE10" s="167" t="str">
        <f t="shared" si="0"/>
        <v>ok</v>
      </c>
    </row>
    <row r="11" spans="1:31" s="6" customFormat="1" ht="11.25" customHeight="1">
      <c r="A11" s="38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240"/>
      <c r="P11" s="82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</row>
    <row r="12" spans="1:31" s="6" customFormat="1" ht="16.5" customHeight="1">
      <c r="A12" s="45" t="s">
        <v>461</v>
      </c>
      <c r="B12" s="55">
        <v>4821</v>
      </c>
      <c r="C12" s="55">
        <v>4920</v>
      </c>
      <c r="D12" s="55">
        <v>2151</v>
      </c>
      <c r="E12" s="55">
        <v>2769</v>
      </c>
      <c r="F12" s="55">
        <v>3847</v>
      </c>
      <c r="G12" s="55">
        <v>32</v>
      </c>
      <c r="H12" s="55">
        <v>105</v>
      </c>
      <c r="I12" s="55">
        <v>268</v>
      </c>
      <c r="J12" s="55">
        <v>19</v>
      </c>
      <c r="K12" s="55">
        <v>98</v>
      </c>
      <c r="L12" s="55">
        <v>124</v>
      </c>
      <c r="M12" s="55">
        <v>17</v>
      </c>
      <c r="N12" s="55">
        <v>179</v>
      </c>
      <c r="O12" s="240">
        <v>231</v>
      </c>
      <c r="P12" s="82"/>
      <c r="R12" s="167" t="str">
        <f>IF(B12=SUM(B13:B18),"ok",B12-SUM(B13:B18))</f>
        <v>ok</v>
      </c>
      <c r="S12" s="167" t="str">
        <f t="shared" ref="S12:AE12" si="1">IF(C12=SUM(C13:C18),"ok",C12-SUM(C13:C18))</f>
        <v>ok</v>
      </c>
      <c r="T12" s="167" t="str">
        <f t="shared" si="1"/>
        <v>ok</v>
      </c>
      <c r="U12" s="167" t="str">
        <f t="shared" si="1"/>
        <v>ok</v>
      </c>
      <c r="V12" s="167" t="str">
        <f>IF(F12=SUM(F13:F18),"ok",F12-SUM(F13:F18))</f>
        <v>ok</v>
      </c>
      <c r="W12" s="167" t="str">
        <f t="shared" si="1"/>
        <v>ok</v>
      </c>
      <c r="X12" s="167" t="str">
        <f t="shared" si="1"/>
        <v>ok</v>
      </c>
      <c r="Y12" s="167" t="str">
        <f t="shared" si="1"/>
        <v>ok</v>
      </c>
      <c r="Z12" s="167" t="str">
        <f t="shared" si="1"/>
        <v>ok</v>
      </c>
      <c r="AA12" s="167" t="str">
        <f t="shared" si="1"/>
        <v>ok</v>
      </c>
      <c r="AB12" s="167" t="str">
        <f t="shared" si="1"/>
        <v>ok</v>
      </c>
      <c r="AC12" s="167" t="str">
        <f t="shared" si="1"/>
        <v>ok</v>
      </c>
      <c r="AD12" s="167" t="str">
        <f t="shared" si="1"/>
        <v>ok</v>
      </c>
      <c r="AE12" s="167" t="str">
        <f t="shared" si="1"/>
        <v>ok</v>
      </c>
    </row>
    <row r="13" spans="1:31" s="6" customFormat="1" ht="16.5" customHeight="1">
      <c r="A13" s="242" t="s">
        <v>462</v>
      </c>
      <c r="B13" s="55">
        <v>4130</v>
      </c>
      <c r="C13" s="55">
        <v>4201</v>
      </c>
      <c r="D13" s="55">
        <v>2083</v>
      </c>
      <c r="E13" s="55">
        <v>2118</v>
      </c>
      <c r="F13" s="55">
        <v>3533</v>
      </c>
      <c r="G13" s="55">
        <v>20</v>
      </c>
      <c r="H13" s="55">
        <v>94</v>
      </c>
      <c r="I13" s="55">
        <v>201</v>
      </c>
      <c r="J13" s="55">
        <v>9</v>
      </c>
      <c r="K13" s="55">
        <v>22</v>
      </c>
      <c r="L13" s="55">
        <v>6</v>
      </c>
      <c r="M13" s="55">
        <v>3</v>
      </c>
      <c r="N13" s="55">
        <v>171</v>
      </c>
      <c r="O13" s="240">
        <v>142</v>
      </c>
      <c r="P13" s="82"/>
      <c r="R13" s="167"/>
      <c r="S13" s="344" t="s">
        <v>463</v>
      </c>
      <c r="T13" s="219" t="str">
        <f t="shared" ref="T13:T18" si="2">IF(C13=D13+E13,"ok",C13-(D13+E13))</f>
        <v>ok</v>
      </c>
      <c r="U13" s="344" t="s">
        <v>464</v>
      </c>
      <c r="V13" s="219" t="str">
        <f>IF(C13=SUM(F13:O13),"ok",C13-SUM(F13:O13))</f>
        <v>ok</v>
      </c>
      <c r="W13" s="167"/>
      <c r="X13" s="167"/>
      <c r="Y13" s="167"/>
      <c r="Z13" s="167"/>
      <c r="AA13" s="167"/>
      <c r="AB13" s="167"/>
      <c r="AC13" s="167"/>
      <c r="AD13" s="167"/>
      <c r="AE13" s="167"/>
    </row>
    <row r="14" spans="1:31" s="6" customFormat="1" ht="16.5" customHeight="1">
      <c r="A14" s="242" t="s">
        <v>465</v>
      </c>
      <c r="B14" s="55">
        <v>574</v>
      </c>
      <c r="C14" s="55">
        <v>585</v>
      </c>
      <c r="D14" s="55">
        <v>50</v>
      </c>
      <c r="E14" s="55">
        <v>535</v>
      </c>
      <c r="F14" s="55">
        <v>303</v>
      </c>
      <c r="G14" s="55">
        <v>12</v>
      </c>
      <c r="H14" s="55">
        <v>11</v>
      </c>
      <c r="I14" s="55">
        <v>66</v>
      </c>
      <c r="J14" s="55">
        <v>0</v>
      </c>
      <c r="K14" s="55">
        <v>76</v>
      </c>
      <c r="L14" s="55">
        <v>9</v>
      </c>
      <c r="M14" s="55">
        <v>14</v>
      </c>
      <c r="N14" s="55">
        <v>5</v>
      </c>
      <c r="O14" s="240">
        <v>89</v>
      </c>
      <c r="P14" s="82"/>
      <c r="R14" s="167"/>
      <c r="S14" s="345"/>
      <c r="T14" s="326" t="str">
        <f t="shared" si="2"/>
        <v>ok</v>
      </c>
      <c r="U14" s="345"/>
      <c r="V14" s="326" t="str">
        <f t="shared" ref="V14:V29" si="3">IF(C14=SUM(F14:O14),"ok",C14-SUM(F14:O14))</f>
        <v>ok</v>
      </c>
      <c r="W14" s="167"/>
      <c r="X14" s="167"/>
      <c r="Y14" s="167"/>
      <c r="Z14" s="167"/>
      <c r="AA14" s="167"/>
      <c r="AB14" s="167"/>
      <c r="AC14" s="167"/>
      <c r="AD14" s="167"/>
      <c r="AE14" s="167"/>
    </row>
    <row r="15" spans="1:31" s="6" customFormat="1" ht="33" customHeight="1">
      <c r="A15" s="346" t="s">
        <v>466</v>
      </c>
      <c r="B15" s="55">
        <v>2</v>
      </c>
      <c r="C15" s="55">
        <v>3</v>
      </c>
      <c r="D15" s="55">
        <v>1</v>
      </c>
      <c r="E15" s="55">
        <v>2</v>
      </c>
      <c r="F15" s="55">
        <v>3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82"/>
      <c r="R15" s="167"/>
      <c r="S15" s="345"/>
      <c r="T15" s="326" t="str">
        <f t="shared" si="2"/>
        <v>ok</v>
      </c>
      <c r="U15" s="345"/>
      <c r="V15" s="326" t="str">
        <f t="shared" si="3"/>
        <v>ok</v>
      </c>
      <c r="W15" s="167"/>
      <c r="X15" s="167"/>
      <c r="Y15" s="167"/>
      <c r="Z15" s="167"/>
      <c r="AA15" s="167"/>
      <c r="AB15" s="167"/>
      <c r="AC15" s="167"/>
      <c r="AD15" s="167"/>
      <c r="AE15" s="167"/>
    </row>
    <row r="16" spans="1:31" s="6" customFormat="1" ht="16.5" customHeight="1">
      <c r="A16" s="242" t="s">
        <v>467</v>
      </c>
      <c r="B16" s="315">
        <v>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82"/>
      <c r="R16" s="167"/>
      <c r="S16" s="345"/>
      <c r="T16" s="326" t="str">
        <f t="shared" si="2"/>
        <v>ok</v>
      </c>
      <c r="U16" s="345"/>
      <c r="V16" s="326" t="str">
        <f t="shared" si="3"/>
        <v>ok</v>
      </c>
      <c r="W16" s="167"/>
      <c r="X16" s="167"/>
      <c r="Y16" s="167"/>
      <c r="Z16" s="167"/>
      <c r="AA16" s="167"/>
      <c r="AB16" s="167"/>
      <c r="AC16" s="167"/>
      <c r="AD16" s="167"/>
      <c r="AE16" s="167"/>
    </row>
    <row r="17" spans="1:31" s="6" customFormat="1" ht="16.5" customHeight="1">
      <c r="A17" s="242" t="s">
        <v>468</v>
      </c>
      <c r="B17" s="55">
        <v>113</v>
      </c>
      <c r="C17" s="55">
        <v>131</v>
      </c>
      <c r="D17" s="55">
        <v>17</v>
      </c>
      <c r="E17" s="55">
        <v>114</v>
      </c>
      <c r="F17" s="55">
        <v>8</v>
      </c>
      <c r="G17" s="55">
        <v>0</v>
      </c>
      <c r="H17" s="55">
        <v>0</v>
      </c>
      <c r="I17" s="55">
        <v>1</v>
      </c>
      <c r="J17" s="55">
        <v>10</v>
      </c>
      <c r="K17" s="55">
        <v>0</v>
      </c>
      <c r="L17" s="55">
        <v>109</v>
      </c>
      <c r="M17" s="55">
        <v>0</v>
      </c>
      <c r="N17" s="55">
        <v>3</v>
      </c>
      <c r="O17" s="55">
        <v>0</v>
      </c>
      <c r="P17" s="82"/>
      <c r="R17" s="167"/>
      <c r="S17" s="345"/>
      <c r="T17" s="326" t="str">
        <f t="shared" si="2"/>
        <v>ok</v>
      </c>
      <c r="U17" s="345"/>
      <c r="V17" s="326" t="str">
        <f t="shared" si="3"/>
        <v>ok</v>
      </c>
      <c r="W17" s="167"/>
      <c r="X17" s="167"/>
      <c r="Y17" s="167"/>
      <c r="Z17" s="167"/>
      <c r="AA17" s="167"/>
      <c r="AB17" s="167"/>
      <c r="AC17" s="167"/>
      <c r="AD17" s="167"/>
      <c r="AE17" s="167"/>
    </row>
    <row r="18" spans="1:31" s="6" customFormat="1" ht="16.5" customHeight="1">
      <c r="A18" s="242" t="s">
        <v>469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82"/>
      <c r="R18" s="167"/>
      <c r="S18" s="345"/>
      <c r="T18" s="326" t="str">
        <f t="shared" si="2"/>
        <v>ok</v>
      </c>
      <c r="U18" s="345"/>
      <c r="V18" s="326" t="str">
        <f t="shared" si="3"/>
        <v>ok</v>
      </c>
      <c r="W18" s="167"/>
      <c r="X18" s="167"/>
      <c r="Y18" s="167"/>
      <c r="Z18" s="167"/>
      <c r="AA18" s="167"/>
      <c r="AB18" s="167"/>
      <c r="AC18" s="167"/>
      <c r="AD18" s="167"/>
      <c r="AE18" s="167"/>
    </row>
    <row r="19" spans="1:31" s="6" customFormat="1" ht="11.25" customHeight="1">
      <c r="A19" s="45"/>
      <c r="B19" s="31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240"/>
      <c r="P19" s="82"/>
      <c r="R19" s="167"/>
      <c r="S19" s="345"/>
      <c r="T19" s="326"/>
      <c r="U19" s="345"/>
      <c r="V19" s="326"/>
      <c r="W19" s="167"/>
      <c r="X19" s="167"/>
      <c r="Y19" s="167"/>
      <c r="Z19" s="167"/>
      <c r="AA19" s="167"/>
      <c r="AB19" s="167"/>
      <c r="AC19" s="167"/>
      <c r="AD19" s="167"/>
      <c r="AE19" s="167"/>
    </row>
    <row r="20" spans="1:31" s="6" customFormat="1" ht="16.5" customHeight="1">
      <c r="A20" s="45" t="s">
        <v>470</v>
      </c>
      <c r="B20" s="55">
        <v>1913</v>
      </c>
      <c r="C20" s="55">
        <v>1859</v>
      </c>
      <c r="D20" s="55">
        <v>658</v>
      </c>
      <c r="E20" s="55">
        <v>1201</v>
      </c>
      <c r="F20" s="55">
        <v>977</v>
      </c>
      <c r="G20" s="55">
        <v>101</v>
      </c>
      <c r="H20" s="55">
        <v>101</v>
      </c>
      <c r="I20" s="55">
        <v>283</v>
      </c>
      <c r="J20" s="55">
        <v>8</v>
      </c>
      <c r="K20" s="55">
        <v>83</v>
      </c>
      <c r="L20" s="55">
        <v>37</v>
      </c>
      <c r="M20" s="55">
        <v>7</v>
      </c>
      <c r="N20" s="55">
        <v>16</v>
      </c>
      <c r="O20" s="240">
        <v>246</v>
      </c>
      <c r="P20" s="82"/>
      <c r="R20" s="167"/>
      <c r="S20" s="345"/>
      <c r="T20" s="326" t="str">
        <f t="shared" ref="T20:T27" si="4">IF(C20=D20+E20,"ok",C20-(D20+E20))</f>
        <v>ok</v>
      </c>
      <c r="U20" s="345"/>
      <c r="V20" s="326" t="str">
        <f t="shared" si="3"/>
        <v>ok</v>
      </c>
      <c r="W20" s="167"/>
      <c r="X20" s="167"/>
      <c r="Y20" s="167"/>
      <c r="Z20" s="167"/>
      <c r="AA20" s="167"/>
      <c r="AB20" s="167"/>
      <c r="AC20" s="167"/>
      <c r="AD20" s="167"/>
      <c r="AE20" s="167"/>
    </row>
    <row r="21" spans="1:31" s="6" customFormat="1" ht="16.5" customHeight="1">
      <c r="A21" s="45" t="s">
        <v>471</v>
      </c>
      <c r="B21" s="55">
        <v>732</v>
      </c>
      <c r="C21" s="55">
        <v>746</v>
      </c>
      <c r="D21" s="55">
        <v>462</v>
      </c>
      <c r="E21" s="55">
        <v>284</v>
      </c>
      <c r="F21" s="55">
        <v>593</v>
      </c>
      <c r="G21" s="55">
        <v>0</v>
      </c>
      <c r="H21" s="55">
        <v>20</v>
      </c>
      <c r="I21" s="55">
        <v>30</v>
      </c>
      <c r="J21" s="55">
        <v>0</v>
      </c>
      <c r="K21" s="55">
        <v>19</v>
      </c>
      <c r="L21" s="55">
        <v>17</v>
      </c>
      <c r="M21" s="55">
        <v>9</v>
      </c>
      <c r="N21" s="55">
        <v>47</v>
      </c>
      <c r="O21" s="240">
        <v>11</v>
      </c>
      <c r="P21" s="82"/>
      <c r="R21" s="167"/>
      <c r="S21" s="345"/>
      <c r="T21" s="326" t="str">
        <f t="shared" si="4"/>
        <v>ok</v>
      </c>
      <c r="U21" s="345"/>
      <c r="V21" s="326" t="str">
        <f t="shared" si="3"/>
        <v>ok</v>
      </c>
      <c r="W21" s="167"/>
      <c r="X21" s="167"/>
      <c r="Y21" s="167"/>
      <c r="Z21" s="167"/>
      <c r="AA21" s="167"/>
      <c r="AB21" s="167"/>
      <c r="AC21" s="167"/>
      <c r="AD21" s="167"/>
      <c r="AE21" s="167"/>
    </row>
    <row r="22" spans="1:31" s="6" customFormat="1" ht="16.5" customHeight="1">
      <c r="A22" s="45" t="s">
        <v>472</v>
      </c>
      <c r="B22" s="55">
        <v>86</v>
      </c>
      <c r="C22" s="55">
        <v>94</v>
      </c>
      <c r="D22" s="55">
        <v>79</v>
      </c>
      <c r="E22" s="55">
        <v>15</v>
      </c>
      <c r="F22" s="55">
        <v>62</v>
      </c>
      <c r="G22" s="55">
        <v>5</v>
      </c>
      <c r="H22" s="55">
        <v>17</v>
      </c>
      <c r="I22" s="55">
        <v>4</v>
      </c>
      <c r="J22" s="55">
        <v>0</v>
      </c>
      <c r="K22" s="55">
        <v>1</v>
      </c>
      <c r="L22" s="55">
        <v>0</v>
      </c>
      <c r="M22" s="55">
        <v>0</v>
      </c>
      <c r="N22" s="55">
        <v>0</v>
      </c>
      <c r="O22" s="240">
        <v>5</v>
      </c>
      <c r="P22" s="48"/>
      <c r="R22" s="167"/>
      <c r="S22" s="345"/>
      <c r="T22" s="326" t="str">
        <f t="shared" si="4"/>
        <v>ok</v>
      </c>
      <c r="U22" s="345"/>
      <c r="V22" s="326" t="str">
        <f t="shared" si="3"/>
        <v>ok</v>
      </c>
      <c r="W22" s="167"/>
      <c r="X22" s="167"/>
      <c r="Y22" s="167"/>
      <c r="Z22" s="167"/>
      <c r="AA22" s="167"/>
      <c r="AB22" s="167"/>
      <c r="AC22" s="167"/>
      <c r="AD22" s="167"/>
      <c r="AE22" s="167"/>
    </row>
    <row r="23" spans="1:31" s="6" customFormat="1" ht="16.5" customHeight="1">
      <c r="A23" s="45" t="s">
        <v>473</v>
      </c>
      <c r="B23" s="347">
        <v>3397</v>
      </c>
      <c r="C23" s="55">
        <v>3373</v>
      </c>
      <c r="D23" s="55">
        <v>2141</v>
      </c>
      <c r="E23" s="55">
        <v>1232</v>
      </c>
      <c r="F23" s="55">
        <v>772</v>
      </c>
      <c r="G23" s="55">
        <v>208</v>
      </c>
      <c r="H23" s="55">
        <v>1334</v>
      </c>
      <c r="I23" s="55">
        <v>646</v>
      </c>
      <c r="J23" s="55">
        <v>25</v>
      </c>
      <c r="K23" s="55">
        <v>125</v>
      </c>
      <c r="L23" s="55">
        <v>48</v>
      </c>
      <c r="M23" s="55">
        <v>45</v>
      </c>
      <c r="N23" s="55">
        <v>17</v>
      </c>
      <c r="O23" s="240">
        <v>153</v>
      </c>
      <c r="P23" s="48"/>
      <c r="R23" s="167"/>
      <c r="S23" s="345"/>
      <c r="T23" s="326" t="str">
        <f t="shared" si="4"/>
        <v>ok</v>
      </c>
      <c r="U23" s="345"/>
      <c r="V23" s="326" t="str">
        <f t="shared" si="3"/>
        <v>ok</v>
      </c>
      <c r="W23" s="167"/>
      <c r="X23" s="167"/>
      <c r="Y23" s="167"/>
      <c r="Z23" s="167"/>
      <c r="AA23" s="167"/>
      <c r="AB23" s="167"/>
      <c r="AC23" s="167"/>
      <c r="AD23" s="167"/>
      <c r="AE23" s="167"/>
    </row>
    <row r="24" spans="1:31" s="6" customFormat="1" ht="16.5" customHeight="1">
      <c r="A24" s="45" t="s">
        <v>474</v>
      </c>
      <c r="B24" s="347">
        <v>28</v>
      </c>
      <c r="C24" s="55">
        <v>31</v>
      </c>
      <c r="D24" s="55">
        <v>13</v>
      </c>
      <c r="E24" s="55">
        <v>18</v>
      </c>
      <c r="F24" s="55">
        <v>10</v>
      </c>
      <c r="G24" s="55">
        <v>5</v>
      </c>
      <c r="H24" s="55">
        <v>8</v>
      </c>
      <c r="I24" s="55">
        <v>1</v>
      </c>
      <c r="J24" s="55">
        <v>0</v>
      </c>
      <c r="K24" s="55">
        <v>0</v>
      </c>
      <c r="L24" s="55">
        <v>0</v>
      </c>
      <c r="M24" s="55">
        <v>1</v>
      </c>
      <c r="N24" s="55">
        <v>0</v>
      </c>
      <c r="O24" s="240">
        <v>6</v>
      </c>
      <c r="P24" s="48"/>
      <c r="R24" s="167"/>
      <c r="S24" s="345"/>
      <c r="T24" s="326"/>
      <c r="U24" s="345"/>
      <c r="V24" s="326"/>
      <c r="W24" s="167"/>
      <c r="X24" s="167"/>
      <c r="Y24" s="167"/>
      <c r="Z24" s="167"/>
      <c r="AA24" s="167"/>
      <c r="AB24" s="167"/>
      <c r="AC24" s="167"/>
      <c r="AD24" s="167"/>
      <c r="AE24" s="167"/>
    </row>
    <row r="25" spans="1:31" s="6" customFormat="1" ht="16.5" customHeight="1">
      <c r="A25" s="45" t="s">
        <v>475</v>
      </c>
      <c r="B25" s="55">
        <v>43</v>
      </c>
      <c r="C25" s="55">
        <v>38</v>
      </c>
      <c r="D25" s="55">
        <v>11</v>
      </c>
      <c r="E25" s="55">
        <v>27</v>
      </c>
      <c r="F25" s="55">
        <v>26</v>
      </c>
      <c r="G25" s="55">
        <v>0</v>
      </c>
      <c r="H25" s="55">
        <v>0</v>
      </c>
      <c r="I25" s="55">
        <v>1</v>
      </c>
      <c r="J25" s="55">
        <v>0</v>
      </c>
      <c r="K25" s="55">
        <v>2</v>
      </c>
      <c r="L25" s="55">
        <v>0</v>
      </c>
      <c r="M25" s="55">
        <v>0</v>
      </c>
      <c r="N25" s="55">
        <v>0</v>
      </c>
      <c r="O25" s="240">
        <v>9</v>
      </c>
      <c r="P25" s="82"/>
      <c r="R25" s="167"/>
      <c r="S25" s="345"/>
      <c r="T25" s="326" t="str">
        <f t="shared" si="4"/>
        <v>ok</v>
      </c>
      <c r="U25" s="345"/>
      <c r="V25" s="326" t="str">
        <f t="shared" si="3"/>
        <v>ok</v>
      </c>
      <c r="W25" s="167"/>
      <c r="X25" s="167"/>
      <c r="Y25" s="167"/>
      <c r="Z25" s="167"/>
      <c r="AA25" s="167"/>
      <c r="AB25" s="167"/>
      <c r="AC25" s="167"/>
      <c r="AD25" s="167"/>
      <c r="AE25" s="167"/>
    </row>
    <row r="26" spans="1:31" s="6" customFormat="1" ht="16.5" customHeight="1">
      <c r="A26" s="45" t="s">
        <v>476</v>
      </c>
      <c r="B26" s="55">
        <v>266</v>
      </c>
      <c r="C26" s="55">
        <v>260</v>
      </c>
      <c r="D26" s="55">
        <v>113</v>
      </c>
      <c r="E26" s="55">
        <v>147</v>
      </c>
      <c r="F26" s="55">
        <v>174</v>
      </c>
      <c r="G26" s="55">
        <v>4</v>
      </c>
      <c r="H26" s="55">
        <v>13</v>
      </c>
      <c r="I26" s="55">
        <v>25</v>
      </c>
      <c r="J26" s="55">
        <v>3</v>
      </c>
      <c r="K26" s="55">
        <v>14</v>
      </c>
      <c r="L26" s="55">
        <v>2</v>
      </c>
      <c r="M26" s="55">
        <v>5</v>
      </c>
      <c r="N26" s="55">
        <v>6</v>
      </c>
      <c r="O26" s="240">
        <v>14</v>
      </c>
      <c r="P26" s="48"/>
      <c r="R26" s="167"/>
      <c r="S26" s="345"/>
      <c r="T26" s="326" t="str">
        <f t="shared" si="4"/>
        <v>ok</v>
      </c>
      <c r="U26" s="345"/>
      <c r="V26" s="326" t="str">
        <f t="shared" si="3"/>
        <v>ok</v>
      </c>
      <c r="W26" s="167"/>
      <c r="X26" s="167"/>
      <c r="Y26" s="167"/>
      <c r="Z26" s="167"/>
      <c r="AA26" s="167"/>
      <c r="AB26" s="167"/>
      <c r="AC26" s="167"/>
      <c r="AD26" s="167"/>
      <c r="AE26" s="167"/>
    </row>
    <row r="27" spans="1:31" s="6" customFormat="1" ht="16.5" customHeight="1">
      <c r="A27" s="45" t="s">
        <v>477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48"/>
      <c r="R27" s="167"/>
      <c r="S27" s="345"/>
      <c r="T27" s="326" t="str">
        <f t="shared" si="4"/>
        <v>ok</v>
      </c>
      <c r="U27" s="345"/>
      <c r="V27" s="326" t="str">
        <f t="shared" si="3"/>
        <v>ok</v>
      </c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s="6" customFormat="1" ht="11.25" customHeight="1">
      <c r="A28" s="45"/>
      <c r="B28" s="31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7"/>
      <c r="P28" s="48"/>
      <c r="R28" s="167"/>
      <c r="S28" s="345"/>
      <c r="T28" s="326"/>
      <c r="U28" s="345"/>
      <c r="V28" s="326"/>
      <c r="W28" s="167"/>
      <c r="X28" s="167"/>
      <c r="Y28" s="167"/>
      <c r="Z28" s="167"/>
      <c r="AA28" s="167"/>
      <c r="AB28" s="167"/>
      <c r="AC28" s="167"/>
      <c r="AD28" s="167"/>
      <c r="AE28" s="167"/>
    </row>
    <row r="29" spans="1:31" s="6" customFormat="1" ht="16.5" customHeight="1">
      <c r="A29" s="45" t="s">
        <v>478</v>
      </c>
      <c r="B29" s="347">
        <v>48</v>
      </c>
      <c r="C29" s="55">
        <v>28</v>
      </c>
      <c r="D29" s="55">
        <v>2</v>
      </c>
      <c r="E29" s="55">
        <v>26</v>
      </c>
      <c r="F29" s="55">
        <v>8</v>
      </c>
      <c r="G29" s="55">
        <v>0</v>
      </c>
      <c r="H29" s="55">
        <v>0</v>
      </c>
      <c r="I29" s="55">
        <v>3</v>
      </c>
      <c r="J29" s="55">
        <v>0</v>
      </c>
      <c r="K29" s="55">
        <v>1</v>
      </c>
      <c r="L29" s="55">
        <v>14</v>
      </c>
      <c r="M29" s="55">
        <v>2</v>
      </c>
      <c r="N29" s="55">
        <v>0</v>
      </c>
      <c r="O29" s="55">
        <v>0</v>
      </c>
      <c r="P29" s="82"/>
      <c r="R29" s="167"/>
      <c r="S29" s="348"/>
      <c r="T29" s="329" t="str">
        <f>IF(C29=D29+E29,"ok",C29-(D29+E29))</f>
        <v>ok</v>
      </c>
      <c r="U29" s="348"/>
      <c r="V29" s="329" t="str">
        <f t="shared" si="3"/>
        <v>ok</v>
      </c>
      <c r="W29" s="167"/>
      <c r="X29" s="167"/>
      <c r="Y29" s="167"/>
      <c r="Z29" s="167"/>
      <c r="AA29" s="167"/>
      <c r="AB29" s="167"/>
      <c r="AC29" s="167"/>
      <c r="AD29" s="167"/>
      <c r="AE29" s="167"/>
    </row>
    <row r="30" spans="1:31" s="6" customFormat="1" ht="16.5" customHeight="1">
      <c r="A30" s="45" t="s">
        <v>479</v>
      </c>
      <c r="B30" s="347">
        <v>0</v>
      </c>
      <c r="C30" s="55">
        <v>7</v>
      </c>
      <c r="D30" s="55">
        <v>1</v>
      </c>
      <c r="E30" s="55">
        <v>6</v>
      </c>
      <c r="F30" s="55">
        <v>2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47">
        <v>5</v>
      </c>
      <c r="P30" s="82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spans="1:31" s="6" customFormat="1" ht="16.5" customHeight="1">
      <c r="A31" s="45"/>
      <c r="B31" s="31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47"/>
      <c r="P31" s="82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spans="1:31" s="6" customFormat="1" ht="16.5" customHeight="1">
      <c r="A32" s="40" t="s">
        <v>432</v>
      </c>
      <c r="B32" s="314">
        <v>3473</v>
      </c>
      <c r="C32" s="314">
        <v>3439</v>
      </c>
      <c r="D32" s="314">
        <v>2157</v>
      </c>
      <c r="E32" s="314">
        <v>1282</v>
      </c>
      <c r="F32" s="314">
        <v>792</v>
      </c>
      <c r="G32" s="314">
        <v>213</v>
      </c>
      <c r="H32" s="314">
        <v>1342</v>
      </c>
      <c r="I32" s="314">
        <v>650</v>
      </c>
      <c r="J32" s="314">
        <v>25</v>
      </c>
      <c r="K32" s="314">
        <v>126</v>
      </c>
      <c r="L32" s="314">
        <v>62</v>
      </c>
      <c r="M32" s="314">
        <v>48</v>
      </c>
      <c r="N32" s="314">
        <v>17</v>
      </c>
      <c r="O32" s="42">
        <v>164</v>
      </c>
      <c r="P32" s="48"/>
      <c r="R32" s="167" t="str">
        <f>IF(B32=B34+B38+B43+B59,"ok",B32-(B34+B38+B43+B59))</f>
        <v>ok</v>
      </c>
      <c r="S32" s="167" t="str">
        <f t="shared" ref="S32:AE32" si="5">IF(C32=C34+C38+C43+C59,"ok",C32-(C34+C38+C43+C59))</f>
        <v>ok</v>
      </c>
      <c r="T32" s="167" t="str">
        <f t="shared" si="5"/>
        <v>ok</v>
      </c>
      <c r="U32" s="167" t="str">
        <f t="shared" si="5"/>
        <v>ok</v>
      </c>
      <c r="V32" s="167" t="str">
        <f t="shared" si="5"/>
        <v>ok</v>
      </c>
      <c r="W32" s="167" t="str">
        <f t="shared" si="5"/>
        <v>ok</v>
      </c>
      <c r="X32" s="167" t="str">
        <f t="shared" si="5"/>
        <v>ok</v>
      </c>
      <c r="Y32" s="167" t="str">
        <f t="shared" si="5"/>
        <v>ok</v>
      </c>
      <c r="Z32" s="167" t="str">
        <f t="shared" si="5"/>
        <v>ok</v>
      </c>
      <c r="AA32" s="167" t="str">
        <f t="shared" si="5"/>
        <v>ok</v>
      </c>
      <c r="AB32" s="167" t="str">
        <f t="shared" si="5"/>
        <v>ok</v>
      </c>
      <c r="AC32" s="167" t="str">
        <f t="shared" si="5"/>
        <v>ok</v>
      </c>
      <c r="AD32" s="167" t="str">
        <f t="shared" si="5"/>
        <v>ok</v>
      </c>
      <c r="AE32" s="167" t="str">
        <f t="shared" si="5"/>
        <v>ok</v>
      </c>
    </row>
    <row r="33" spans="1:31" s="6" customFormat="1" ht="11.25" customHeight="1">
      <c r="A33" s="45"/>
      <c r="B33" s="31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47"/>
      <c r="P33" s="82"/>
      <c r="Q33" s="212" t="s">
        <v>480</v>
      </c>
      <c r="R33" s="213">
        <f>IF(B32=B$23+B$29,"ok",B32-(B$23+B$29))</f>
        <v>28</v>
      </c>
      <c r="S33" s="213" t="str">
        <f>IF(C32=C$23+C$24+C$29+C$30,"ok",C32-(C$23+C$24+C$29+C$30))</f>
        <v>ok</v>
      </c>
      <c r="T33" s="213" t="str">
        <f t="shared" ref="T33:AE33" si="6">IF(D32=D$23+D$24+D$29+D$30,"ok",D32-(D$23+D$24+D$29+D$30))</f>
        <v>ok</v>
      </c>
      <c r="U33" s="213" t="str">
        <f t="shared" si="6"/>
        <v>ok</v>
      </c>
      <c r="V33" s="213" t="str">
        <f t="shared" si="6"/>
        <v>ok</v>
      </c>
      <c r="W33" s="213" t="str">
        <f t="shared" si="6"/>
        <v>ok</v>
      </c>
      <c r="X33" s="213" t="str">
        <f t="shared" si="6"/>
        <v>ok</v>
      </c>
      <c r="Y33" s="213" t="str">
        <f t="shared" si="6"/>
        <v>ok</v>
      </c>
      <c r="Z33" s="213" t="str">
        <f t="shared" si="6"/>
        <v>ok</v>
      </c>
      <c r="AA33" s="213" t="str">
        <f t="shared" si="6"/>
        <v>ok</v>
      </c>
      <c r="AB33" s="213" t="str">
        <f t="shared" si="6"/>
        <v>ok</v>
      </c>
      <c r="AC33" s="213" t="str">
        <f t="shared" si="6"/>
        <v>ok</v>
      </c>
      <c r="AD33" s="213" t="str">
        <f t="shared" si="6"/>
        <v>ok</v>
      </c>
      <c r="AE33" s="213" t="str">
        <f t="shared" si="6"/>
        <v>ok</v>
      </c>
    </row>
    <row r="34" spans="1:31" s="6" customFormat="1" ht="16.5" customHeight="1">
      <c r="A34" s="45" t="s">
        <v>481</v>
      </c>
      <c r="B34" s="55">
        <v>18</v>
      </c>
      <c r="C34" s="55">
        <v>16</v>
      </c>
      <c r="D34" s="55">
        <v>11</v>
      </c>
      <c r="E34" s="55">
        <v>5</v>
      </c>
      <c r="F34" s="55">
        <v>3</v>
      </c>
      <c r="G34" s="55">
        <v>3</v>
      </c>
      <c r="H34" s="55">
        <v>2</v>
      </c>
      <c r="I34" s="55">
        <v>2</v>
      </c>
      <c r="J34" s="55">
        <v>2</v>
      </c>
      <c r="K34" s="55">
        <v>1</v>
      </c>
      <c r="L34" s="55">
        <v>0</v>
      </c>
      <c r="M34" s="55">
        <v>0</v>
      </c>
      <c r="N34" s="55">
        <v>0</v>
      </c>
      <c r="O34" s="55">
        <v>3</v>
      </c>
      <c r="P34" s="82"/>
      <c r="R34" s="167" t="str">
        <f>IF(B34=B35+B36,"ok",B34-(B35+B36))</f>
        <v>ok</v>
      </c>
      <c r="S34" s="167" t="str">
        <f t="shared" ref="S34:AE34" si="7">IF(C34=C35+C36,"ok",C34-(C35+C36))</f>
        <v>ok</v>
      </c>
      <c r="T34" s="167" t="str">
        <f t="shared" si="7"/>
        <v>ok</v>
      </c>
      <c r="U34" s="167" t="str">
        <f t="shared" si="7"/>
        <v>ok</v>
      </c>
      <c r="V34" s="167" t="str">
        <f t="shared" si="7"/>
        <v>ok</v>
      </c>
      <c r="W34" s="167" t="str">
        <f t="shared" si="7"/>
        <v>ok</v>
      </c>
      <c r="X34" s="167" t="str">
        <f t="shared" si="7"/>
        <v>ok</v>
      </c>
      <c r="Y34" s="167" t="str">
        <f t="shared" si="7"/>
        <v>ok</v>
      </c>
      <c r="Z34" s="167" t="str">
        <f t="shared" si="7"/>
        <v>ok</v>
      </c>
      <c r="AA34" s="167" t="str">
        <f t="shared" si="7"/>
        <v>ok</v>
      </c>
      <c r="AB34" s="167" t="str">
        <f t="shared" si="7"/>
        <v>ok</v>
      </c>
      <c r="AC34" s="167" t="str">
        <f t="shared" si="7"/>
        <v>ok</v>
      </c>
      <c r="AD34" s="167" t="str">
        <f t="shared" si="7"/>
        <v>ok</v>
      </c>
      <c r="AE34" s="167" t="str">
        <f t="shared" si="7"/>
        <v>ok</v>
      </c>
    </row>
    <row r="35" spans="1:31" s="6" customFormat="1" ht="16.5" customHeight="1">
      <c r="A35" s="242" t="s">
        <v>482</v>
      </c>
      <c r="B35" s="55">
        <v>12</v>
      </c>
      <c r="C35" s="55">
        <v>12</v>
      </c>
      <c r="D35" s="55">
        <v>7</v>
      </c>
      <c r="E35" s="55">
        <v>5</v>
      </c>
      <c r="F35" s="55">
        <v>3</v>
      </c>
      <c r="G35" s="55">
        <v>2</v>
      </c>
      <c r="H35" s="55">
        <v>2</v>
      </c>
      <c r="I35" s="55">
        <v>1</v>
      </c>
      <c r="J35" s="55">
        <v>0</v>
      </c>
      <c r="K35" s="55">
        <v>1</v>
      </c>
      <c r="L35" s="55">
        <v>0</v>
      </c>
      <c r="M35" s="55">
        <v>0</v>
      </c>
      <c r="N35" s="55">
        <v>0</v>
      </c>
      <c r="O35" s="55">
        <v>3</v>
      </c>
      <c r="P35" s="82"/>
      <c r="R35" s="167"/>
      <c r="S35" s="344" t="s">
        <v>463</v>
      </c>
      <c r="T35" s="219" t="str">
        <f>IF(C35=D35+E35,"ok",C35-(D35+E35))</f>
        <v>ok</v>
      </c>
      <c r="U35" s="344" t="s">
        <v>464</v>
      </c>
      <c r="V35" s="219" t="str">
        <f>IF(C35=SUM(F35:O35),"ok",C35-SUM(F35:O35))</f>
        <v>ok</v>
      </c>
      <c r="W35" s="167"/>
      <c r="X35" s="167"/>
      <c r="Y35" s="167"/>
      <c r="Z35" s="167"/>
      <c r="AA35" s="167"/>
      <c r="AB35" s="167"/>
      <c r="AC35" s="167"/>
      <c r="AD35" s="167"/>
      <c r="AE35" s="167"/>
    </row>
    <row r="36" spans="1:31" s="6" customFormat="1" ht="16.5" customHeight="1">
      <c r="A36" s="242" t="s">
        <v>483</v>
      </c>
      <c r="B36" s="55">
        <v>6</v>
      </c>
      <c r="C36" s="55">
        <v>4</v>
      </c>
      <c r="D36" s="55">
        <v>4</v>
      </c>
      <c r="E36" s="55">
        <v>0</v>
      </c>
      <c r="F36" s="55">
        <v>0</v>
      </c>
      <c r="G36" s="55">
        <v>1</v>
      </c>
      <c r="H36" s="55">
        <v>0</v>
      </c>
      <c r="I36" s="55">
        <v>1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82"/>
      <c r="R36" s="167"/>
      <c r="S36" s="348"/>
      <c r="T36" s="329" t="str">
        <f>IF(C36=D36+E36,"ok",C36-(D36+E36))</f>
        <v>ok</v>
      </c>
      <c r="U36" s="348"/>
      <c r="V36" s="329" t="str">
        <f>IF(C36=SUM(F36:O36),"ok",C36-SUM(F36:O36))</f>
        <v>ok</v>
      </c>
      <c r="W36" s="167"/>
      <c r="X36" s="167"/>
      <c r="Y36" s="167"/>
      <c r="Z36" s="167"/>
      <c r="AA36" s="167"/>
      <c r="AB36" s="167"/>
      <c r="AC36" s="167"/>
      <c r="AD36" s="167"/>
      <c r="AE36" s="167"/>
    </row>
    <row r="37" spans="1:31" s="6" customFormat="1" ht="11.25" customHeight="1">
      <c r="A37" s="45"/>
      <c r="B37" s="31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47"/>
      <c r="P37" s="82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</row>
    <row r="38" spans="1:31" s="6" customFormat="1" ht="16.5" customHeight="1">
      <c r="A38" s="45" t="s">
        <v>484</v>
      </c>
      <c r="B38" s="55">
        <v>1834</v>
      </c>
      <c r="C38" s="55">
        <v>1832</v>
      </c>
      <c r="D38" s="55">
        <v>1510</v>
      </c>
      <c r="E38" s="55">
        <v>322</v>
      </c>
      <c r="F38" s="55">
        <v>272</v>
      </c>
      <c r="G38" s="55">
        <v>104</v>
      </c>
      <c r="H38" s="55">
        <v>1120</v>
      </c>
      <c r="I38" s="55">
        <v>227</v>
      </c>
      <c r="J38" s="55">
        <v>8</v>
      </c>
      <c r="K38" s="55">
        <v>39</v>
      </c>
      <c r="L38" s="55">
        <v>0</v>
      </c>
      <c r="M38" s="55">
        <v>8</v>
      </c>
      <c r="N38" s="55">
        <v>0</v>
      </c>
      <c r="O38" s="47">
        <v>54</v>
      </c>
      <c r="P38" s="82"/>
      <c r="R38" s="167" t="str">
        <f>IF(B38=SUM(B39:B41),"ok",B38-SUM(B39:B41))</f>
        <v>ok</v>
      </c>
      <c r="S38" s="167" t="str">
        <f t="shared" ref="S38:AE38" si="8">IF(C38=SUM(C39:C41),"ok",C38-SUM(C39:C41))</f>
        <v>ok</v>
      </c>
      <c r="T38" s="167" t="str">
        <f t="shared" si="8"/>
        <v>ok</v>
      </c>
      <c r="U38" s="167" t="str">
        <f t="shared" si="8"/>
        <v>ok</v>
      </c>
      <c r="V38" s="167" t="str">
        <f t="shared" si="8"/>
        <v>ok</v>
      </c>
      <c r="W38" s="167" t="str">
        <f t="shared" si="8"/>
        <v>ok</v>
      </c>
      <c r="X38" s="167" t="str">
        <f t="shared" si="8"/>
        <v>ok</v>
      </c>
      <c r="Y38" s="167" t="str">
        <f t="shared" si="8"/>
        <v>ok</v>
      </c>
      <c r="Z38" s="167" t="str">
        <f t="shared" si="8"/>
        <v>ok</v>
      </c>
      <c r="AA38" s="167" t="str">
        <f t="shared" si="8"/>
        <v>ok</v>
      </c>
      <c r="AB38" s="167" t="str">
        <f t="shared" si="8"/>
        <v>ok</v>
      </c>
      <c r="AC38" s="167" t="str">
        <f t="shared" si="8"/>
        <v>ok</v>
      </c>
      <c r="AD38" s="167" t="str">
        <f t="shared" si="8"/>
        <v>ok</v>
      </c>
      <c r="AE38" s="167" t="str">
        <f t="shared" si="8"/>
        <v>ok</v>
      </c>
    </row>
    <row r="39" spans="1:31" s="6" customFormat="1" ht="16.5" customHeight="1">
      <c r="A39" s="242" t="s">
        <v>485</v>
      </c>
      <c r="B39" s="55">
        <v>1</v>
      </c>
      <c r="C39" s="55">
        <v>2</v>
      </c>
      <c r="D39" s="55">
        <v>2</v>
      </c>
      <c r="E39" s="55">
        <v>0</v>
      </c>
      <c r="F39" s="55">
        <v>1</v>
      </c>
      <c r="G39" s="55">
        <v>0</v>
      </c>
      <c r="H39" s="55">
        <v>1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82"/>
      <c r="R39" s="167"/>
      <c r="S39" s="344" t="s">
        <v>463</v>
      </c>
      <c r="T39" s="219" t="str">
        <f>IF(C39=D39+E39,"ok",C39-(D39+E39))</f>
        <v>ok</v>
      </c>
      <c r="U39" s="344" t="s">
        <v>464</v>
      </c>
      <c r="V39" s="219" t="str">
        <f>IF(C39=SUM(F39:O39),"ok",C39-SUM(F39:O39))</f>
        <v>ok</v>
      </c>
      <c r="W39" s="167"/>
      <c r="X39" s="167"/>
      <c r="Y39" s="167"/>
      <c r="Z39" s="167"/>
      <c r="AA39" s="167"/>
      <c r="AB39" s="167"/>
      <c r="AC39" s="167"/>
      <c r="AD39" s="167"/>
      <c r="AE39" s="167"/>
    </row>
    <row r="40" spans="1:31" s="6" customFormat="1" ht="16.5" customHeight="1">
      <c r="A40" s="242" t="s">
        <v>486</v>
      </c>
      <c r="B40" s="55">
        <v>270</v>
      </c>
      <c r="C40" s="55">
        <v>244</v>
      </c>
      <c r="D40" s="55">
        <v>214</v>
      </c>
      <c r="E40" s="55">
        <v>30</v>
      </c>
      <c r="F40" s="55">
        <v>41</v>
      </c>
      <c r="G40" s="55">
        <v>29</v>
      </c>
      <c r="H40" s="55">
        <v>129</v>
      </c>
      <c r="I40" s="55">
        <v>29</v>
      </c>
      <c r="J40" s="55">
        <v>6</v>
      </c>
      <c r="K40" s="55">
        <v>2</v>
      </c>
      <c r="L40" s="55">
        <v>0</v>
      </c>
      <c r="M40" s="55">
        <v>0</v>
      </c>
      <c r="N40" s="55">
        <v>0</v>
      </c>
      <c r="O40" s="240">
        <v>8</v>
      </c>
      <c r="P40" s="82"/>
      <c r="R40" s="167"/>
      <c r="S40" s="345"/>
      <c r="T40" s="326" t="str">
        <f>IF(C40=D40+E40,"ok",C40-(D40+E40))</f>
        <v>ok</v>
      </c>
      <c r="U40" s="345"/>
      <c r="V40" s="326" t="str">
        <f>IF(C40=SUM(F40:O40),"ok",C40-SUM(F40:O40))</f>
        <v>ok</v>
      </c>
      <c r="W40" s="167"/>
      <c r="X40" s="167"/>
      <c r="Y40" s="167"/>
      <c r="Z40" s="167"/>
      <c r="AA40" s="167"/>
      <c r="AB40" s="167"/>
      <c r="AC40" s="167"/>
      <c r="AD40" s="167"/>
      <c r="AE40" s="167"/>
    </row>
    <row r="41" spans="1:31" s="6" customFormat="1" ht="16.5" customHeight="1">
      <c r="A41" s="242" t="s">
        <v>487</v>
      </c>
      <c r="B41" s="55">
        <v>1563</v>
      </c>
      <c r="C41" s="55">
        <v>1586</v>
      </c>
      <c r="D41" s="55">
        <v>1294</v>
      </c>
      <c r="E41" s="55">
        <v>292</v>
      </c>
      <c r="F41" s="55">
        <v>230</v>
      </c>
      <c r="G41" s="55">
        <v>75</v>
      </c>
      <c r="H41" s="55">
        <v>990</v>
      </c>
      <c r="I41" s="55">
        <v>198</v>
      </c>
      <c r="J41" s="55">
        <v>2</v>
      </c>
      <c r="K41" s="55">
        <v>37</v>
      </c>
      <c r="L41" s="55">
        <v>0</v>
      </c>
      <c r="M41" s="55">
        <v>8</v>
      </c>
      <c r="N41" s="55">
        <v>0</v>
      </c>
      <c r="O41" s="240">
        <v>46</v>
      </c>
      <c r="P41" s="82"/>
      <c r="R41" s="167"/>
      <c r="S41" s="348"/>
      <c r="T41" s="329" t="str">
        <f>IF(C41=D41+E41,"ok",C41-(D41+E41))</f>
        <v>ok</v>
      </c>
      <c r="U41" s="348"/>
      <c r="V41" s="329" t="str">
        <f>IF(C41=SUM(F41:O41),"ok",C41-SUM(F41:O41))</f>
        <v>ok</v>
      </c>
      <c r="W41" s="167"/>
      <c r="X41" s="167"/>
      <c r="Y41" s="167"/>
      <c r="Z41" s="167"/>
      <c r="AA41" s="167"/>
      <c r="AB41" s="167"/>
      <c r="AC41" s="167"/>
      <c r="AD41" s="167"/>
      <c r="AE41" s="167"/>
    </row>
    <row r="42" spans="1:31" s="6" customFormat="1" ht="11.25" customHeight="1">
      <c r="A42" s="45"/>
      <c r="B42" s="31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240"/>
      <c r="P42" s="82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</row>
    <row r="43" spans="1:31" s="6" customFormat="1" ht="16.5" customHeight="1">
      <c r="A43" s="45" t="s">
        <v>488</v>
      </c>
      <c r="B43" s="55">
        <v>1595</v>
      </c>
      <c r="C43" s="55">
        <v>1563</v>
      </c>
      <c r="D43" s="55">
        <v>617</v>
      </c>
      <c r="E43" s="55">
        <v>946</v>
      </c>
      <c r="F43" s="55">
        <v>514</v>
      </c>
      <c r="G43" s="55">
        <v>105</v>
      </c>
      <c r="H43" s="55">
        <v>204</v>
      </c>
      <c r="I43" s="55">
        <v>419</v>
      </c>
      <c r="J43" s="55">
        <v>11</v>
      </c>
      <c r="K43" s="55">
        <v>86</v>
      </c>
      <c r="L43" s="55">
        <v>62</v>
      </c>
      <c r="M43" s="55">
        <v>40</v>
      </c>
      <c r="N43" s="55">
        <v>15</v>
      </c>
      <c r="O43" s="240">
        <v>107</v>
      </c>
      <c r="P43" s="48"/>
      <c r="R43" s="167" t="str">
        <f>IF(C43=SUM(C44:C57),"ok",C43-SUM(C44:C57))</f>
        <v>ok</v>
      </c>
      <c r="S43" s="167" t="str">
        <f t="shared" ref="S43:AE43" si="9">IF(D43=SUM(D44:D57),"ok",D43-SUM(D44:D57))</f>
        <v>ok</v>
      </c>
      <c r="T43" s="167" t="str">
        <f t="shared" si="9"/>
        <v>ok</v>
      </c>
      <c r="U43" s="167" t="str">
        <f t="shared" si="9"/>
        <v>ok</v>
      </c>
      <c r="V43" s="167" t="str">
        <f t="shared" si="9"/>
        <v>ok</v>
      </c>
      <c r="W43" s="167" t="str">
        <f t="shared" si="9"/>
        <v>ok</v>
      </c>
      <c r="X43" s="167" t="str">
        <f t="shared" si="9"/>
        <v>ok</v>
      </c>
      <c r="Y43" s="167" t="str">
        <f t="shared" si="9"/>
        <v>ok</v>
      </c>
      <c r="Z43" s="167" t="str">
        <f t="shared" si="9"/>
        <v>ok</v>
      </c>
      <c r="AA43" s="167" t="str">
        <f t="shared" si="9"/>
        <v>ok</v>
      </c>
      <c r="AB43" s="167" t="str">
        <f t="shared" si="9"/>
        <v>ok</v>
      </c>
      <c r="AC43" s="167" t="str">
        <f t="shared" si="9"/>
        <v>ok</v>
      </c>
      <c r="AD43" s="167" t="str">
        <f t="shared" si="9"/>
        <v>ok</v>
      </c>
      <c r="AE43" s="167" t="str">
        <f t="shared" si="9"/>
        <v>ok</v>
      </c>
    </row>
    <row r="44" spans="1:31" s="6" customFormat="1" ht="16.5" customHeight="1">
      <c r="A44" s="242" t="s">
        <v>489</v>
      </c>
      <c r="B44" s="55">
        <v>26</v>
      </c>
      <c r="C44" s="55">
        <v>45</v>
      </c>
      <c r="D44" s="55">
        <v>24</v>
      </c>
      <c r="E44" s="55">
        <v>21</v>
      </c>
      <c r="F44" s="55">
        <v>2</v>
      </c>
      <c r="G44" s="55">
        <v>3</v>
      </c>
      <c r="H44" s="55">
        <v>19</v>
      </c>
      <c r="I44" s="55">
        <v>19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2</v>
      </c>
      <c r="P44" s="48"/>
      <c r="R44" s="167"/>
      <c r="S44" s="344" t="s">
        <v>463</v>
      </c>
      <c r="T44" s="219" t="str">
        <f t="shared" ref="T44:T57" si="10">IF(C44=D44+E44,"ok",C44-(D44+E44))</f>
        <v>ok</v>
      </c>
      <c r="U44" s="344" t="s">
        <v>464</v>
      </c>
      <c r="V44" s="219" t="str">
        <f t="shared" ref="V44:V57" si="11">IF(C44=SUM(F44:O44),"ok",C44-SUM(F44:O44))</f>
        <v>ok</v>
      </c>
      <c r="W44" s="167"/>
      <c r="X44" s="167"/>
      <c r="Y44" s="167"/>
      <c r="Z44" s="167"/>
      <c r="AA44" s="167"/>
      <c r="AB44" s="167"/>
      <c r="AC44" s="167"/>
      <c r="AD44" s="167"/>
      <c r="AE44" s="167"/>
    </row>
    <row r="45" spans="1:31" s="6" customFormat="1" ht="16.5" customHeight="1">
      <c r="A45" s="242" t="s">
        <v>490</v>
      </c>
      <c r="B45" s="55">
        <v>11</v>
      </c>
      <c r="C45" s="55">
        <v>19</v>
      </c>
      <c r="D45" s="55">
        <v>7</v>
      </c>
      <c r="E45" s="55">
        <v>12</v>
      </c>
      <c r="F45" s="55">
        <v>5</v>
      </c>
      <c r="G45" s="55">
        <v>1</v>
      </c>
      <c r="H45" s="55">
        <v>5</v>
      </c>
      <c r="I45" s="55">
        <v>3</v>
      </c>
      <c r="J45" s="55">
        <v>0</v>
      </c>
      <c r="K45" s="55">
        <v>1</v>
      </c>
      <c r="L45" s="55">
        <v>0</v>
      </c>
      <c r="M45" s="55">
        <v>0</v>
      </c>
      <c r="N45" s="55">
        <v>1</v>
      </c>
      <c r="O45" s="240">
        <v>3</v>
      </c>
      <c r="P45" s="82"/>
      <c r="R45" s="167"/>
      <c r="S45" s="345"/>
      <c r="T45" s="326" t="str">
        <f t="shared" si="10"/>
        <v>ok</v>
      </c>
      <c r="U45" s="345"/>
      <c r="V45" s="326" t="str">
        <f t="shared" si="11"/>
        <v>ok</v>
      </c>
      <c r="W45" s="167"/>
      <c r="X45" s="167"/>
      <c r="Y45" s="167"/>
      <c r="Z45" s="167"/>
      <c r="AA45" s="167"/>
      <c r="AB45" s="167"/>
      <c r="AC45" s="167"/>
      <c r="AD45" s="167"/>
      <c r="AE45" s="167"/>
    </row>
    <row r="46" spans="1:31" s="6" customFormat="1" ht="16.5" customHeight="1">
      <c r="A46" s="242" t="s">
        <v>491</v>
      </c>
      <c r="B46" s="55">
        <v>182</v>
      </c>
      <c r="C46" s="55">
        <v>186</v>
      </c>
      <c r="D46" s="55">
        <v>142</v>
      </c>
      <c r="E46" s="55">
        <v>44</v>
      </c>
      <c r="F46" s="55">
        <v>59</v>
      </c>
      <c r="G46" s="55">
        <v>8</v>
      </c>
      <c r="H46" s="55">
        <v>50</v>
      </c>
      <c r="I46" s="55">
        <v>42</v>
      </c>
      <c r="J46" s="55">
        <v>10</v>
      </c>
      <c r="K46" s="55">
        <v>1</v>
      </c>
      <c r="L46" s="55">
        <v>0</v>
      </c>
      <c r="M46" s="55">
        <v>1</v>
      </c>
      <c r="N46" s="55">
        <v>6</v>
      </c>
      <c r="O46" s="240">
        <v>9</v>
      </c>
      <c r="P46" s="82"/>
      <c r="R46" s="167"/>
      <c r="S46" s="345"/>
      <c r="T46" s="326" t="str">
        <f t="shared" si="10"/>
        <v>ok</v>
      </c>
      <c r="U46" s="345"/>
      <c r="V46" s="326" t="str">
        <f t="shared" si="11"/>
        <v>ok</v>
      </c>
      <c r="W46" s="167"/>
      <c r="X46" s="167"/>
      <c r="Y46" s="167"/>
      <c r="Z46" s="167"/>
      <c r="AA46" s="167"/>
      <c r="AB46" s="167"/>
      <c r="AC46" s="167"/>
      <c r="AD46" s="167"/>
      <c r="AE46" s="167"/>
    </row>
    <row r="47" spans="1:31" s="6" customFormat="1" ht="16.5" customHeight="1">
      <c r="A47" s="242" t="s">
        <v>492</v>
      </c>
      <c r="B47" s="55">
        <v>330</v>
      </c>
      <c r="C47" s="55">
        <v>325</v>
      </c>
      <c r="D47" s="55">
        <v>102</v>
      </c>
      <c r="E47" s="55">
        <v>223</v>
      </c>
      <c r="F47" s="55">
        <v>99</v>
      </c>
      <c r="G47" s="55">
        <v>28</v>
      </c>
      <c r="H47" s="55">
        <v>38</v>
      </c>
      <c r="I47" s="55">
        <v>109</v>
      </c>
      <c r="J47" s="55">
        <v>0</v>
      </c>
      <c r="K47" s="55">
        <v>20</v>
      </c>
      <c r="L47" s="55">
        <v>0</v>
      </c>
      <c r="M47" s="55">
        <v>4</v>
      </c>
      <c r="N47" s="55">
        <v>0</v>
      </c>
      <c r="O47" s="240">
        <v>27</v>
      </c>
      <c r="P47" s="82"/>
      <c r="R47" s="167"/>
      <c r="S47" s="345"/>
      <c r="T47" s="326" t="str">
        <f t="shared" si="10"/>
        <v>ok</v>
      </c>
      <c r="U47" s="345"/>
      <c r="V47" s="326" t="str">
        <f t="shared" si="11"/>
        <v>ok</v>
      </c>
      <c r="W47" s="167"/>
      <c r="X47" s="167"/>
      <c r="Y47" s="167"/>
      <c r="Z47" s="167"/>
      <c r="AA47" s="167"/>
      <c r="AB47" s="167"/>
      <c r="AC47" s="167"/>
      <c r="AD47" s="167"/>
      <c r="AE47" s="167"/>
    </row>
    <row r="48" spans="1:31" s="6" customFormat="1" ht="16.5" customHeight="1">
      <c r="A48" s="242" t="s">
        <v>493</v>
      </c>
      <c r="B48" s="55">
        <v>83</v>
      </c>
      <c r="C48" s="55">
        <v>94</v>
      </c>
      <c r="D48" s="55">
        <v>5</v>
      </c>
      <c r="E48" s="55">
        <v>89</v>
      </c>
      <c r="F48" s="55">
        <v>11</v>
      </c>
      <c r="G48" s="55">
        <v>2</v>
      </c>
      <c r="H48" s="55">
        <v>0</v>
      </c>
      <c r="I48" s="55">
        <v>77</v>
      </c>
      <c r="J48" s="55">
        <v>0</v>
      </c>
      <c r="K48" s="55">
        <v>1</v>
      </c>
      <c r="L48" s="55">
        <v>0</v>
      </c>
      <c r="M48" s="55">
        <v>0</v>
      </c>
      <c r="N48" s="55">
        <v>0</v>
      </c>
      <c r="O48" s="55">
        <v>3</v>
      </c>
      <c r="P48" s="82"/>
      <c r="R48" s="167"/>
      <c r="S48" s="345"/>
      <c r="T48" s="326" t="str">
        <f t="shared" si="10"/>
        <v>ok</v>
      </c>
      <c r="U48" s="345"/>
      <c r="V48" s="326" t="str">
        <f t="shared" si="11"/>
        <v>ok</v>
      </c>
      <c r="W48" s="167"/>
      <c r="X48" s="167"/>
      <c r="Y48" s="167"/>
      <c r="Z48" s="167"/>
      <c r="AA48" s="167"/>
      <c r="AB48" s="167"/>
      <c r="AC48" s="167"/>
      <c r="AD48" s="167"/>
      <c r="AE48" s="167"/>
    </row>
    <row r="49" spans="1:31" s="6" customFormat="1" ht="16.5" customHeight="1">
      <c r="A49" s="242" t="s">
        <v>494</v>
      </c>
      <c r="B49" s="55">
        <v>8</v>
      </c>
      <c r="C49" s="55">
        <v>8</v>
      </c>
      <c r="D49" s="55">
        <v>4</v>
      </c>
      <c r="E49" s="55">
        <v>4</v>
      </c>
      <c r="F49" s="55">
        <v>2</v>
      </c>
      <c r="G49" s="55">
        <v>1</v>
      </c>
      <c r="H49" s="55">
        <v>2</v>
      </c>
      <c r="I49" s="55">
        <v>2</v>
      </c>
      <c r="J49" s="55">
        <v>0</v>
      </c>
      <c r="K49" s="55">
        <v>0</v>
      </c>
      <c r="L49" s="55">
        <v>0</v>
      </c>
      <c r="M49" s="55">
        <v>1</v>
      </c>
      <c r="N49" s="55">
        <v>0</v>
      </c>
      <c r="O49" s="55">
        <v>0</v>
      </c>
      <c r="P49" s="82"/>
      <c r="R49" s="167"/>
      <c r="S49" s="345"/>
      <c r="T49" s="326" t="str">
        <f t="shared" si="10"/>
        <v>ok</v>
      </c>
      <c r="U49" s="345"/>
      <c r="V49" s="326" t="str">
        <f t="shared" si="11"/>
        <v>ok</v>
      </c>
      <c r="W49" s="167"/>
      <c r="X49" s="167"/>
      <c r="Y49" s="167"/>
      <c r="Z49" s="167"/>
      <c r="AA49" s="167"/>
      <c r="AB49" s="167"/>
      <c r="AC49" s="167"/>
      <c r="AD49" s="167"/>
      <c r="AE49" s="167"/>
    </row>
    <row r="50" spans="1:31" s="6" customFormat="1" ht="16.5" customHeight="1">
      <c r="A50" s="242" t="s">
        <v>495</v>
      </c>
      <c r="B50" s="55">
        <v>49</v>
      </c>
      <c r="C50" s="55">
        <v>59</v>
      </c>
      <c r="D50" s="55">
        <v>36</v>
      </c>
      <c r="E50" s="55">
        <v>23</v>
      </c>
      <c r="F50" s="55">
        <v>18</v>
      </c>
      <c r="G50" s="55">
        <v>7</v>
      </c>
      <c r="H50" s="55">
        <v>18</v>
      </c>
      <c r="I50" s="55">
        <v>14</v>
      </c>
      <c r="J50" s="55">
        <v>0</v>
      </c>
      <c r="K50" s="55">
        <v>1</v>
      </c>
      <c r="L50" s="55">
        <v>0</v>
      </c>
      <c r="M50" s="55">
        <v>0</v>
      </c>
      <c r="N50" s="55">
        <v>0</v>
      </c>
      <c r="O50" s="55">
        <v>1</v>
      </c>
      <c r="P50" s="82"/>
      <c r="R50" s="167"/>
      <c r="S50" s="345"/>
      <c r="T50" s="326" t="str">
        <f t="shared" si="10"/>
        <v>ok</v>
      </c>
      <c r="U50" s="345"/>
      <c r="V50" s="326" t="str">
        <f t="shared" si="11"/>
        <v>ok</v>
      </c>
      <c r="W50" s="167"/>
      <c r="X50" s="167"/>
      <c r="Y50" s="167"/>
      <c r="Z50" s="167"/>
      <c r="AA50" s="167"/>
      <c r="AB50" s="167"/>
      <c r="AC50" s="167"/>
      <c r="AD50" s="167"/>
      <c r="AE50" s="167"/>
    </row>
    <row r="51" spans="1:31" s="6" customFormat="1" ht="16.5" customHeight="1">
      <c r="A51" s="242" t="s">
        <v>496</v>
      </c>
      <c r="B51" s="55">
        <v>128</v>
      </c>
      <c r="C51" s="55">
        <v>124</v>
      </c>
      <c r="D51" s="55">
        <v>32</v>
      </c>
      <c r="E51" s="55">
        <v>92</v>
      </c>
      <c r="F51" s="55">
        <v>51</v>
      </c>
      <c r="G51" s="55">
        <v>18</v>
      </c>
      <c r="H51" s="55">
        <v>2</v>
      </c>
      <c r="I51" s="55">
        <v>16</v>
      </c>
      <c r="J51" s="55">
        <v>1</v>
      </c>
      <c r="K51" s="55">
        <v>24</v>
      </c>
      <c r="L51" s="55">
        <v>0</v>
      </c>
      <c r="M51" s="55">
        <v>0</v>
      </c>
      <c r="N51" s="55">
        <v>3</v>
      </c>
      <c r="O51" s="240">
        <v>9</v>
      </c>
      <c r="P51" s="82"/>
      <c r="R51" s="167"/>
      <c r="S51" s="345"/>
      <c r="T51" s="326" t="str">
        <f t="shared" si="10"/>
        <v>ok</v>
      </c>
      <c r="U51" s="345"/>
      <c r="V51" s="326" t="str">
        <f t="shared" si="11"/>
        <v>ok</v>
      </c>
      <c r="W51" s="167"/>
      <c r="X51" s="167"/>
      <c r="Y51" s="167"/>
      <c r="Z51" s="167"/>
      <c r="AA51" s="167"/>
      <c r="AB51" s="167"/>
      <c r="AC51" s="167"/>
      <c r="AD51" s="167"/>
      <c r="AE51" s="167"/>
    </row>
    <row r="52" spans="1:31" s="6" customFormat="1" ht="16.5" customHeight="1">
      <c r="A52" s="242" t="s">
        <v>497</v>
      </c>
      <c r="B52" s="55">
        <v>120</v>
      </c>
      <c r="C52" s="55">
        <v>99</v>
      </c>
      <c r="D52" s="55">
        <v>24</v>
      </c>
      <c r="E52" s="55">
        <v>75</v>
      </c>
      <c r="F52" s="55">
        <v>44</v>
      </c>
      <c r="G52" s="55">
        <v>11</v>
      </c>
      <c r="H52" s="55">
        <v>3</v>
      </c>
      <c r="I52" s="55">
        <v>17</v>
      </c>
      <c r="J52" s="55">
        <v>0</v>
      </c>
      <c r="K52" s="55">
        <v>15</v>
      </c>
      <c r="L52" s="55">
        <v>1</v>
      </c>
      <c r="M52" s="55">
        <v>0</v>
      </c>
      <c r="N52" s="55">
        <v>0</v>
      </c>
      <c r="O52" s="240">
        <v>8</v>
      </c>
      <c r="P52" s="82"/>
      <c r="R52" s="167"/>
      <c r="S52" s="345"/>
      <c r="T52" s="326" t="str">
        <f t="shared" si="10"/>
        <v>ok</v>
      </c>
      <c r="U52" s="345"/>
      <c r="V52" s="326" t="str">
        <f t="shared" si="11"/>
        <v>ok</v>
      </c>
      <c r="W52" s="167"/>
      <c r="X52" s="167"/>
      <c r="Y52" s="167"/>
      <c r="Z52" s="167"/>
      <c r="AA52" s="167"/>
      <c r="AB52" s="167"/>
      <c r="AC52" s="167"/>
      <c r="AD52" s="167"/>
      <c r="AE52" s="167"/>
    </row>
    <row r="53" spans="1:31" s="6" customFormat="1" ht="16.5" customHeight="1">
      <c r="A53" s="242" t="s">
        <v>498</v>
      </c>
      <c r="B53" s="55">
        <v>5</v>
      </c>
      <c r="C53" s="55">
        <v>5</v>
      </c>
      <c r="D53" s="55">
        <v>0</v>
      </c>
      <c r="E53" s="55">
        <v>5</v>
      </c>
      <c r="F53" s="55">
        <v>2</v>
      </c>
      <c r="G53" s="55">
        <v>0</v>
      </c>
      <c r="H53" s="55">
        <v>0</v>
      </c>
      <c r="I53" s="55">
        <v>0</v>
      </c>
      <c r="J53" s="55">
        <v>0</v>
      </c>
      <c r="K53" s="55">
        <v>1</v>
      </c>
      <c r="L53" s="55">
        <v>0</v>
      </c>
      <c r="M53" s="55">
        <v>0</v>
      </c>
      <c r="N53" s="55">
        <v>0</v>
      </c>
      <c r="O53" s="55">
        <v>2</v>
      </c>
      <c r="P53" s="82"/>
      <c r="R53" s="167"/>
      <c r="S53" s="345"/>
      <c r="T53" s="326" t="str">
        <f t="shared" si="10"/>
        <v>ok</v>
      </c>
      <c r="U53" s="345"/>
      <c r="V53" s="326" t="str">
        <f t="shared" si="11"/>
        <v>ok</v>
      </c>
      <c r="W53" s="167"/>
      <c r="X53" s="167"/>
      <c r="Y53" s="167"/>
      <c r="Z53" s="167"/>
      <c r="AA53" s="167"/>
      <c r="AB53" s="167"/>
      <c r="AC53" s="167"/>
      <c r="AD53" s="167"/>
      <c r="AE53" s="167"/>
    </row>
    <row r="54" spans="1:31" s="6" customFormat="1" ht="16.5" customHeight="1">
      <c r="A54" s="242" t="s">
        <v>499</v>
      </c>
      <c r="B54" s="55">
        <v>326</v>
      </c>
      <c r="C54" s="55">
        <v>273</v>
      </c>
      <c r="D54" s="55">
        <v>26</v>
      </c>
      <c r="E54" s="55">
        <v>247</v>
      </c>
      <c r="F54" s="55">
        <v>86</v>
      </c>
      <c r="G54" s="55">
        <v>8</v>
      </c>
      <c r="H54" s="55">
        <v>4</v>
      </c>
      <c r="I54" s="55">
        <v>40</v>
      </c>
      <c r="J54" s="55">
        <v>0</v>
      </c>
      <c r="K54" s="55">
        <v>17</v>
      </c>
      <c r="L54" s="55">
        <v>61</v>
      </c>
      <c r="M54" s="55">
        <v>31</v>
      </c>
      <c r="N54" s="55">
        <v>4</v>
      </c>
      <c r="O54" s="240">
        <v>22</v>
      </c>
      <c r="P54" s="82"/>
      <c r="R54" s="167"/>
      <c r="S54" s="345"/>
      <c r="T54" s="326" t="str">
        <f t="shared" si="10"/>
        <v>ok</v>
      </c>
      <c r="U54" s="345"/>
      <c r="V54" s="326" t="str">
        <f t="shared" si="11"/>
        <v>ok</v>
      </c>
      <c r="W54" s="167"/>
      <c r="X54" s="167"/>
      <c r="Y54" s="167"/>
      <c r="Z54" s="167"/>
      <c r="AA54" s="167"/>
      <c r="AB54" s="167"/>
      <c r="AC54" s="167"/>
      <c r="AD54" s="167"/>
      <c r="AE54" s="167"/>
    </row>
    <row r="55" spans="1:31" s="6" customFormat="1" ht="16.5" customHeight="1">
      <c r="A55" s="242" t="s">
        <v>500</v>
      </c>
      <c r="B55" s="55">
        <v>57</v>
      </c>
      <c r="C55" s="55">
        <v>38</v>
      </c>
      <c r="D55" s="55">
        <v>11</v>
      </c>
      <c r="E55" s="55">
        <v>27</v>
      </c>
      <c r="F55" s="55">
        <v>6</v>
      </c>
      <c r="G55" s="55">
        <v>4</v>
      </c>
      <c r="H55" s="55">
        <v>5</v>
      </c>
      <c r="I55" s="55">
        <v>20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240">
        <v>3</v>
      </c>
      <c r="P55" s="82"/>
      <c r="R55" s="167"/>
      <c r="S55" s="345"/>
      <c r="T55" s="326" t="str">
        <f t="shared" si="10"/>
        <v>ok</v>
      </c>
      <c r="U55" s="345"/>
      <c r="V55" s="326" t="str">
        <f t="shared" si="11"/>
        <v>ok</v>
      </c>
      <c r="W55" s="167"/>
      <c r="X55" s="167"/>
      <c r="Y55" s="167"/>
      <c r="Z55" s="167"/>
      <c r="AA55" s="167"/>
      <c r="AB55" s="167"/>
      <c r="AC55" s="167"/>
      <c r="AD55" s="167"/>
      <c r="AE55" s="167"/>
    </row>
    <row r="56" spans="1:31" s="6" customFormat="1" ht="16.5" customHeight="1">
      <c r="A56" s="242" t="s">
        <v>501</v>
      </c>
      <c r="B56" s="55">
        <v>96</v>
      </c>
      <c r="C56" s="55">
        <v>74</v>
      </c>
      <c r="D56" s="55">
        <v>48</v>
      </c>
      <c r="E56" s="55">
        <v>26</v>
      </c>
      <c r="F56" s="55">
        <v>10</v>
      </c>
      <c r="G56" s="55">
        <v>5</v>
      </c>
      <c r="H56" s="55">
        <v>27</v>
      </c>
      <c r="I56" s="55">
        <v>19</v>
      </c>
      <c r="J56" s="55">
        <v>0</v>
      </c>
      <c r="K56" s="55">
        <v>3</v>
      </c>
      <c r="L56" s="55">
        <v>0</v>
      </c>
      <c r="M56" s="55">
        <v>1</v>
      </c>
      <c r="N56" s="55">
        <v>0</v>
      </c>
      <c r="O56" s="55">
        <v>9</v>
      </c>
      <c r="P56" s="82"/>
      <c r="R56" s="167"/>
      <c r="S56" s="345"/>
      <c r="T56" s="326" t="str">
        <f t="shared" si="10"/>
        <v>ok</v>
      </c>
      <c r="U56" s="345"/>
      <c r="V56" s="326" t="str">
        <f t="shared" si="11"/>
        <v>ok</v>
      </c>
      <c r="W56" s="167"/>
      <c r="X56" s="167"/>
      <c r="Y56" s="167"/>
      <c r="Z56" s="167"/>
      <c r="AA56" s="167"/>
      <c r="AB56" s="167"/>
      <c r="AC56" s="167"/>
      <c r="AD56" s="167"/>
      <c r="AE56" s="167"/>
    </row>
    <row r="57" spans="1:31" s="6" customFormat="1" ht="16.5" customHeight="1">
      <c r="A57" s="242" t="s">
        <v>502</v>
      </c>
      <c r="B57" s="55">
        <v>174</v>
      </c>
      <c r="C57" s="55">
        <v>214</v>
      </c>
      <c r="D57" s="55">
        <v>156</v>
      </c>
      <c r="E57" s="55">
        <v>58</v>
      </c>
      <c r="F57" s="55">
        <v>119</v>
      </c>
      <c r="G57" s="55">
        <v>9</v>
      </c>
      <c r="H57" s="55">
        <v>31</v>
      </c>
      <c r="I57" s="55">
        <v>41</v>
      </c>
      <c r="J57" s="55">
        <v>0</v>
      </c>
      <c r="K57" s="55">
        <v>2</v>
      </c>
      <c r="L57" s="55">
        <v>0</v>
      </c>
      <c r="M57" s="55">
        <v>2</v>
      </c>
      <c r="N57" s="55">
        <v>1</v>
      </c>
      <c r="O57" s="240">
        <v>9</v>
      </c>
      <c r="P57" s="82"/>
      <c r="R57" s="167"/>
      <c r="S57" s="345"/>
      <c r="T57" s="326" t="str">
        <f t="shared" si="10"/>
        <v>ok</v>
      </c>
      <c r="U57" s="345"/>
      <c r="V57" s="326" t="str">
        <f t="shared" si="11"/>
        <v>ok</v>
      </c>
      <c r="W57" s="167"/>
      <c r="X57" s="167"/>
      <c r="Y57" s="167"/>
      <c r="Z57" s="167"/>
      <c r="AA57" s="167"/>
      <c r="AB57" s="167"/>
      <c r="AC57" s="167"/>
      <c r="AD57" s="167"/>
      <c r="AE57" s="167"/>
    </row>
    <row r="58" spans="1:31" s="6" customFormat="1" ht="11.25" customHeight="1">
      <c r="A58" s="45"/>
      <c r="B58" s="31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47"/>
      <c r="P58" s="82"/>
      <c r="R58" s="167"/>
      <c r="S58" s="345"/>
      <c r="T58" s="326"/>
      <c r="U58" s="345"/>
      <c r="V58" s="326"/>
      <c r="W58" s="167"/>
      <c r="X58" s="167"/>
      <c r="Y58" s="167"/>
      <c r="Z58" s="167"/>
      <c r="AA58" s="167"/>
      <c r="AB58" s="167"/>
      <c r="AC58" s="167"/>
      <c r="AD58" s="167"/>
      <c r="AE58" s="167"/>
    </row>
    <row r="59" spans="1:31" s="6" customFormat="1" ht="16.5" customHeight="1">
      <c r="A59" s="45" t="s">
        <v>503</v>
      </c>
      <c r="B59" s="315">
        <v>26</v>
      </c>
      <c r="C59" s="55">
        <v>28</v>
      </c>
      <c r="D59" s="55">
        <v>19</v>
      </c>
      <c r="E59" s="55">
        <v>9</v>
      </c>
      <c r="F59" s="55">
        <v>3</v>
      </c>
      <c r="G59" s="55">
        <v>1</v>
      </c>
      <c r="H59" s="55">
        <v>16</v>
      </c>
      <c r="I59" s="55">
        <v>2</v>
      </c>
      <c r="J59" s="55">
        <v>4</v>
      </c>
      <c r="K59" s="55">
        <v>0</v>
      </c>
      <c r="L59" s="55">
        <v>0</v>
      </c>
      <c r="M59" s="55">
        <v>0</v>
      </c>
      <c r="N59" s="55">
        <v>2</v>
      </c>
      <c r="O59" s="55">
        <v>0</v>
      </c>
      <c r="P59" s="82"/>
      <c r="R59" s="167"/>
      <c r="S59" s="348"/>
      <c r="T59" s="329" t="str">
        <f>IF(C59=D59+E59,"ok",C59-(D59+E59))</f>
        <v>ok</v>
      </c>
      <c r="U59" s="348"/>
      <c r="V59" s="329" t="str">
        <f>IF(C59=SUM(F59:O59),"ok",C59-SUM(F59:O59))</f>
        <v>ok</v>
      </c>
      <c r="W59" s="167"/>
      <c r="X59" s="167"/>
      <c r="Y59" s="167"/>
      <c r="Z59" s="167"/>
      <c r="AA59" s="167"/>
      <c r="AB59" s="167"/>
      <c r="AC59" s="167"/>
      <c r="AD59" s="167"/>
      <c r="AE59" s="167"/>
    </row>
    <row r="60" spans="1:31" s="6" customFormat="1" ht="16.5" customHeight="1">
      <c r="A60" s="38"/>
      <c r="B60" s="31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240"/>
      <c r="P60" s="82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</row>
    <row r="61" spans="1:31" s="6" customFormat="1" ht="16.5" customHeight="1">
      <c r="A61" s="40" t="s">
        <v>504</v>
      </c>
      <c r="B61" s="313">
        <v>3473</v>
      </c>
      <c r="C61" s="314">
        <v>3439</v>
      </c>
      <c r="D61" s="314">
        <v>2157</v>
      </c>
      <c r="E61" s="314">
        <v>1282</v>
      </c>
      <c r="F61" s="314">
        <v>792</v>
      </c>
      <c r="G61" s="314">
        <v>213</v>
      </c>
      <c r="H61" s="314">
        <v>1342</v>
      </c>
      <c r="I61" s="314">
        <v>650</v>
      </c>
      <c r="J61" s="314">
        <v>25</v>
      </c>
      <c r="K61" s="314">
        <v>126</v>
      </c>
      <c r="L61" s="314">
        <v>62</v>
      </c>
      <c r="M61" s="314">
        <v>48</v>
      </c>
      <c r="N61" s="314">
        <v>17</v>
      </c>
      <c r="O61" s="241">
        <v>164</v>
      </c>
      <c r="P61" s="82"/>
      <c r="R61" s="167" t="str">
        <f>IF(B61=SUM(B63:B74),"ok",B61-SUM(B63:B74))</f>
        <v>ok</v>
      </c>
      <c r="S61" s="167" t="str">
        <f t="shared" ref="S61:AE61" si="12">IF(C61=SUM(C63:C74),"ok",C61-SUM(C63:C74))</f>
        <v>ok</v>
      </c>
      <c r="T61" s="167" t="str">
        <f t="shared" si="12"/>
        <v>ok</v>
      </c>
      <c r="U61" s="167" t="str">
        <f t="shared" si="12"/>
        <v>ok</v>
      </c>
      <c r="V61" s="167" t="str">
        <f t="shared" si="12"/>
        <v>ok</v>
      </c>
      <c r="W61" s="167" t="str">
        <f t="shared" si="12"/>
        <v>ok</v>
      </c>
      <c r="X61" s="167" t="str">
        <f t="shared" si="12"/>
        <v>ok</v>
      </c>
      <c r="Y61" s="167" t="str">
        <f t="shared" si="12"/>
        <v>ok</v>
      </c>
      <c r="Z61" s="167" t="str">
        <f t="shared" si="12"/>
        <v>ok</v>
      </c>
      <c r="AA61" s="167" t="str">
        <f t="shared" si="12"/>
        <v>ok</v>
      </c>
      <c r="AB61" s="167" t="str">
        <f t="shared" si="12"/>
        <v>ok</v>
      </c>
      <c r="AC61" s="167" t="str">
        <f t="shared" si="12"/>
        <v>ok</v>
      </c>
      <c r="AD61" s="167" t="str">
        <f t="shared" si="12"/>
        <v>ok</v>
      </c>
      <c r="AE61" s="167" t="str">
        <f t="shared" si="12"/>
        <v>ok</v>
      </c>
    </row>
    <row r="62" spans="1:31" s="6" customFormat="1" ht="11.25" customHeight="1">
      <c r="A62" s="38"/>
      <c r="B62" s="315"/>
      <c r="C62" s="55"/>
      <c r="D62" s="55"/>
      <c r="E62" s="55"/>
      <c r="F62" s="349"/>
      <c r="G62" s="55"/>
      <c r="H62" s="55"/>
      <c r="I62" s="55"/>
      <c r="J62" s="55"/>
      <c r="K62" s="55"/>
      <c r="L62" s="55"/>
      <c r="M62" s="55"/>
      <c r="N62" s="55"/>
      <c r="O62" s="240"/>
      <c r="P62" s="82"/>
      <c r="Q62" s="212" t="s">
        <v>480</v>
      </c>
      <c r="R62" s="213">
        <f>IF(B61=B$23+B$29,"ok",B61-(B$23+B$29))</f>
        <v>28</v>
      </c>
      <c r="S62" s="213" t="str">
        <f>IF(C61=C$23+C$24+C$29+C$30,"ok",C61-(C$23+C$24+C$29+C$30))</f>
        <v>ok</v>
      </c>
      <c r="T62" s="213" t="str">
        <f t="shared" ref="T62:AE62" si="13">IF(D61=D$23+D$24+D$29+D$30,"ok",D61-(D$23+D$24+D$29+D$30))</f>
        <v>ok</v>
      </c>
      <c r="U62" s="213" t="str">
        <f t="shared" si="13"/>
        <v>ok</v>
      </c>
      <c r="V62" s="213" t="str">
        <f t="shared" si="13"/>
        <v>ok</v>
      </c>
      <c r="W62" s="213" t="str">
        <f t="shared" si="13"/>
        <v>ok</v>
      </c>
      <c r="X62" s="213" t="str">
        <f t="shared" si="13"/>
        <v>ok</v>
      </c>
      <c r="Y62" s="213" t="str">
        <f t="shared" si="13"/>
        <v>ok</v>
      </c>
      <c r="Z62" s="213" t="str">
        <f t="shared" si="13"/>
        <v>ok</v>
      </c>
      <c r="AA62" s="213" t="str">
        <f t="shared" si="13"/>
        <v>ok</v>
      </c>
      <c r="AB62" s="213" t="str">
        <f t="shared" si="13"/>
        <v>ok</v>
      </c>
      <c r="AC62" s="213" t="str">
        <f t="shared" si="13"/>
        <v>ok</v>
      </c>
      <c r="AD62" s="213" t="str">
        <f t="shared" si="13"/>
        <v>ok</v>
      </c>
      <c r="AE62" s="213" t="str">
        <f t="shared" si="13"/>
        <v>ok</v>
      </c>
    </row>
    <row r="63" spans="1:31" s="6" customFormat="1" ht="16.5" customHeight="1">
      <c r="A63" s="50" t="s">
        <v>505</v>
      </c>
      <c r="B63" s="55">
        <v>348</v>
      </c>
      <c r="C63" s="55">
        <v>305</v>
      </c>
      <c r="D63" s="55">
        <v>182</v>
      </c>
      <c r="E63" s="55">
        <v>123</v>
      </c>
      <c r="F63" s="55">
        <v>33</v>
      </c>
      <c r="G63" s="55">
        <v>31</v>
      </c>
      <c r="H63" s="55">
        <v>135</v>
      </c>
      <c r="I63" s="55">
        <v>27</v>
      </c>
      <c r="J63" s="55">
        <v>0</v>
      </c>
      <c r="K63" s="55">
        <v>12</v>
      </c>
      <c r="L63" s="55">
        <v>61</v>
      </c>
      <c r="M63" s="55">
        <v>1</v>
      </c>
      <c r="N63" s="55">
        <v>1</v>
      </c>
      <c r="O63" s="240">
        <v>4</v>
      </c>
      <c r="P63" s="82"/>
      <c r="R63" s="167"/>
      <c r="S63" s="344" t="s">
        <v>463</v>
      </c>
      <c r="T63" s="219" t="str">
        <f>IF(C63=D63+E63,"ok",C63-(D63+E63))</f>
        <v>ok</v>
      </c>
      <c r="U63" s="344" t="s">
        <v>464</v>
      </c>
      <c r="V63" s="219" t="str">
        <f>IF(C63=SUM(F63:O63),"ok",C63-SUM(F63:O63))</f>
        <v>ok</v>
      </c>
      <c r="W63" s="167"/>
      <c r="X63" s="167"/>
      <c r="Y63" s="167"/>
      <c r="Z63" s="167"/>
      <c r="AA63" s="167"/>
      <c r="AB63" s="167"/>
      <c r="AC63" s="167"/>
      <c r="AD63" s="167"/>
      <c r="AE63" s="167"/>
    </row>
    <row r="64" spans="1:31" s="6" customFormat="1" ht="16.5" customHeight="1">
      <c r="A64" s="50" t="s">
        <v>506</v>
      </c>
      <c r="B64" s="55">
        <v>401</v>
      </c>
      <c r="C64" s="55">
        <v>417</v>
      </c>
      <c r="D64" s="55">
        <v>60</v>
      </c>
      <c r="E64" s="55">
        <v>357</v>
      </c>
      <c r="F64" s="55">
        <v>79</v>
      </c>
      <c r="G64" s="55">
        <v>10</v>
      </c>
      <c r="H64" s="55">
        <v>17</v>
      </c>
      <c r="I64" s="55">
        <v>274</v>
      </c>
      <c r="J64" s="55">
        <v>0</v>
      </c>
      <c r="K64" s="55">
        <v>9</v>
      </c>
      <c r="L64" s="55">
        <v>0</v>
      </c>
      <c r="M64" s="55">
        <v>0</v>
      </c>
      <c r="N64" s="55">
        <v>1</v>
      </c>
      <c r="O64" s="240">
        <v>27</v>
      </c>
      <c r="P64" s="82"/>
      <c r="R64" s="167"/>
      <c r="S64" s="345"/>
      <c r="T64" s="326" t="str">
        <f t="shared" ref="T64:T74" si="14">IF(C64=D64+E64,"ok",C64-(D64+E64))</f>
        <v>ok</v>
      </c>
      <c r="U64" s="345"/>
      <c r="V64" s="326" t="str">
        <f t="shared" ref="V64:V74" si="15">IF(C64=SUM(F64:O64),"ok",C64-SUM(F64:O64))</f>
        <v>ok</v>
      </c>
      <c r="W64" s="167"/>
      <c r="X64" s="167"/>
      <c r="Y64" s="167"/>
      <c r="Z64" s="167"/>
      <c r="AA64" s="167"/>
      <c r="AB64" s="167"/>
      <c r="AC64" s="167"/>
      <c r="AD64" s="167"/>
      <c r="AE64" s="167"/>
    </row>
    <row r="65" spans="1:31" s="6" customFormat="1" ht="16.5" customHeight="1">
      <c r="A65" s="50" t="s">
        <v>507</v>
      </c>
      <c r="B65" s="55">
        <v>252</v>
      </c>
      <c r="C65" s="55">
        <v>255</v>
      </c>
      <c r="D65" s="55">
        <v>62</v>
      </c>
      <c r="E65" s="55">
        <v>193</v>
      </c>
      <c r="F65" s="55">
        <v>91</v>
      </c>
      <c r="G65" s="55">
        <v>28</v>
      </c>
      <c r="H65" s="55">
        <v>12</v>
      </c>
      <c r="I65" s="55">
        <v>76</v>
      </c>
      <c r="J65" s="55">
        <v>0</v>
      </c>
      <c r="K65" s="55">
        <v>21</v>
      </c>
      <c r="L65" s="55">
        <v>0</v>
      </c>
      <c r="M65" s="55">
        <v>3</v>
      </c>
      <c r="N65" s="55">
        <v>0</v>
      </c>
      <c r="O65" s="240">
        <v>24</v>
      </c>
      <c r="P65" s="82"/>
      <c r="R65" s="167"/>
      <c r="S65" s="345"/>
      <c r="T65" s="326" t="str">
        <f t="shared" si="14"/>
        <v>ok</v>
      </c>
      <c r="U65" s="345"/>
      <c r="V65" s="326" t="str">
        <f t="shared" si="15"/>
        <v>ok</v>
      </c>
      <c r="W65" s="167"/>
      <c r="X65" s="167"/>
      <c r="Y65" s="167"/>
      <c r="Z65" s="167"/>
      <c r="AA65" s="167"/>
      <c r="AB65" s="167"/>
      <c r="AC65" s="167"/>
      <c r="AD65" s="167"/>
      <c r="AE65" s="167"/>
    </row>
    <row r="66" spans="1:31" s="6" customFormat="1" ht="16.5" customHeight="1">
      <c r="A66" s="50" t="s">
        <v>508</v>
      </c>
      <c r="B66" s="55">
        <v>502</v>
      </c>
      <c r="C66" s="55">
        <v>416</v>
      </c>
      <c r="D66" s="55">
        <v>100</v>
      </c>
      <c r="E66" s="55">
        <v>316</v>
      </c>
      <c r="F66" s="55">
        <v>180</v>
      </c>
      <c r="G66" s="55">
        <v>31</v>
      </c>
      <c r="H66" s="55">
        <v>18</v>
      </c>
      <c r="I66" s="55">
        <v>62</v>
      </c>
      <c r="J66" s="55">
        <v>1</v>
      </c>
      <c r="K66" s="55">
        <v>47</v>
      </c>
      <c r="L66" s="55">
        <v>1</v>
      </c>
      <c r="M66" s="55">
        <v>31</v>
      </c>
      <c r="N66" s="55">
        <v>8</v>
      </c>
      <c r="O66" s="240">
        <v>37</v>
      </c>
      <c r="P66" s="82"/>
      <c r="R66" s="167"/>
      <c r="S66" s="345"/>
      <c r="T66" s="326" t="str">
        <f t="shared" si="14"/>
        <v>ok</v>
      </c>
      <c r="U66" s="345"/>
      <c r="V66" s="326" t="str">
        <f t="shared" si="15"/>
        <v>ok</v>
      </c>
      <c r="W66" s="167"/>
      <c r="X66" s="167"/>
      <c r="Y66" s="167"/>
      <c r="Z66" s="167"/>
      <c r="AA66" s="167"/>
      <c r="AB66" s="167"/>
      <c r="AC66" s="167"/>
      <c r="AD66" s="167"/>
      <c r="AE66" s="167"/>
    </row>
    <row r="67" spans="1:31" s="6" customFormat="1" ht="16.5" customHeight="1">
      <c r="A67" s="50" t="s">
        <v>509</v>
      </c>
      <c r="B67" s="55">
        <v>124</v>
      </c>
      <c r="C67" s="55">
        <v>156</v>
      </c>
      <c r="D67" s="55">
        <v>123</v>
      </c>
      <c r="E67" s="55">
        <v>33</v>
      </c>
      <c r="F67" s="55">
        <v>77</v>
      </c>
      <c r="G67" s="55">
        <v>6</v>
      </c>
      <c r="H67" s="55">
        <v>22</v>
      </c>
      <c r="I67" s="55">
        <v>32</v>
      </c>
      <c r="J67" s="55">
        <v>0</v>
      </c>
      <c r="K67" s="55">
        <v>1</v>
      </c>
      <c r="L67" s="55">
        <v>0</v>
      </c>
      <c r="M67" s="55">
        <v>3</v>
      </c>
      <c r="N67" s="55">
        <v>1</v>
      </c>
      <c r="O67" s="240">
        <v>14</v>
      </c>
      <c r="P67" s="48"/>
      <c r="R67" s="167"/>
      <c r="S67" s="345"/>
      <c r="T67" s="326" t="str">
        <f t="shared" si="14"/>
        <v>ok</v>
      </c>
      <c r="U67" s="345"/>
      <c r="V67" s="326" t="str">
        <f t="shared" si="15"/>
        <v>ok</v>
      </c>
      <c r="W67" s="167"/>
      <c r="X67" s="167"/>
      <c r="Y67" s="167"/>
      <c r="Z67" s="167"/>
      <c r="AA67" s="167"/>
      <c r="AB67" s="167"/>
      <c r="AC67" s="167"/>
      <c r="AD67" s="167"/>
      <c r="AE67" s="167"/>
    </row>
    <row r="68" spans="1:31" s="6" customFormat="1" ht="16.5" customHeight="1">
      <c r="A68" s="50" t="s">
        <v>510</v>
      </c>
      <c r="B68" s="55">
        <v>8</v>
      </c>
      <c r="C68" s="55">
        <v>13</v>
      </c>
      <c r="D68" s="55">
        <v>10</v>
      </c>
      <c r="E68" s="55">
        <v>3</v>
      </c>
      <c r="F68" s="55">
        <v>2</v>
      </c>
      <c r="G68" s="55">
        <v>5</v>
      </c>
      <c r="H68" s="55">
        <v>2</v>
      </c>
      <c r="I68" s="55">
        <v>0</v>
      </c>
      <c r="J68" s="55">
        <v>0</v>
      </c>
      <c r="K68" s="55">
        <v>1</v>
      </c>
      <c r="L68" s="55">
        <v>0</v>
      </c>
      <c r="M68" s="55">
        <v>0</v>
      </c>
      <c r="N68" s="55">
        <v>0</v>
      </c>
      <c r="O68" s="55">
        <v>3</v>
      </c>
      <c r="P68" s="82"/>
      <c r="R68" s="167"/>
      <c r="S68" s="345"/>
      <c r="T68" s="326" t="str">
        <f t="shared" si="14"/>
        <v>ok</v>
      </c>
      <c r="U68" s="345"/>
      <c r="V68" s="326" t="str">
        <f t="shared" si="15"/>
        <v>ok</v>
      </c>
      <c r="W68" s="167"/>
      <c r="X68" s="167"/>
      <c r="Y68" s="167"/>
      <c r="Z68" s="167"/>
      <c r="AA68" s="167"/>
      <c r="AB68" s="167"/>
      <c r="AC68" s="167"/>
      <c r="AD68" s="167"/>
      <c r="AE68" s="167"/>
    </row>
    <row r="69" spans="1:31" s="6" customFormat="1" ht="16.5" customHeight="1">
      <c r="A69" s="50" t="s">
        <v>511</v>
      </c>
      <c r="B69" s="55">
        <v>6</v>
      </c>
      <c r="C69" s="55">
        <v>6</v>
      </c>
      <c r="D69" s="55">
        <v>6</v>
      </c>
      <c r="E69" s="55">
        <v>0</v>
      </c>
      <c r="F69" s="55">
        <v>1</v>
      </c>
      <c r="G69" s="55">
        <v>1</v>
      </c>
      <c r="H69" s="55">
        <v>0</v>
      </c>
      <c r="I69" s="55">
        <v>2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82"/>
      <c r="R69" s="167"/>
      <c r="S69" s="345"/>
      <c r="T69" s="326" t="str">
        <f t="shared" si="14"/>
        <v>ok</v>
      </c>
      <c r="U69" s="345"/>
      <c r="V69" s="326" t="str">
        <f t="shared" si="15"/>
        <v>ok</v>
      </c>
      <c r="W69" s="167"/>
      <c r="X69" s="167"/>
      <c r="Y69" s="167"/>
      <c r="Z69" s="167"/>
      <c r="AA69" s="167"/>
      <c r="AB69" s="167"/>
      <c r="AC69" s="167"/>
      <c r="AD69" s="167"/>
      <c r="AE69" s="167"/>
    </row>
    <row r="70" spans="1:31" s="6" customFormat="1" ht="16.5" customHeight="1">
      <c r="A70" s="50" t="s">
        <v>512</v>
      </c>
      <c r="B70" s="55">
        <v>1447</v>
      </c>
      <c r="C70" s="55">
        <v>1492</v>
      </c>
      <c r="D70" s="55">
        <v>1264</v>
      </c>
      <c r="E70" s="55">
        <v>228</v>
      </c>
      <c r="F70" s="55">
        <v>234</v>
      </c>
      <c r="G70" s="55">
        <v>79</v>
      </c>
      <c r="H70" s="55">
        <v>949</v>
      </c>
      <c r="I70" s="55">
        <v>139</v>
      </c>
      <c r="J70" s="55">
        <v>4</v>
      </c>
      <c r="K70" s="55">
        <v>33</v>
      </c>
      <c r="L70" s="55">
        <v>0</v>
      </c>
      <c r="M70" s="55">
        <v>8</v>
      </c>
      <c r="N70" s="55">
        <v>0</v>
      </c>
      <c r="O70" s="240">
        <v>46</v>
      </c>
      <c r="P70" s="82"/>
      <c r="R70" s="167"/>
      <c r="S70" s="345"/>
      <c r="T70" s="326" t="str">
        <f t="shared" si="14"/>
        <v>ok</v>
      </c>
      <c r="U70" s="345"/>
      <c r="V70" s="326" t="str">
        <f t="shared" si="15"/>
        <v>ok</v>
      </c>
      <c r="W70" s="167"/>
      <c r="X70" s="167"/>
      <c r="Y70" s="167"/>
      <c r="Z70" s="167"/>
      <c r="AA70" s="167"/>
      <c r="AB70" s="167"/>
      <c r="AC70" s="167"/>
      <c r="AD70" s="167"/>
      <c r="AE70" s="167"/>
    </row>
    <row r="71" spans="1:31" s="6" customFormat="1" ht="16.5" customHeight="1">
      <c r="A71" s="50" t="s">
        <v>513</v>
      </c>
      <c r="B71" s="55">
        <v>102</v>
      </c>
      <c r="C71" s="55">
        <v>121</v>
      </c>
      <c r="D71" s="55">
        <v>115</v>
      </c>
      <c r="E71" s="55">
        <v>6</v>
      </c>
      <c r="F71" s="55">
        <v>35</v>
      </c>
      <c r="G71" s="55">
        <v>4</v>
      </c>
      <c r="H71" s="55">
        <v>61</v>
      </c>
      <c r="I71" s="55">
        <v>8</v>
      </c>
      <c r="J71" s="55">
        <v>10</v>
      </c>
      <c r="K71" s="55">
        <v>1</v>
      </c>
      <c r="L71" s="55">
        <v>0</v>
      </c>
      <c r="M71" s="55">
        <v>0</v>
      </c>
      <c r="N71" s="55">
        <v>1</v>
      </c>
      <c r="O71" s="240">
        <v>1</v>
      </c>
      <c r="P71" s="82"/>
      <c r="R71" s="167"/>
      <c r="S71" s="345"/>
      <c r="T71" s="326" t="str">
        <f t="shared" si="14"/>
        <v>ok</v>
      </c>
      <c r="U71" s="345"/>
      <c r="V71" s="326" t="str">
        <f t="shared" si="15"/>
        <v>ok</v>
      </c>
      <c r="W71" s="167"/>
      <c r="X71" s="167"/>
      <c r="Y71" s="167"/>
      <c r="Z71" s="167"/>
      <c r="AA71" s="167"/>
      <c r="AB71" s="167"/>
      <c r="AC71" s="167"/>
      <c r="AD71" s="167"/>
      <c r="AE71" s="167"/>
    </row>
    <row r="72" spans="1:31" s="6" customFormat="1" ht="16.5" customHeight="1">
      <c r="A72" s="50" t="s">
        <v>514</v>
      </c>
      <c r="B72" s="55">
        <v>138</v>
      </c>
      <c r="C72" s="55">
        <v>118</v>
      </c>
      <c r="D72" s="55">
        <v>115</v>
      </c>
      <c r="E72" s="55">
        <v>3</v>
      </c>
      <c r="F72" s="55">
        <v>29</v>
      </c>
      <c r="G72" s="55">
        <v>13</v>
      </c>
      <c r="H72" s="55">
        <v>54</v>
      </c>
      <c r="I72" s="55">
        <v>11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5</v>
      </c>
      <c r="P72" s="82"/>
      <c r="R72" s="167"/>
      <c r="S72" s="345"/>
      <c r="T72" s="326" t="str">
        <f t="shared" si="14"/>
        <v>ok</v>
      </c>
      <c r="U72" s="345"/>
      <c r="V72" s="326" t="str">
        <f t="shared" si="15"/>
        <v>ok</v>
      </c>
      <c r="W72" s="167"/>
      <c r="X72" s="167"/>
      <c r="Y72" s="167"/>
      <c r="Z72" s="167"/>
      <c r="AA72" s="167"/>
      <c r="AB72" s="167"/>
      <c r="AC72" s="167"/>
      <c r="AD72" s="167"/>
      <c r="AE72" s="167"/>
    </row>
    <row r="73" spans="1:31" s="6" customFormat="1" ht="16.5" customHeight="1">
      <c r="A73" s="50" t="s">
        <v>515</v>
      </c>
      <c r="B73" s="55">
        <v>100</v>
      </c>
      <c r="C73" s="55">
        <v>91</v>
      </c>
      <c r="D73" s="55">
        <v>84</v>
      </c>
      <c r="E73" s="55">
        <v>7</v>
      </c>
      <c r="F73" s="55">
        <v>18</v>
      </c>
      <c r="G73" s="55">
        <v>4</v>
      </c>
      <c r="H73" s="55">
        <v>49</v>
      </c>
      <c r="I73" s="55">
        <v>11</v>
      </c>
      <c r="J73" s="55">
        <v>0</v>
      </c>
      <c r="K73" s="55">
        <v>1</v>
      </c>
      <c r="L73" s="55">
        <v>0</v>
      </c>
      <c r="M73" s="55">
        <v>2</v>
      </c>
      <c r="N73" s="55">
        <v>5</v>
      </c>
      <c r="O73" s="240">
        <v>1</v>
      </c>
      <c r="P73" s="48"/>
      <c r="R73" s="167"/>
      <c r="S73" s="345"/>
      <c r="T73" s="326" t="str">
        <f t="shared" si="14"/>
        <v>ok</v>
      </c>
      <c r="U73" s="345"/>
      <c r="V73" s="326" t="str">
        <f t="shared" si="15"/>
        <v>ok</v>
      </c>
      <c r="W73" s="167"/>
      <c r="X73" s="167"/>
      <c r="Y73" s="167"/>
      <c r="Z73" s="167"/>
      <c r="AA73" s="167"/>
      <c r="AB73" s="167"/>
      <c r="AC73" s="167"/>
      <c r="AD73" s="167"/>
      <c r="AE73" s="167"/>
    </row>
    <row r="74" spans="1:31" s="6" customFormat="1" ht="16.5" customHeight="1">
      <c r="A74" s="342" t="s">
        <v>516</v>
      </c>
      <c r="B74" s="245">
        <v>45</v>
      </c>
      <c r="C74" s="245">
        <v>49</v>
      </c>
      <c r="D74" s="245">
        <v>36</v>
      </c>
      <c r="E74" s="245">
        <v>13</v>
      </c>
      <c r="F74" s="245">
        <v>13</v>
      </c>
      <c r="G74" s="61">
        <v>1</v>
      </c>
      <c r="H74" s="245">
        <v>23</v>
      </c>
      <c r="I74" s="245">
        <v>8</v>
      </c>
      <c r="J74" s="61">
        <v>2</v>
      </c>
      <c r="K74" s="61">
        <v>0</v>
      </c>
      <c r="L74" s="61">
        <v>0</v>
      </c>
      <c r="M74" s="61">
        <v>0</v>
      </c>
      <c r="N74" s="61">
        <v>0</v>
      </c>
      <c r="O74" s="61">
        <v>2</v>
      </c>
      <c r="P74" s="48"/>
      <c r="R74" s="167"/>
      <c r="S74" s="348"/>
      <c r="T74" s="329" t="str">
        <f t="shared" si="14"/>
        <v>ok</v>
      </c>
      <c r="U74" s="348"/>
      <c r="V74" s="329" t="str">
        <f t="shared" si="15"/>
        <v>ok</v>
      </c>
      <c r="W74" s="167"/>
      <c r="X74" s="167"/>
      <c r="Y74" s="167"/>
      <c r="Z74" s="167"/>
      <c r="AA74" s="167"/>
      <c r="AB74" s="167"/>
      <c r="AC74" s="167"/>
      <c r="AD74" s="167"/>
      <c r="AE74" s="167"/>
    </row>
    <row r="75" spans="1:31" s="6" customFormat="1">
      <c r="A75" s="350" t="s">
        <v>517</v>
      </c>
      <c r="B75" s="351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82"/>
      <c r="R75" s="352"/>
      <c r="S75" s="353"/>
      <c r="T75" s="353"/>
      <c r="U75" s="353"/>
      <c r="V75" s="353"/>
      <c r="W75" s="352"/>
    </row>
    <row r="76" spans="1:31">
      <c r="A76" s="354"/>
      <c r="B76" s="355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66"/>
      <c r="R76" s="68"/>
      <c r="S76" s="352"/>
      <c r="T76" s="352"/>
      <c r="U76" s="352"/>
      <c r="V76" s="352"/>
      <c r="W76" s="68"/>
    </row>
    <row r="77" spans="1:31">
      <c r="A77" s="67"/>
      <c r="B77" s="355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66"/>
    </row>
    <row r="78" spans="1:31">
      <c r="A78" s="67"/>
      <c r="B78" s="355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66"/>
    </row>
    <row r="79" spans="1:31">
      <c r="A79" s="67"/>
      <c r="B79" s="355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66"/>
    </row>
    <row r="80" spans="1:31">
      <c r="A80" s="67"/>
      <c r="B80" s="355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66"/>
    </row>
    <row r="81" spans="1:15">
      <c r="A81" s="68"/>
      <c r="B81" s="356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>
      <c r="A82" s="68"/>
      <c r="B82" s="356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>
      <c r="A83" s="68"/>
      <c r="B83" s="68"/>
    </row>
    <row r="84" spans="1:15">
      <c r="A84" s="68"/>
      <c r="B84" s="68"/>
    </row>
  </sheetData>
  <sheetProtection password="CA4C" sheet="1"/>
  <mergeCells count="4">
    <mergeCell ref="C6:O6"/>
    <mergeCell ref="S6:AE6"/>
    <mergeCell ref="C7:C8"/>
    <mergeCell ref="S7:S8"/>
  </mergeCells>
  <phoneticPr fontId="2"/>
  <pageMargins left="0.70866141732283472" right="0.11811023622047245" top="0.74803149606299213" bottom="0.74803149606299213" header="0.31496062992125984" footer="0.31496062992125984"/>
  <pageSetup paperSize="13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8"/>
  <sheetViews>
    <sheetView showGridLines="0" workbookViewId="0"/>
  </sheetViews>
  <sheetFormatPr defaultRowHeight="13.5"/>
  <cols>
    <col min="1" max="1" width="35.625" style="13" customWidth="1"/>
    <col min="2" max="10" width="7.25" style="13" customWidth="1"/>
    <col min="11" max="11" width="9" style="13"/>
    <col min="12" max="22" width="0" style="13" hidden="1" customWidth="1"/>
    <col min="23" max="16384" width="9" style="13"/>
  </cols>
  <sheetData>
    <row r="1" spans="1:21">
      <c r="A1" s="11"/>
      <c r="B1" s="249"/>
      <c r="C1" s="11"/>
      <c r="D1" s="11"/>
      <c r="E1" s="11"/>
      <c r="F1" s="11"/>
      <c r="G1" s="11"/>
      <c r="H1" s="11"/>
      <c r="I1" s="11"/>
      <c r="J1" s="11"/>
    </row>
    <row r="2" spans="1:21">
      <c r="A2" s="357"/>
      <c r="B2" s="11"/>
      <c r="C2" s="11"/>
      <c r="D2" s="11"/>
      <c r="E2" s="11"/>
      <c r="F2" s="11"/>
      <c r="G2" s="11"/>
      <c r="H2" s="11"/>
      <c r="I2" s="11"/>
      <c r="J2" s="11"/>
    </row>
    <row r="3" spans="1:21" s="6" customFormat="1" ht="14.25">
      <c r="A3" s="141" t="s">
        <v>518</v>
      </c>
      <c r="B3" s="72"/>
      <c r="C3" s="5"/>
      <c r="D3" s="5"/>
      <c r="E3" s="5"/>
      <c r="F3" s="5"/>
      <c r="G3" s="5"/>
      <c r="H3" s="5"/>
      <c r="I3" s="5"/>
      <c r="J3" s="5"/>
    </row>
    <row r="4" spans="1:21" s="6" customFormat="1">
      <c r="A4" s="140" t="s">
        <v>519</v>
      </c>
      <c r="B4" s="72"/>
      <c r="C4" s="5"/>
      <c r="D4" s="5"/>
      <c r="E4" s="5"/>
      <c r="F4" s="5"/>
      <c r="G4" s="5"/>
      <c r="H4" s="5"/>
      <c r="I4" s="5"/>
      <c r="J4" s="5"/>
      <c r="M4" s="6" t="s">
        <v>21</v>
      </c>
    </row>
    <row r="5" spans="1:21" s="6" customFormat="1" ht="14.25" thickBot="1">
      <c r="A5" s="5"/>
      <c r="B5" s="5"/>
      <c r="C5" s="5"/>
      <c r="D5" s="5"/>
      <c r="E5" s="5"/>
      <c r="F5" s="5"/>
      <c r="G5" s="5"/>
      <c r="H5" s="5"/>
      <c r="I5" s="5"/>
      <c r="J5" s="5"/>
      <c r="M5" s="30" t="s">
        <v>235</v>
      </c>
    </row>
    <row r="6" spans="1:21" s="6" customFormat="1" ht="16.5" customHeight="1" thickTop="1">
      <c r="A6" s="491" t="s">
        <v>407</v>
      </c>
      <c r="B6" s="358"/>
      <c r="C6" s="359" t="s">
        <v>408</v>
      </c>
      <c r="D6" s="360"/>
      <c r="E6" s="358"/>
      <c r="F6" s="359" t="s">
        <v>409</v>
      </c>
      <c r="G6" s="361"/>
      <c r="H6" s="360"/>
      <c r="I6" s="362" t="s">
        <v>410</v>
      </c>
      <c r="J6" s="360"/>
      <c r="M6" s="358"/>
      <c r="N6" s="359" t="s">
        <v>411</v>
      </c>
      <c r="O6" s="360"/>
      <c r="P6" s="358"/>
      <c r="Q6" s="359" t="s">
        <v>412</v>
      </c>
      <c r="R6" s="361"/>
      <c r="S6" s="360"/>
      <c r="T6" s="362" t="s">
        <v>413</v>
      </c>
      <c r="U6" s="360"/>
    </row>
    <row r="7" spans="1:21" s="6" customFormat="1" ht="16.5" customHeight="1">
      <c r="A7" s="492"/>
      <c r="B7" s="363" t="s">
        <v>14</v>
      </c>
      <c r="C7" s="364" t="s">
        <v>15</v>
      </c>
      <c r="D7" s="365" t="s">
        <v>16</v>
      </c>
      <c r="E7" s="363" t="s">
        <v>14</v>
      </c>
      <c r="F7" s="364" t="s">
        <v>15</v>
      </c>
      <c r="G7" s="366" t="s">
        <v>16</v>
      </c>
      <c r="H7" s="365" t="s">
        <v>14</v>
      </c>
      <c r="I7" s="364" t="s">
        <v>15</v>
      </c>
      <c r="J7" s="365" t="s">
        <v>16</v>
      </c>
      <c r="M7" s="363" t="s">
        <v>14</v>
      </c>
      <c r="N7" s="364" t="s">
        <v>15</v>
      </c>
      <c r="O7" s="365" t="s">
        <v>16</v>
      </c>
      <c r="P7" s="363" t="s">
        <v>14</v>
      </c>
      <c r="Q7" s="364" t="s">
        <v>15</v>
      </c>
      <c r="R7" s="366" t="s">
        <v>16</v>
      </c>
      <c r="S7" s="365" t="s">
        <v>14</v>
      </c>
      <c r="T7" s="364" t="s">
        <v>15</v>
      </c>
      <c r="U7" s="365" t="s">
        <v>16</v>
      </c>
    </row>
    <row r="8" spans="1:21" s="6" customFormat="1" ht="19.5" customHeight="1">
      <c r="A8" s="367" t="s">
        <v>520</v>
      </c>
      <c r="B8" s="368">
        <v>420</v>
      </c>
      <c r="C8" s="369">
        <v>53</v>
      </c>
      <c r="D8" s="369">
        <v>367</v>
      </c>
      <c r="E8" s="369">
        <v>433</v>
      </c>
      <c r="F8" s="369">
        <v>52</v>
      </c>
      <c r="G8" s="369">
        <v>381</v>
      </c>
      <c r="H8" s="370">
        <v>428</v>
      </c>
      <c r="I8" s="371">
        <v>60</v>
      </c>
      <c r="J8" s="370">
        <v>368</v>
      </c>
      <c r="K8" s="9"/>
      <c r="L8" s="6" t="s">
        <v>521</v>
      </c>
      <c r="M8" s="6" t="str">
        <f t="shared" ref="M8:U8" si="0">IF(B8=SUM(B9:B16)-(B11+B12),"ok",B8-SUM(B9:B16)-(B11+B12))</f>
        <v>ok</v>
      </c>
      <c r="N8" s="6" t="str">
        <f t="shared" si="0"/>
        <v>ok</v>
      </c>
      <c r="O8" s="6" t="str">
        <f t="shared" si="0"/>
        <v>ok</v>
      </c>
      <c r="P8" s="6" t="str">
        <f t="shared" si="0"/>
        <v>ok</v>
      </c>
      <c r="Q8" s="6" t="str">
        <f t="shared" si="0"/>
        <v>ok</v>
      </c>
      <c r="R8" s="6" t="str">
        <f t="shared" si="0"/>
        <v>ok</v>
      </c>
      <c r="S8" s="6" t="str">
        <f t="shared" si="0"/>
        <v>ok</v>
      </c>
      <c r="T8" s="6" t="str">
        <f t="shared" si="0"/>
        <v>ok</v>
      </c>
      <c r="U8" s="6" t="str">
        <f t="shared" si="0"/>
        <v>ok</v>
      </c>
    </row>
    <row r="9" spans="1:21" s="6" customFormat="1" ht="19.5" customHeight="1">
      <c r="A9" s="372" t="s">
        <v>522</v>
      </c>
      <c r="B9" s="373">
        <v>18</v>
      </c>
      <c r="C9" s="374">
        <v>5</v>
      </c>
      <c r="D9" s="374">
        <v>13</v>
      </c>
      <c r="E9" s="374">
        <v>13</v>
      </c>
      <c r="F9" s="374">
        <v>6</v>
      </c>
      <c r="G9" s="374">
        <v>7</v>
      </c>
      <c r="H9" s="375">
        <v>17</v>
      </c>
      <c r="I9" s="376">
        <v>8</v>
      </c>
      <c r="J9" s="375">
        <v>9</v>
      </c>
      <c r="K9" s="214"/>
      <c r="L9" s="6" t="s">
        <v>282</v>
      </c>
      <c r="M9" s="6" t="str">
        <f>IF(B9=C9+D9,"ok",B9-(C9+D9))</f>
        <v>ok</v>
      </c>
      <c r="P9" s="6" t="str">
        <f t="shared" ref="P9:P18" si="1">IF(E9=F9+G9,"ok",E9-(F9+G9))</f>
        <v>ok</v>
      </c>
      <c r="S9" s="6" t="str">
        <f>IF(H9=I9+J9,"ok",H9-(I9+J9))</f>
        <v>ok</v>
      </c>
    </row>
    <row r="10" spans="1:21" s="6" customFormat="1" ht="19.5" customHeight="1">
      <c r="A10" s="372" t="s">
        <v>523</v>
      </c>
      <c r="B10" s="373">
        <v>355</v>
      </c>
      <c r="C10" s="374">
        <v>38</v>
      </c>
      <c r="D10" s="374">
        <v>317</v>
      </c>
      <c r="E10" s="374">
        <v>363</v>
      </c>
      <c r="F10" s="374">
        <v>29</v>
      </c>
      <c r="G10" s="374">
        <v>334</v>
      </c>
      <c r="H10" s="376">
        <v>378</v>
      </c>
      <c r="I10" s="376">
        <v>43</v>
      </c>
      <c r="J10" s="376">
        <v>335</v>
      </c>
      <c r="K10" s="214"/>
      <c r="M10" s="6" t="str">
        <f t="shared" ref="M10:M18" si="2">IF(B10=C10+D10,"ok",B10-(C10+D10))</f>
        <v>ok</v>
      </c>
      <c r="P10" s="6" t="str">
        <f t="shared" si="1"/>
        <v>ok</v>
      </c>
      <c r="S10" s="6" t="str">
        <f t="shared" ref="S10:S18" si="3">IF(H10=I10+J10,"ok",H10-(I10+J10))</f>
        <v>ok</v>
      </c>
    </row>
    <row r="11" spans="1:21" s="6" customFormat="1" ht="19.5" customHeight="1">
      <c r="A11" s="372" t="s">
        <v>524</v>
      </c>
      <c r="B11" s="373">
        <v>305</v>
      </c>
      <c r="C11" s="374">
        <v>34</v>
      </c>
      <c r="D11" s="374">
        <v>271</v>
      </c>
      <c r="E11" s="374">
        <v>323</v>
      </c>
      <c r="F11" s="374">
        <v>26</v>
      </c>
      <c r="G11" s="374">
        <v>297</v>
      </c>
      <c r="H11" s="376">
        <v>336</v>
      </c>
      <c r="I11" s="376">
        <v>35</v>
      </c>
      <c r="J11" s="376">
        <v>301</v>
      </c>
      <c r="K11" s="214"/>
      <c r="N11" s="6" t="str">
        <f>IF(C11=B11-D11,"ok",C11-C10-C12)</f>
        <v>ok</v>
      </c>
      <c r="O11" s="6" t="str">
        <f>IF(D11=B11-C11,"ok",D10-D12)</f>
        <v>ok</v>
      </c>
      <c r="Q11" s="6" t="str">
        <f>IF(F11=E11-G11,"ok",F11-F10-F12)</f>
        <v>ok</v>
      </c>
      <c r="R11" s="6" t="str">
        <f>IF(G11=E11-F11,"ok",G10-G12)</f>
        <v>ok</v>
      </c>
      <c r="S11" s="6" t="str">
        <f t="shared" si="3"/>
        <v>ok</v>
      </c>
      <c r="T11" s="6" t="str">
        <f>IF(I11=H11-J11,"ok",I11-I10-I12)</f>
        <v>ok</v>
      </c>
      <c r="U11" s="6" t="str">
        <f>IF(J11=H11-I11,"ok",J10-J12)</f>
        <v>ok</v>
      </c>
    </row>
    <row r="12" spans="1:21" s="6" customFormat="1" ht="19.5" customHeight="1">
      <c r="A12" s="372" t="s">
        <v>525</v>
      </c>
      <c r="B12" s="373">
        <v>50</v>
      </c>
      <c r="C12" s="374">
        <v>4</v>
      </c>
      <c r="D12" s="374">
        <v>46</v>
      </c>
      <c r="E12" s="374">
        <v>40</v>
      </c>
      <c r="F12" s="374">
        <v>3</v>
      </c>
      <c r="G12" s="374">
        <v>37</v>
      </c>
      <c r="H12" s="376">
        <v>42</v>
      </c>
      <c r="I12" s="376">
        <v>8</v>
      </c>
      <c r="J12" s="376">
        <v>34</v>
      </c>
      <c r="K12" s="214"/>
      <c r="N12" s="6" t="str">
        <f>IF(C12=B12-D12,"ok",C12-C11-C13)</f>
        <v>ok</v>
      </c>
      <c r="O12" s="6" t="str">
        <f>IF(D12=B12-C12,"ok",D11-D13)</f>
        <v>ok</v>
      </c>
      <c r="Q12" s="6" t="str">
        <f>IF(F12=E12-G12,"ok",F12-F11-F13)</f>
        <v>ok</v>
      </c>
      <c r="R12" s="6" t="str">
        <f>IF(G12=E12-F12,"ok",G11-G13)</f>
        <v>ok</v>
      </c>
      <c r="S12" s="6" t="str">
        <f t="shared" si="3"/>
        <v>ok</v>
      </c>
      <c r="T12" s="6" t="str">
        <f>IF(I12=H12-J12,"ok",I12-I11-I13)</f>
        <v>ok</v>
      </c>
      <c r="U12" s="6" t="str">
        <f>IF(J12=H12-I12,"ok",J11-J13)</f>
        <v>ok</v>
      </c>
    </row>
    <row r="13" spans="1:21" s="6" customFormat="1" ht="19.5" customHeight="1">
      <c r="A13" s="372" t="s">
        <v>526</v>
      </c>
      <c r="B13" s="373">
        <v>7</v>
      </c>
      <c r="C13" s="374">
        <v>3</v>
      </c>
      <c r="D13" s="374">
        <v>4</v>
      </c>
      <c r="E13" s="374">
        <v>3</v>
      </c>
      <c r="F13" s="374">
        <v>2</v>
      </c>
      <c r="G13" s="374">
        <v>1</v>
      </c>
      <c r="H13" s="375">
        <v>3</v>
      </c>
      <c r="I13" s="376">
        <v>1</v>
      </c>
      <c r="J13" s="375">
        <v>2</v>
      </c>
      <c r="K13" s="214"/>
      <c r="M13" s="6" t="str">
        <f t="shared" si="2"/>
        <v>ok</v>
      </c>
      <c r="P13" s="6" t="str">
        <f t="shared" si="1"/>
        <v>ok</v>
      </c>
      <c r="S13" s="6" t="str">
        <f t="shared" si="3"/>
        <v>ok</v>
      </c>
    </row>
    <row r="14" spans="1:21" s="6" customFormat="1" ht="19.5" customHeight="1">
      <c r="A14" s="372" t="s">
        <v>527</v>
      </c>
      <c r="B14" s="373">
        <v>3</v>
      </c>
      <c r="C14" s="377">
        <v>0</v>
      </c>
      <c r="D14" s="374">
        <v>3</v>
      </c>
      <c r="E14" s="374">
        <v>6</v>
      </c>
      <c r="F14" s="374">
        <v>1</v>
      </c>
      <c r="G14" s="374">
        <v>5</v>
      </c>
      <c r="H14" s="375">
        <v>2</v>
      </c>
      <c r="I14" s="376">
        <v>0</v>
      </c>
      <c r="J14" s="375">
        <v>2</v>
      </c>
      <c r="K14" s="214"/>
      <c r="M14" s="6" t="str">
        <f t="shared" si="2"/>
        <v>ok</v>
      </c>
      <c r="P14" s="6" t="str">
        <f t="shared" si="1"/>
        <v>ok</v>
      </c>
      <c r="S14" s="6" t="str">
        <f t="shared" si="3"/>
        <v>ok</v>
      </c>
    </row>
    <row r="15" spans="1:21" s="6" customFormat="1" ht="19.5" customHeight="1">
      <c r="A15" s="372" t="s">
        <v>528</v>
      </c>
      <c r="B15" s="378">
        <v>31</v>
      </c>
      <c r="C15" s="377">
        <v>6</v>
      </c>
      <c r="D15" s="377">
        <v>25</v>
      </c>
      <c r="E15" s="377">
        <v>48</v>
      </c>
      <c r="F15" s="377">
        <v>14</v>
      </c>
      <c r="G15" s="377">
        <v>34</v>
      </c>
      <c r="H15" s="375">
        <v>28</v>
      </c>
      <c r="I15" s="376">
        <v>8</v>
      </c>
      <c r="J15" s="375">
        <v>20</v>
      </c>
      <c r="K15" s="214"/>
      <c r="M15" s="6" t="str">
        <f t="shared" si="2"/>
        <v>ok</v>
      </c>
      <c r="P15" s="6" t="str">
        <f t="shared" si="1"/>
        <v>ok</v>
      </c>
      <c r="S15" s="6" t="str">
        <f t="shared" si="3"/>
        <v>ok</v>
      </c>
    </row>
    <row r="16" spans="1:21" s="6" customFormat="1" ht="19.5" customHeight="1">
      <c r="A16" s="379" t="s">
        <v>529</v>
      </c>
      <c r="B16" s="374">
        <v>6</v>
      </c>
      <c r="C16" s="374">
        <v>1</v>
      </c>
      <c r="D16" s="374">
        <v>5</v>
      </c>
      <c r="E16" s="374">
        <v>0</v>
      </c>
      <c r="F16" s="374">
        <v>0</v>
      </c>
      <c r="G16" s="374">
        <v>0</v>
      </c>
      <c r="H16" s="376">
        <v>0</v>
      </c>
      <c r="I16" s="376">
        <v>0</v>
      </c>
      <c r="J16" s="375">
        <v>0</v>
      </c>
      <c r="K16" s="214"/>
      <c r="M16" s="6" t="str">
        <f t="shared" si="2"/>
        <v>ok</v>
      </c>
      <c r="P16" s="6" t="str">
        <f t="shared" si="1"/>
        <v>ok</v>
      </c>
      <c r="S16" s="6" t="str">
        <f t="shared" si="3"/>
        <v>ok</v>
      </c>
    </row>
    <row r="17" spans="1:19" s="6" customFormat="1" ht="19.5" customHeight="1">
      <c r="A17" s="380" t="s">
        <v>530</v>
      </c>
      <c r="B17" s="381">
        <v>0</v>
      </c>
      <c r="C17" s="381">
        <v>0</v>
      </c>
      <c r="D17" s="381">
        <v>0</v>
      </c>
      <c r="E17" s="381">
        <v>0</v>
      </c>
      <c r="F17" s="381">
        <v>0</v>
      </c>
      <c r="G17" s="381">
        <v>0</v>
      </c>
      <c r="H17" s="382">
        <v>0</v>
      </c>
      <c r="I17" s="383">
        <v>0</v>
      </c>
      <c r="J17" s="383">
        <v>0</v>
      </c>
      <c r="K17" s="214"/>
      <c r="M17" s="6" t="str">
        <f t="shared" si="2"/>
        <v>ok</v>
      </c>
      <c r="P17" s="6" t="str">
        <f t="shared" si="1"/>
        <v>ok</v>
      </c>
      <c r="S17" s="6" t="str">
        <f t="shared" si="3"/>
        <v>ok</v>
      </c>
    </row>
    <row r="18" spans="1:19" s="6" customFormat="1" ht="19.5" customHeight="1">
      <c r="A18" s="384"/>
      <c r="B18" s="384"/>
      <c r="C18" s="384"/>
      <c r="D18" s="384"/>
      <c r="E18" s="384"/>
      <c r="F18" s="384"/>
      <c r="G18" s="384"/>
      <c r="H18" s="384"/>
      <c r="I18" s="384"/>
      <c r="J18" s="384"/>
      <c r="K18" s="214"/>
      <c r="M18" s="6" t="str">
        <f t="shared" si="2"/>
        <v>ok</v>
      </c>
      <c r="P18" s="6" t="str">
        <f t="shared" si="1"/>
        <v>ok</v>
      </c>
      <c r="S18" s="6" t="str">
        <f t="shared" si="3"/>
        <v>ok</v>
      </c>
    </row>
  </sheetData>
  <sheetProtection password="CA4C" sheet="1"/>
  <mergeCells count="1">
    <mergeCell ref="A6:A7"/>
  </mergeCells>
  <phoneticPr fontId="2"/>
  <pageMargins left="0.7" right="0.7" top="0.75" bottom="0.75" header="0.28999999999999998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5"/>
  <sheetViews>
    <sheetView showGridLines="0" workbookViewId="0"/>
  </sheetViews>
  <sheetFormatPr defaultRowHeight="13.5"/>
  <cols>
    <col min="1" max="1" width="35.625" style="13" customWidth="1"/>
    <col min="2" max="10" width="7.5" style="13" customWidth="1"/>
    <col min="11" max="11" width="9" style="13"/>
    <col min="12" max="21" width="0" style="13" hidden="1" customWidth="1"/>
    <col min="22" max="16384" width="9" style="13"/>
  </cols>
  <sheetData>
    <row r="1" spans="1:23">
      <c r="A1" s="64"/>
      <c r="B1" s="385"/>
      <c r="C1" s="64"/>
      <c r="D1" s="64"/>
      <c r="E1" s="64"/>
      <c r="F1" s="64"/>
      <c r="G1" s="64"/>
      <c r="H1" s="64"/>
      <c r="I1" s="64"/>
      <c r="J1" s="64"/>
    </row>
    <row r="2" spans="1:23">
      <c r="A2" s="357"/>
      <c r="B2" s="11"/>
      <c r="C2" s="11"/>
      <c r="D2" s="11"/>
      <c r="E2" s="11"/>
      <c r="F2" s="11"/>
      <c r="G2" s="11"/>
      <c r="H2" s="11"/>
      <c r="I2" s="11"/>
      <c r="J2" s="11"/>
    </row>
    <row r="3" spans="1:23" s="6" customFormat="1" ht="14.25">
      <c r="A3" s="141" t="s">
        <v>531</v>
      </c>
      <c r="B3" s="72"/>
      <c r="C3" s="5"/>
      <c r="D3" s="5"/>
      <c r="E3" s="5"/>
      <c r="F3" s="5"/>
      <c r="G3" s="5"/>
      <c r="H3" s="5"/>
      <c r="I3" s="5"/>
      <c r="J3" s="5"/>
    </row>
    <row r="4" spans="1:23" s="6" customFormat="1">
      <c r="A4" s="140" t="s">
        <v>532</v>
      </c>
      <c r="B4" s="72"/>
      <c r="C4" s="5"/>
      <c r="D4" s="5"/>
      <c r="E4" s="5"/>
      <c r="F4" s="5"/>
      <c r="G4" s="5"/>
      <c r="H4" s="5"/>
      <c r="I4" s="5"/>
      <c r="J4" s="5"/>
      <c r="M4" s="6" t="s">
        <v>21</v>
      </c>
    </row>
    <row r="5" spans="1:23" s="6" customFormat="1">
      <c r="A5" s="140" t="s">
        <v>533</v>
      </c>
      <c r="B5" s="5"/>
      <c r="C5" s="5"/>
      <c r="D5" s="5"/>
      <c r="E5" s="5"/>
      <c r="F5" s="5"/>
      <c r="G5" s="5"/>
      <c r="H5" s="5"/>
      <c r="I5" s="5"/>
      <c r="J5" s="5"/>
      <c r="M5" s="30" t="s">
        <v>235</v>
      </c>
    </row>
    <row r="6" spans="1:23" s="6" customFormat="1" ht="14.25" thickBot="1">
      <c r="A6" s="140"/>
      <c r="B6" s="5"/>
      <c r="C6" s="5"/>
      <c r="D6" s="5"/>
      <c r="E6" s="5"/>
      <c r="F6" s="5"/>
      <c r="G6" s="5"/>
      <c r="H6" s="5"/>
      <c r="I6" s="5"/>
      <c r="J6" s="5"/>
      <c r="M6" s="30"/>
    </row>
    <row r="7" spans="1:23" s="6" customFormat="1" ht="19.5" customHeight="1" thickTop="1">
      <c r="A7" s="493" t="s">
        <v>407</v>
      </c>
      <c r="B7" s="386"/>
      <c r="C7" s="387" t="s">
        <v>408</v>
      </c>
      <c r="D7" s="388"/>
      <c r="E7" s="386"/>
      <c r="F7" s="387" t="s">
        <v>409</v>
      </c>
      <c r="G7" s="389"/>
      <c r="H7" s="388"/>
      <c r="I7" s="390" t="s">
        <v>410</v>
      </c>
      <c r="J7" s="388"/>
      <c r="M7" s="386"/>
      <c r="N7" s="387" t="s">
        <v>534</v>
      </c>
      <c r="O7" s="388"/>
      <c r="P7" s="386"/>
      <c r="Q7" s="387" t="s">
        <v>413</v>
      </c>
      <c r="R7" s="389"/>
      <c r="S7" s="388"/>
      <c r="T7" s="390" t="s">
        <v>409</v>
      </c>
      <c r="U7" s="388"/>
    </row>
    <row r="8" spans="1:23" s="6" customFormat="1" ht="19.5" customHeight="1">
      <c r="A8" s="494"/>
      <c r="B8" s="391" t="s">
        <v>14</v>
      </c>
      <c r="C8" s="392" t="s">
        <v>15</v>
      </c>
      <c r="D8" s="393" t="s">
        <v>16</v>
      </c>
      <c r="E8" s="391" t="s">
        <v>14</v>
      </c>
      <c r="F8" s="392" t="s">
        <v>15</v>
      </c>
      <c r="G8" s="394" t="s">
        <v>16</v>
      </c>
      <c r="H8" s="393" t="s">
        <v>14</v>
      </c>
      <c r="I8" s="392" t="s">
        <v>15</v>
      </c>
      <c r="J8" s="393" t="s">
        <v>16</v>
      </c>
      <c r="M8" s="363" t="s">
        <v>14</v>
      </c>
      <c r="N8" s="364" t="s">
        <v>15</v>
      </c>
      <c r="O8" s="365" t="s">
        <v>16</v>
      </c>
      <c r="P8" s="363" t="s">
        <v>14</v>
      </c>
      <c r="Q8" s="364" t="s">
        <v>15</v>
      </c>
      <c r="R8" s="366" t="s">
        <v>16</v>
      </c>
      <c r="S8" s="365" t="s">
        <v>14</v>
      </c>
      <c r="T8" s="364" t="s">
        <v>15</v>
      </c>
      <c r="U8" s="365" t="s">
        <v>16</v>
      </c>
    </row>
    <row r="9" spans="1:23" s="6" customFormat="1" ht="19.5" customHeight="1">
      <c r="A9" s="367" t="s">
        <v>520</v>
      </c>
      <c r="B9" s="395">
        <v>3677</v>
      </c>
      <c r="C9" s="396">
        <v>2073</v>
      </c>
      <c r="D9" s="396">
        <v>1604</v>
      </c>
      <c r="E9" s="396">
        <v>3605</v>
      </c>
      <c r="F9" s="396">
        <v>2005</v>
      </c>
      <c r="G9" s="396">
        <v>1600</v>
      </c>
      <c r="H9" s="396">
        <v>3756</v>
      </c>
      <c r="I9" s="396">
        <v>2058</v>
      </c>
      <c r="J9" s="396">
        <v>1698</v>
      </c>
      <c r="K9" s="9"/>
      <c r="L9" s="6" t="s">
        <v>521</v>
      </c>
      <c r="M9" s="6">
        <f t="shared" ref="M9:U9" si="0">IF(B9=SUM(B10:B17),"ok",B9-SUM(B10:B17))</f>
        <v>-2501</v>
      </c>
      <c r="N9" s="6">
        <f t="shared" si="0"/>
        <v>-1232</v>
      </c>
      <c r="O9" s="6">
        <f t="shared" si="0"/>
        <v>-1269</v>
      </c>
      <c r="P9" s="6">
        <f t="shared" si="0"/>
        <v>-2406</v>
      </c>
      <c r="Q9" s="6">
        <f t="shared" si="0"/>
        <v>-1214</v>
      </c>
      <c r="R9" s="6">
        <f t="shared" si="0"/>
        <v>-1192</v>
      </c>
      <c r="S9" s="6">
        <f t="shared" si="0"/>
        <v>-2566</v>
      </c>
      <c r="T9" s="6">
        <f t="shared" si="0"/>
        <v>-1246</v>
      </c>
      <c r="U9" s="6">
        <f t="shared" si="0"/>
        <v>-1320</v>
      </c>
    </row>
    <row r="10" spans="1:23" s="6" customFormat="1" ht="19.5" customHeight="1">
      <c r="A10" s="397" t="s">
        <v>535</v>
      </c>
      <c r="B10" s="398">
        <v>570</v>
      </c>
      <c r="C10" s="399">
        <v>466</v>
      </c>
      <c r="D10" s="399">
        <v>104</v>
      </c>
      <c r="E10" s="399">
        <v>533</v>
      </c>
      <c r="F10" s="399">
        <v>431</v>
      </c>
      <c r="G10" s="399">
        <v>102</v>
      </c>
      <c r="H10" s="399">
        <v>576</v>
      </c>
      <c r="I10" s="399">
        <v>450</v>
      </c>
      <c r="J10" s="399">
        <v>126</v>
      </c>
      <c r="K10" s="9"/>
      <c r="L10" s="6" t="s">
        <v>282</v>
      </c>
      <c r="M10" s="6" t="str">
        <f>IF(B9=C9+D9,"ok",B9-(C9+D9))</f>
        <v>ok</v>
      </c>
      <c r="P10" s="6" t="str">
        <f>IF(E9=F9+G9,"ok",E9-(F9+G9))</f>
        <v>ok</v>
      </c>
      <c r="S10" s="6" t="str">
        <f>IF(H9=I9+J9,"ok",H9-(I9+J9))</f>
        <v>ok</v>
      </c>
    </row>
    <row r="11" spans="1:23" s="6" customFormat="1" ht="19.5" customHeight="1">
      <c r="A11" s="397" t="s">
        <v>536</v>
      </c>
      <c r="B11" s="398">
        <v>2501</v>
      </c>
      <c r="C11" s="399">
        <v>1232</v>
      </c>
      <c r="D11" s="399">
        <v>1269</v>
      </c>
      <c r="E11" s="399">
        <v>2519</v>
      </c>
      <c r="F11" s="399">
        <v>1268</v>
      </c>
      <c r="G11" s="399">
        <v>1251</v>
      </c>
      <c r="H11" s="399">
        <v>2674</v>
      </c>
      <c r="I11" s="399">
        <v>1310</v>
      </c>
      <c r="J11" s="399">
        <v>1364</v>
      </c>
      <c r="K11" s="9"/>
      <c r="M11" s="6" t="str">
        <f>IF(B10=C10+D10,"ok",B10-(C10+D10))</f>
        <v>ok</v>
      </c>
      <c r="P11" s="6" t="str">
        <f>IF(E10=F10+G10,"ok",E10-(F10+G10))</f>
        <v>ok</v>
      </c>
      <c r="S11" s="6" t="str">
        <f>IF(H10=I10+J10,"ok",H10-(I10+J10))</f>
        <v>ok</v>
      </c>
    </row>
    <row r="12" spans="1:23" s="6" customFormat="1" ht="19.5" customHeight="1">
      <c r="A12" s="397" t="s">
        <v>524</v>
      </c>
      <c r="B12" s="398">
        <v>2370</v>
      </c>
      <c r="C12" s="399">
        <v>1183</v>
      </c>
      <c r="D12" s="399">
        <v>1187</v>
      </c>
      <c r="E12" s="399">
        <v>2393</v>
      </c>
      <c r="F12" s="399">
        <v>1216</v>
      </c>
      <c r="G12" s="399">
        <v>1177</v>
      </c>
      <c r="H12" s="399">
        <v>2529</v>
      </c>
      <c r="I12" s="399">
        <v>1243</v>
      </c>
      <c r="J12" s="399">
        <v>1286</v>
      </c>
      <c r="K12" s="9"/>
      <c r="L12" s="184"/>
      <c r="M12" s="184" t="str">
        <f>IF(B11=B12+B13,"ok",B11-(B12+B13))</f>
        <v>ok</v>
      </c>
      <c r="N12" s="184" t="str">
        <f t="shared" ref="N12:U12" si="1">IF(C11=C12+C13,"ok",C11-(C12+C13))</f>
        <v>ok</v>
      </c>
      <c r="O12" s="184" t="str">
        <f t="shared" si="1"/>
        <v>ok</v>
      </c>
      <c r="P12" s="184" t="str">
        <f t="shared" si="1"/>
        <v>ok</v>
      </c>
      <c r="Q12" s="184" t="str">
        <f t="shared" si="1"/>
        <v>ok</v>
      </c>
      <c r="R12" s="184" t="str">
        <f t="shared" si="1"/>
        <v>ok</v>
      </c>
      <c r="S12" s="184" t="str">
        <f t="shared" si="1"/>
        <v>ok</v>
      </c>
      <c r="T12" s="184" t="str">
        <f t="shared" si="1"/>
        <v>ok</v>
      </c>
      <c r="U12" s="184" t="str">
        <f t="shared" si="1"/>
        <v>ok</v>
      </c>
      <c r="V12" s="184"/>
      <c r="W12" s="184"/>
    </row>
    <row r="13" spans="1:23" s="6" customFormat="1" ht="19.5" customHeight="1">
      <c r="A13" s="397" t="s">
        <v>525</v>
      </c>
      <c r="B13" s="398">
        <v>131</v>
      </c>
      <c r="C13" s="399">
        <v>49</v>
      </c>
      <c r="D13" s="399">
        <v>82</v>
      </c>
      <c r="E13" s="399">
        <v>126</v>
      </c>
      <c r="F13" s="399">
        <v>52</v>
      </c>
      <c r="G13" s="399">
        <v>74</v>
      </c>
      <c r="H13" s="399">
        <v>145</v>
      </c>
      <c r="I13" s="399">
        <v>67</v>
      </c>
      <c r="J13" s="399">
        <v>78</v>
      </c>
      <c r="K13" s="9"/>
      <c r="M13" s="6" t="str">
        <f>IF(B12=C12+D12,"ok",B12-(C12+D12))</f>
        <v>ok</v>
      </c>
      <c r="P13" s="6" t="str">
        <f>IF(E12=F12+G12,"ok",E12-(F12+G12))</f>
        <v>ok</v>
      </c>
      <c r="S13" s="6" t="str">
        <f>IF(H12=I12+J12,"ok",H12-(I12+J12))</f>
        <v>ok</v>
      </c>
    </row>
    <row r="14" spans="1:23" s="6" customFormat="1" ht="19.5" customHeight="1">
      <c r="A14" s="397" t="s">
        <v>537</v>
      </c>
      <c r="B14" s="398">
        <v>25</v>
      </c>
      <c r="C14" s="399">
        <v>17</v>
      </c>
      <c r="D14" s="399">
        <v>8</v>
      </c>
      <c r="E14" s="399">
        <v>29</v>
      </c>
      <c r="F14" s="399">
        <v>17</v>
      </c>
      <c r="G14" s="399">
        <v>12</v>
      </c>
      <c r="H14" s="399">
        <v>26</v>
      </c>
      <c r="I14" s="399">
        <v>14</v>
      </c>
      <c r="J14" s="399">
        <v>12</v>
      </c>
      <c r="K14" s="9"/>
      <c r="M14" s="6" t="str">
        <f>IF(B13=C13+D13,"ok",B13-(C13+D13))</f>
        <v>ok</v>
      </c>
      <c r="P14" s="6" t="str">
        <f>IF(E13=F13+G13,"ok",E13-(F13+G13))</f>
        <v>ok</v>
      </c>
      <c r="S14" s="6" t="str">
        <f>IF(H13=I13+J13,"ok",H13-(I13+J13))</f>
        <v>ok</v>
      </c>
    </row>
    <row r="15" spans="1:23" s="6" customFormat="1" ht="19.5" customHeight="1">
      <c r="A15" s="397" t="s">
        <v>538</v>
      </c>
      <c r="B15" s="398">
        <v>37</v>
      </c>
      <c r="C15" s="399">
        <v>20</v>
      </c>
      <c r="D15" s="399">
        <v>17</v>
      </c>
      <c r="E15" s="399">
        <v>22</v>
      </c>
      <c r="F15" s="399">
        <v>11</v>
      </c>
      <c r="G15" s="399">
        <v>11</v>
      </c>
      <c r="H15" s="399">
        <v>31</v>
      </c>
      <c r="I15" s="399">
        <v>13</v>
      </c>
      <c r="J15" s="399">
        <v>18</v>
      </c>
      <c r="K15" s="9"/>
      <c r="M15" s="6" t="str">
        <f>IF(B14=C14+D14,"ok",B14-(C14+D14))</f>
        <v>ok</v>
      </c>
      <c r="P15" s="6" t="str">
        <f>IF(E14=F14+G14,"ok",E14-(F14+G14))</f>
        <v>ok</v>
      </c>
      <c r="S15" s="6" t="str">
        <f>IF(H14=I14+J14,"ok",H14-(I14+J14))</f>
        <v>ok</v>
      </c>
    </row>
    <row r="16" spans="1:23" s="6" customFormat="1" ht="19.5" customHeight="1">
      <c r="A16" s="397" t="s">
        <v>528</v>
      </c>
      <c r="B16" s="398">
        <v>470</v>
      </c>
      <c r="C16" s="399">
        <v>285</v>
      </c>
      <c r="D16" s="399">
        <v>185</v>
      </c>
      <c r="E16" s="399">
        <v>339</v>
      </c>
      <c r="F16" s="399">
        <v>189</v>
      </c>
      <c r="G16" s="399">
        <v>150</v>
      </c>
      <c r="H16" s="399">
        <v>283</v>
      </c>
      <c r="I16" s="399">
        <v>173</v>
      </c>
      <c r="J16" s="399">
        <v>110</v>
      </c>
      <c r="K16" s="9"/>
      <c r="M16" s="6" t="str">
        <f>IF(B11=C11+D11,"ok",B11-(C11+D11))</f>
        <v>ok</v>
      </c>
      <c r="P16" s="6" t="str">
        <f>IF(E11=F11+G11,"ok",E11-(F11+G11))</f>
        <v>ok</v>
      </c>
      <c r="S16" s="6" t="str">
        <f>IF(H11=I11+J11,"ok",H11-(I11+J11))</f>
        <v>ok</v>
      </c>
    </row>
    <row r="17" spans="1:19" s="6" customFormat="1" ht="19.5" customHeight="1">
      <c r="A17" s="400" t="s">
        <v>539</v>
      </c>
      <c r="B17" s="401">
        <v>74</v>
      </c>
      <c r="C17" s="402">
        <v>53</v>
      </c>
      <c r="D17" s="402">
        <v>21</v>
      </c>
      <c r="E17" s="402">
        <v>50</v>
      </c>
      <c r="F17" s="402">
        <v>35</v>
      </c>
      <c r="G17" s="402">
        <v>15</v>
      </c>
      <c r="H17" s="402">
        <v>58</v>
      </c>
      <c r="I17" s="402">
        <v>34</v>
      </c>
      <c r="J17" s="399">
        <v>24</v>
      </c>
      <c r="K17" s="9"/>
      <c r="M17" s="6" t="str">
        <f>IF(B16=C16+D16,"ok",B16-(C16+D16))</f>
        <v>ok</v>
      </c>
      <c r="P17" s="6" t="str">
        <f>IF(E16=F16+G16,"ok",E16-(F16+G16))</f>
        <v>ok</v>
      </c>
      <c r="S17" s="6" t="str">
        <f>IF(H16=I16+J16,"ok",H16-(I16+J16))</f>
        <v>ok</v>
      </c>
    </row>
    <row r="18" spans="1:19" s="6" customFormat="1" ht="19.5" customHeight="1">
      <c r="A18" s="403" t="s">
        <v>540</v>
      </c>
      <c r="B18" s="404">
        <v>0</v>
      </c>
      <c r="C18" s="405">
        <v>0</v>
      </c>
      <c r="D18" s="405">
        <v>0</v>
      </c>
      <c r="E18" s="405">
        <v>0</v>
      </c>
      <c r="F18" s="405">
        <v>0</v>
      </c>
      <c r="G18" s="405">
        <v>0</v>
      </c>
      <c r="H18" s="406">
        <v>1</v>
      </c>
      <c r="I18" s="406">
        <v>1</v>
      </c>
      <c r="J18" s="407">
        <v>0</v>
      </c>
      <c r="K18" s="9"/>
      <c r="M18" s="6" t="str">
        <f>IF(B17=C17+D17,"ok",B17-(C17+D17))</f>
        <v>ok</v>
      </c>
      <c r="P18" s="6" t="str">
        <f>IF(E17=F17+G17,"ok",E17-(F17+G17))</f>
        <v>ok</v>
      </c>
      <c r="S18" s="6" t="str">
        <f>IF(H17=I17+J17,"ok",H17-(I17+J17))</f>
        <v>ok</v>
      </c>
    </row>
    <row r="19" spans="1:19" s="6" customFormat="1" ht="19.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9"/>
      <c r="M19" s="6" t="str">
        <f>IF(B18=C18+D18,"ok",B18-(C18+D18))</f>
        <v>ok</v>
      </c>
      <c r="P19" s="6" t="str">
        <f>IF(E18=F18+G18,"ok",E18-(F18+G18))</f>
        <v>ok</v>
      </c>
      <c r="S19" s="6" t="str">
        <f>IF(H18=I18+J18,"ok",H18-(I18+J18))</f>
        <v>ok</v>
      </c>
    </row>
    <row r="20" spans="1:19" s="6" customFormat="1" ht="19.5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9"/>
      <c r="M20" s="13"/>
      <c r="N20" s="13"/>
      <c r="O20" s="13"/>
      <c r="P20" s="13"/>
      <c r="Q20" s="13"/>
      <c r="R20" s="13"/>
      <c r="S20" s="13"/>
    </row>
    <row r="21" spans="1:19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9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9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9">
      <c r="K24" s="14"/>
    </row>
    <row r="25" spans="1:19">
      <c r="C25" s="185"/>
      <c r="K25" s="14"/>
    </row>
  </sheetData>
  <sheetProtection password="CA4C" sheet="1"/>
  <mergeCells count="1"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workbookViewId="0"/>
  </sheetViews>
  <sheetFormatPr defaultRowHeight="13.5"/>
  <cols>
    <col min="1" max="1" width="23.375" style="13" customWidth="1"/>
    <col min="2" max="11" width="9" style="13"/>
    <col min="12" max="21" width="0" style="13" hidden="1" customWidth="1"/>
    <col min="22" max="16384" width="9" style="13"/>
  </cols>
  <sheetData>
    <row r="1" spans="1:21" s="6" customFormat="1">
      <c r="A1" s="331"/>
      <c r="B1" s="408"/>
      <c r="C1" s="331"/>
      <c r="D1" s="331"/>
      <c r="E1" s="331"/>
      <c r="F1" s="331"/>
      <c r="G1" s="331"/>
      <c r="H1" s="331"/>
      <c r="I1" s="331"/>
      <c r="J1" s="331"/>
    </row>
    <row r="2" spans="1:21" s="6" customFormat="1">
      <c r="A2" s="140"/>
      <c r="B2" s="5"/>
      <c r="C2" s="5"/>
      <c r="D2" s="5"/>
      <c r="E2" s="5"/>
      <c r="F2" s="5"/>
      <c r="G2" s="5"/>
      <c r="H2" s="5"/>
      <c r="I2" s="5"/>
      <c r="J2" s="5"/>
    </row>
    <row r="3" spans="1:21" s="6" customFormat="1">
      <c r="A3" s="5" t="s">
        <v>541</v>
      </c>
      <c r="B3" s="72"/>
      <c r="C3" s="5"/>
      <c r="D3" s="5"/>
      <c r="E3" s="5"/>
      <c r="F3" s="5"/>
      <c r="G3" s="5"/>
      <c r="H3" s="5"/>
      <c r="I3" s="5"/>
      <c r="J3" s="5"/>
    </row>
    <row r="4" spans="1:21" s="6" customFormat="1">
      <c r="A4" s="140" t="s">
        <v>542</v>
      </c>
      <c r="B4" s="72"/>
      <c r="C4" s="5"/>
      <c r="D4" s="5"/>
      <c r="E4" s="5"/>
      <c r="F4" s="5"/>
      <c r="G4" s="5"/>
      <c r="H4" s="5"/>
      <c r="I4" s="5"/>
      <c r="J4" s="5"/>
      <c r="M4" s="6" t="s">
        <v>21</v>
      </c>
    </row>
    <row r="5" spans="1:21" s="6" customFormat="1" ht="14.25" thickBot="1">
      <c r="A5" s="5"/>
      <c r="B5" s="5"/>
      <c r="C5" s="5"/>
      <c r="D5" s="5"/>
      <c r="E5" s="5"/>
      <c r="F5" s="5"/>
      <c r="G5" s="5"/>
      <c r="H5" s="5"/>
      <c r="I5" s="5"/>
      <c r="J5" s="5"/>
      <c r="M5" s="30" t="s">
        <v>235</v>
      </c>
    </row>
    <row r="6" spans="1:21" s="6" customFormat="1" ht="19.5" customHeight="1" thickTop="1">
      <c r="A6" s="495" t="s">
        <v>407</v>
      </c>
      <c r="B6" s="386"/>
      <c r="C6" s="387" t="s">
        <v>408</v>
      </c>
      <c r="D6" s="388"/>
      <c r="E6" s="386"/>
      <c r="F6" s="387" t="s">
        <v>409</v>
      </c>
      <c r="G6" s="389"/>
      <c r="H6" s="388"/>
      <c r="I6" s="390" t="s">
        <v>410</v>
      </c>
      <c r="J6" s="388"/>
      <c r="M6" s="358"/>
      <c r="N6" s="359" t="s">
        <v>543</v>
      </c>
      <c r="O6" s="360"/>
      <c r="P6" s="358"/>
      <c r="Q6" s="359" t="s">
        <v>544</v>
      </c>
      <c r="R6" s="361"/>
      <c r="S6" s="360"/>
      <c r="T6" s="362" t="s">
        <v>545</v>
      </c>
      <c r="U6" s="360"/>
    </row>
    <row r="7" spans="1:21" s="6" customFormat="1" ht="19.5" customHeight="1">
      <c r="A7" s="496"/>
      <c r="B7" s="391" t="s">
        <v>14</v>
      </c>
      <c r="C7" s="392" t="s">
        <v>15</v>
      </c>
      <c r="D7" s="393" t="s">
        <v>16</v>
      </c>
      <c r="E7" s="391" t="s">
        <v>14</v>
      </c>
      <c r="F7" s="392" t="s">
        <v>15</v>
      </c>
      <c r="G7" s="394" t="s">
        <v>16</v>
      </c>
      <c r="H7" s="393" t="s">
        <v>14</v>
      </c>
      <c r="I7" s="392" t="s">
        <v>15</v>
      </c>
      <c r="J7" s="393" t="s">
        <v>16</v>
      </c>
      <c r="M7" s="363" t="s">
        <v>14</v>
      </c>
      <c r="N7" s="364" t="s">
        <v>15</v>
      </c>
      <c r="O7" s="365" t="s">
        <v>16</v>
      </c>
      <c r="P7" s="363" t="s">
        <v>14</v>
      </c>
      <c r="Q7" s="364" t="s">
        <v>15</v>
      </c>
      <c r="R7" s="366" t="s">
        <v>16</v>
      </c>
      <c r="S7" s="365" t="s">
        <v>14</v>
      </c>
      <c r="T7" s="364" t="s">
        <v>15</v>
      </c>
      <c r="U7" s="365" t="s">
        <v>16</v>
      </c>
    </row>
    <row r="8" spans="1:21" s="6" customFormat="1" ht="19.5" customHeight="1">
      <c r="A8" s="367" t="s">
        <v>546</v>
      </c>
      <c r="B8" s="409">
        <v>726</v>
      </c>
      <c r="C8" s="410">
        <v>566</v>
      </c>
      <c r="D8" s="410">
        <v>160</v>
      </c>
      <c r="E8" s="410">
        <v>664</v>
      </c>
      <c r="F8" s="410">
        <v>502</v>
      </c>
      <c r="G8" s="410">
        <v>162</v>
      </c>
      <c r="H8" s="410">
        <f>SUM(I8:J8)</f>
        <v>699</v>
      </c>
      <c r="I8" s="410">
        <f>SUM(I9:I11)</f>
        <v>529</v>
      </c>
      <c r="J8" s="410">
        <f>SUM(J9:J11)</f>
        <v>170</v>
      </c>
      <c r="K8" s="9"/>
      <c r="L8" s="6" t="s">
        <v>521</v>
      </c>
      <c r="M8" s="6" t="str">
        <f>IF(B8=SUM(B9:B11),"ok",B8-SUM(B9:B11))</f>
        <v>ok</v>
      </c>
      <c r="N8" s="6" t="str">
        <f t="shared" ref="N8:U8" si="0">IF(C8=SUM(C9:C11),"ok",C8-SUM(C9:C11))</f>
        <v>ok</v>
      </c>
      <c r="O8" s="6" t="str">
        <f t="shared" si="0"/>
        <v>ok</v>
      </c>
      <c r="P8" s="6" t="str">
        <f t="shared" si="0"/>
        <v>ok</v>
      </c>
      <c r="Q8" s="6" t="str">
        <f t="shared" si="0"/>
        <v>ok</v>
      </c>
      <c r="R8" s="6" t="str">
        <f t="shared" si="0"/>
        <v>ok</v>
      </c>
      <c r="S8" s="6" t="str">
        <f t="shared" si="0"/>
        <v>ok</v>
      </c>
      <c r="T8" s="6" t="str">
        <f t="shared" si="0"/>
        <v>ok</v>
      </c>
      <c r="U8" s="6" t="str">
        <f t="shared" si="0"/>
        <v>ok</v>
      </c>
    </row>
    <row r="9" spans="1:21" s="6" customFormat="1" ht="19.5" customHeight="1">
      <c r="A9" s="397" t="s">
        <v>547</v>
      </c>
      <c r="B9" s="411">
        <v>575</v>
      </c>
      <c r="C9" s="412">
        <v>453</v>
      </c>
      <c r="D9" s="412">
        <v>122</v>
      </c>
      <c r="E9" s="412">
        <v>541</v>
      </c>
      <c r="F9" s="412">
        <v>410</v>
      </c>
      <c r="G9" s="412">
        <v>131</v>
      </c>
      <c r="H9" s="412">
        <v>571</v>
      </c>
      <c r="I9" s="412">
        <v>439</v>
      </c>
      <c r="J9" s="412">
        <v>132</v>
      </c>
      <c r="K9" s="9"/>
      <c r="L9" s="6" t="s">
        <v>282</v>
      </c>
      <c r="M9" s="6" t="str">
        <f>IF(B8=C8+D8,"ok",B8-(C8+D8))</f>
        <v>ok</v>
      </c>
      <c r="P9" s="6" t="str">
        <f>IF(E8=F8+G8,"ok",E8-(F8+G8))</f>
        <v>ok</v>
      </c>
      <c r="S9" s="6" t="str">
        <f>IF(H8=I8+J8,"ok",H8-(I8+J8))</f>
        <v>ok</v>
      </c>
    </row>
    <row r="10" spans="1:21" s="6" customFormat="1" ht="19.5" customHeight="1">
      <c r="A10" s="397" t="s">
        <v>548</v>
      </c>
      <c r="B10" s="411">
        <v>137</v>
      </c>
      <c r="C10" s="412">
        <v>99</v>
      </c>
      <c r="D10" s="412">
        <v>38</v>
      </c>
      <c r="E10" s="412">
        <v>103</v>
      </c>
      <c r="F10" s="412">
        <v>76</v>
      </c>
      <c r="G10" s="412">
        <v>27</v>
      </c>
      <c r="H10" s="412">
        <v>104</v>
      </c>
      <c r="I10" s="412">
        <v>70</v>
      </c>
      <c r="J10" s="412">
        <v>34</v>
      </c>
      <c r="K10" s="9"/>
      <c r="M10" s="6" t="str">
        <f>IF(B9=C9+D9,"ok",B9-(C9+D9))</f>
        <v>ok</v>
      </c>
      <c r="P10" s="6" t="str">
        <f>IF(E9=F9+G9,"ok",E9-(F9+G9))</f>
        <v>ok</v>
      </c>
      <c r="S10" s="6" t="str">
        <f>IF(H9=I9+J9,"ok",H9-(I9+J9))</f>
        <v>ok</v>
      </c>
    </row>
    <row r="11" spans="1:21" s="6" customFormat="1" ht="19.5" customHeight="1">
      <c r="A11" s="397" t="s">
        <v>549</v>
      </c>
      <c r="B11" s="411">
        <v>14</v>
      </c>
      <c r="C11" s="412">
        <v>14</v>
      </c>
      <c r="D11" s="413">
        <v>0</v>
      </c>
      <c r="E11" s="412">
        <v>20</v>
      </c>
      <c r="F11" s="412">
        <v>16</v>
      </c>
      <c r="G11" s="413">
        <v>4</v>
      </c>
      <c r="H11" s="412">
        <v>24</v>
      </c>
      <c r="I11" s="412">
        <v>20</v>
      </c>
      <c r="J11" s="413">
        <v>4</v>
      </c>
      <c r="K11" s="9"/>
      <c r="M11" s="6" t="str">
        <f>IF(B10=C10+D10,"ok",B10-(C10+D10))</f>
        <v>ok</v>
      </c>
      <c r="P11" s="6" t="str">
        <f>IF(E10=F10+G10,"ok",E10-(F10+G10))</f>
        <v>ok</v>
      </c>
      <c r="S11" s="6" t="str">
        <f>IF(H10=I10+J10,"ok",H10-(I10+J10))</f>
        <v>ok</v>
      </c>
    </row>
    <row r="12" spans="1:21" s="6" customFormat="1" ht="19.5" customHeight="1">
      <c r="A12" s="414"/>
      <c r="B12" s="411"/>
      <c r="C12" s="412"/>
      <c r="D12" s="412"/>
      <c r="E12" s="412"/>
      <c r="F12" s="412"/>
      <c r="G12" s="412"/>
      <c r="H12" s="412"/>
      <c r="I12" s="412"/>
      <c r="J12" s="412"/>
      <c r="K12" s="9"/>
      <c r="M12" s="6" t="str">
        <f>IF(B11=C11+D11,"ok",B11-(C11+D11))</f>
        <v>ok</v>
      </c>
      <c r="P12" s="6" t="str">
        <f>IF(E11=F11+G11,"ok",E11-(F11+G11))</f>
        <v>ok</v>
      </c>
      <c r="S12" s="6" t="str">
        <f>IF(H11=I11+J11,"ok",H11-(I11+J11))</f>
        <v>ok</v>
      </c>
    </row>
    <row r="13" spans="1:21" s="6" customFormat="1" ht="19.5" customHeight="1">
      <c r="A13" s="415" t="s">
        <v>550</v>
      </c>
      <c r="B13" s="416">
        <v>422</v>
      </c>
      <c r="C13" s="417">
        <v>329</v>
      </c>
      <c r="D13" s="417">
        <v>93</v>
      </c>
      <c r="E13" s="417">
        <v>419</v>
      </c>
      <c r="F13" s="417">
        <v>323</v>
      </c>
      <c r="G13" s="417">
        <v>96</v>
      </c>
      <c r="H13" s="417">
        <v>439</v>
      </c>
      <c r="I13" s="417">
        <v>341</v>
      </c>
      <c r="J13" s="417">
        <v>98</v>
      </c>
      <c r="K13" s="9"/>
    </row>
    <row r="14" spans="1:21" s="6" customFormat="1" ht="19.5" customHeight="1">
      <c r="A14" s="384"/>
      <c r="B14" s="418"/>
      <c r="C14" s="418"/>
      <c r="D14" s="418"/>
      <c r="E14" s="418"/>
      <c r="F14" s="418"/>
      <c r="G14" s="418"/>
      <c r="H14" s="418"/>
      <c r="I14" s="418"/>
      <c r="J14" s="418"/>
      <c r="K14" s="9"/>
      <c r="M14" s="6" t="str">
        <f>IF(B13=C13+D13,"ok",B13-(C13+D13))</f>
        <v>ok</v>
      </c>
      <c r="P14" s="6" t="str">
        <f>IF(E13=F13+G13,"ok",E13-(F13+G13))</f>
        <v>ok</v>
      </c>
      <c r="S14" s="6" t="str">
        <f>IF(H13=I13+J13,"ok",H13-(I13+J13))</f>
        <v>ok</v>
      </c>
    </row>
    <row r="15" spans="1:21">
      <c r="A15" s="384"/>
      <c r="B15" s="418"/>
      <c r="C15" s="418"/>
      <c r="D15" s="418"/>
      <c r="E15" s="418"/>
      <c r="F15" s="418"/>
      <c r="G15" s="418"/>
      <c r="H15" s="418"/>
      <c r="I15" s="418"/>
      <c r="J15" s="418"/>
      <c r="K15" s="14"/>
    </row>
    <row r="16" spans="1:21">
      <c r="A16" s="384"/>
      <c r="B16" s="384"/>
      <c r="C16" s="384"/>
      <c r="D16" s="384"/>
      <c r="E16" s="384"/>
      <c r="F16" s="384"/>
      <c r="G16" s="384"/>
      <c r="H16" s="384"/>
      <c r="I16" s="384"/>
      <c r="J16" s="384"/>
      <c r="K16" s="14"/>
    </row>
    <row r="17" spans="1:10">
      <c r="A17" s="384"/>
      <c r="B17" s="384"/>
      <c r="C17" s="384"/>
      <c r="D17" s="384"/>
      <c r="E17" s="384"/>
      <c r="F17" s="384"/>
      <c r="G17" s="384"/>
      <c r="H17" s="384"/>
      <c r="I17" s="384"/>
      <c r="J17" s="384"/>
    </row>
    <row r="18" spans="1:10">
      <c r="A18" s="384"/>
      <c r="B18" s="384"/>
      <c r="C18" s="384"/>
      <c r="D18" s="384"/>
      <c r="E18" s="384"/>
      <c r="F18" s="384"/>
      <c r="G18" s="384"/>
      <c r="H18" s="384"/>
      <c r="I18" s="384"/>
      <c r="J18" s="384"/>
    </row>
  </sheetData>
  <sheetProtection password="CA4C" sheet="1"/>
  <mergeCells count="1">
    <mergeCell ref="A6:A7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workbookViewId="0"/>
  </sheetViews>
  <sheetFormatPr defaultRowHeight="13.5"/>
  <cols>
    <col min="1" max="1" width="26.25" style="13" customWidth="1"/>
    <col min="2" max="4" width="11.375" style="13" customWidth="1"/>
    <col min="5" max="5" width="32.375" style="13" customWidth="1"/>
    <col min="6" max="8" width="11.375" style="13" customWidth="1"/>
    <col min="9" max="9" width="9" style="13"/>
    <col min="10" max="17" width="0" style="13" hidden="1" customWidth="1"/>
    <col min="18" max="16384" width="9" style="13"/>
  </cols>
  <sheetData>
    <row r="1" spans="1:17">
      <c r="A1" s="64"/>
      <c r="B1" s="385"/>
      <c r="C1" s="64"/>
      <c r="D1" s="64"/>
      <c r="E1" s="64"/>
      <c r="F1" s="64"/>
      <c r="G1" s="64"/>
      <c r="H1" s="64"/>
    </row>
    <row r="2" spans="1:17">
      <c r="A2" s="357"/>
      <c r="B2" s="238"/>
      <c r="C2" s="11"/>
      <c r="D2" s="11"/>
      <c r="E2" s="11"/>
      <c r="F2" s="11"/>
      <c r="G2" s="11"/>
      <c r="H2" s="11"/>
    </row>
    <row r="3" spans="1:17" ht="17.25">
      <c r="A3" s="419" t="s">
        <v>551</v>
      </c>
      <c r="B3" s="236"/>
      <c r="C3" s="11"/>
      <c r="D3" s="11"/>
      <c r="E3" s="11"/>
      <c r="F3" s="11"/>
      <c r="G3" s="11"/>
      <c r="H3" s="11"/>
      <c r="K3" s="6" t="s">
        <v>21</v>
      </c>
    </row>
    <row r="4" spans="1:17" ht="14.25" thickBot="1">
      <c r="A4" s="11"/>
      <c r="B4" s="11"/>
      <c r="C4" s="11"/>
      <c r="D4" s="11"/>
      <c r="E4" s="11"/>
      <c r="F4" s="11"/>
      <c r="G4" s="11"/>
      <c r="H4" s="11"/>
      <c r="K4" s="30" t="s">
        <v>235</v>
      </c>
    </row>
    <row r="5" spans="1:17" s="6" customFormat="1" ht="15" customHeight="1" thickTop="1">
      <c r="A5" s="478" t="s">
        <v>552</v>
      </c>
      <c r="B5" s="340" t="s">
        <v>553</v>
      </c>
      <c r="C5" s="340">
        <v>27</v>
      </c>
      <c r="D5" s="420">
        <v>28</v>
      </c>
      <c r="E5" s="421" t="s">
        <v>552</v>
      </c>
      <c r="F5" s="422" t="s">
        <v>553</v>
      </c>
      <c r="G5" s="422">
        <v>27</v>
      </c>
      <c r="H5" s="423">
        <v>28</v>
      </c>
      <c r="K5" s="340" t="s">
        <v>237</v>
      </c>
      <c r="L5" s="340">
        <v>24</v>
      </c>
      <c r="M5" s="424">
        <v>25</v>
      </c>
      <c r="N5" s="425" t="s">
        <v>554</v>
      </c>
      <c r="O5" s="340" t="s">
        <v>237</v>
      </c>
      <c r="P5" s="340">
        <v>24</v>
      </c>
      <c r="Q5" s="424">
        <v>25</v>
      </c>
    </row>
    <row r="6" spans="1:17" s="6" customFormat="1" ht="15" customHeight="1">
      <c r="A6" s="454"/>
      <c r="B6" s="75" t="s">
        <v>555</v>
      </c>
      <c r="C6" s="75" t="s">
        <v>556</v>
      </c>
      <c r="D6" s="426" t="s">
        <v>557</v>
      </c>
      <c r="E6" s="427" t="s">
        <v>558</v>
      </c>
      <c r="F6" s="428" t="s">
        <v>555</v>
      </c>
      <c r="G6" s="428" t="s">
        <v>556</v>
      </c>
      <c r="H6" s="429" t="s">
        <v>557</v>
      </c>
      <c r="K6" s="75" t="s">
        <v>559</v>
      </c>
      <c r="L6" s="75" t="s">
        <v>560</v>
      </c>
      <c r="M6" s="430" t="s">
        <v>561</v>
      </c>
      <c r="N6" s="20" t="s">
        <v>562</v>
      </c>
      <c r="O6" s="75" t="s">
        <v>559</v>
      </c>
      <c r="P6" s="75" t="s">
        <v>560</v>
      </c>
      <c r="Q6" s="430" t="s">
        <v>561</v>
      </c>
    </row>
    <row r="7" spans="1:17" s="6" customFormat="1">
      <c r="A7" s="309"/>
      <c r="B7" s="431"/>
      <c r="C7" s="31"/>
      <c r="D7" s="432"/>
      <c r="E7" s="433"/>
      <c r="F7" s="434"/>
      <c r="G7" s="435"/>
      <c r="H7" s="435"/>
      <c r="K7" s="6" t="s">
        <v>563</v>
      </c>
    </row>
    <row r="8" spans="1:17" s="6" customFormat="1">
      <c r="A8" s="312" t="s">
        <v>564</v>
      </c>
      <c r="B8" s="436">
        <v>11</v>
      </c>
      <c r="C8" s="437">
        <v>4</v>
      </c>
      <c r="D8" s="438">
        <v>7</v>
      </c>
      <c r="E8" s="439" t="s">
        <v>492</v>
      </c>
      <c r="F8" s="401">
        <v>35</v>
      </c>
      <c r="G8" s="399">
        <v>36</v>
      </c>
      <c r="H8" s="399">
        <v>37</v>
      </c>
      <c r="I8" s="82"/>
      <c r="K8" s="6" t="str">
        <f>IF(B8=SUM(B10:B13),"ok",B8-SUM(B10:B13))</f>
        <v>ok</v>
      </c>
      <c r="L8" s="6" t="str">
        <f>IF(C8=SUM(C10:C13),"ok",C8-SUM(C10:C13))</f>
        <v>ok</v>
      </c>
      <c r="M8" s="6" t="str">
        <f>IF(D8=SUM(D10:D13),"ok",D8-SUM(D10:D13))</f>
        <v>ok</v>
      </c>
    </row>
    <row r="9" spans="1:17" s="6" customFormat="1">
      <c r="A9" s="309" t="s">
        <v>565</v>
      </c>
      <c r="B9" s="347"/>
      <c r="C9" s="57"/>
      <c r="D9" s="440"/>
      <c r="E9" s="439" t="s">
        <v>493</v>
      </c>
      <c r="F9" s="401">
        <v>2</v>
      </c>
      <c r="G9" s="399">
        <v>2</v>
      </c>
      <c r="H9" s="402">
        <v>3</v>
      </c>
      <c r="I9" s="82"/>
    </row>
    <row r="10" spans="1:17" s="6" customFormat="1">
      <c r="A10" s="316" t="s">
        <v>566</v>
      </c>
      <c r="B10" s="315">
        <v>0</v>
      </c>
      <c r="C10" s="402">
        <v>0</v>
      </c>
      <c r="D10" s="441">
        <v>1</v>
      </c>
      <c r="E10" s="439" t="s">
        <v>494</v>
      </c>
      <c r="F10" s="401">
        <v>0</v>
      </c>
      <c r="G10" s="402">
        <v>2</v>
      </c>
      <c r="H10" s="402">
        <v>1</v>
      </c>
      <c r="I10" s="82"/>
    </row>
    <row r="11" spans="1:17" s="6" customFormat="1">
      <c r="A11" s="316" t="s">
        <v>567</v>
      </c>
      <c r="B11" s="315">
        <v>8</v>
      </c>
      <c r="C11" s="402">
        <v>1</v>
      </c>
      <c r="D11" s="441">
        <v>3</v>
      </c>
      <c r="E11" s="439" t="s">
        <v>495</v>
      </c>
      <c r="F11" s="401">
        <v>15</v>
      </c>
      <c r="G11" s="402">
        <v>10</v>
      </c>
      <c r="H11" s="402">
        <v>9</v>
      </c>
      <c r="I11" s="82"/>
    </row>
    <row r="12" spans="1:17" s="6" customFormat="1">
      <c r="A12" s="316" t="s">
        <v>568</v>
      </c>
      <c r="B12" s="315">
        <v>3</v>
      </c>
      <c r="C12" s="402">
        <v>3</v>
      </c>
      <c r="D12" s="441">
        <v>3</v>
      </c>
      <c r="E12" s="439" t="s">
        <v>496</v>
      </c>
      <c r="F12" s="401">
        <v>23</v>
      </c>
      <c r="G12" s="399">
        <v>23</v>
      </c>
      <c r="H12" s="399">
        <v>19</v>
      </c>
      <c r="I12" s="82"/>
    </row>
    <row r="13" spans="1:17" s="6" customFormat="1">
      <c r="A13" s="316" t="s">
        <v>569</v>
      </c>
      <c r="B13" s="315">
        <v>0</v>
      </c>
      <c r="C13" s="402">
        <v>0</v>
      </c>
      <c r="D13" s="441">
        <v>0</v>
      </c>
      <c r="E13" s="439" t="s">
        <v>497</v>
      </c>
      <c r="F13" s="401">
        <v>22</v>
      </c>
      <c r="G13" s="402">
        <v>18</v>
      </c>
      <c r="H13" s="402">
        <v>14</v>
      </c>
      <c r="I13" s="82"/>
    </row>
    <row r="14" spans="1:17" s="6" customFormat="1">
      <c r="A14" s="309"/>
      <c r="B14" s="347"/>
      <c r="C14" s="57"/>
      <c r="D14" s="440"/>
      <c r="E14" s="439" t="s">
        <v>570</v>
      </c>
      <c r="F14" s="401">
        <v>0</v>
      </c>
      <c r="G14" s="402">
        <v>0</v>
      </c>
      <c r="H14" s="402">
        <v>2</v>
      </c>
      <c r="I14" s="82"/>
    </row>
    <row r="15" spans="1:17" s="6" customFormat="1">
      <c r="A15" s="309"/>
      <c r="B15" s="347"/>
      <c r="C15" s="57"/>
      <c r="D15" s="440"/>
      <c r="E15" s="439" t="s">
        <v>571</v>
      </c>
      <c r="F15" s="401">
        <v>10</v>
      </c>
      <c r="G15" s="402">
        <v>7</v>
      </c>
      <c r="H15" s="402">
        <v>13</v>
      </c>
      <c r="I15" s="82"/>
      <c r="K15" s="6" t="s">
        <v>572</v>
      </c>
    </row>
    <row r="16" spans="1:17" s="6" customFormat="1">
      <c r="A16" s="312" t="s">
        <v>573</v>
      </c>
      <c r="B16" s="436">
        <v>629</v>
      </c>
      <c r="C16" s="437">
        <v>666</v>
      </c>
      <c r="D16" s="438">
        <v>681</v>
      </c>
      <c r="E16" s="439" t="s">
        <v>500</v>
      </c>
      <c r="F16" s="401">
        <v>0</v>
      </c>
      <c r="G16" s="399">
        <v>4</v>
      </c>
      <c r="H16" s="399">
        <v>4</v>
      </c>
      <c r="I16" s="82"/>
      <c r="K16" s="6" t="str">
        <f>IF(B16=B18+B22+B27+F20,"ok",B16-(B18+B22+B27+F20))</f>
        <v>ok</v>
      </c>
      <c r="L16" s="6" t="str">
        <f>IF(C16=C18+C22+C27+G20,"ok",C16-(C18+C22+C27+G20))</f>
        <v>ok</v>
      </c>
      <c r="M16" s="6" t="str">
        <f>IF(D16=D18+D22+D27+H20,"ok",D16-(D18+D22+D27+H20))</f>
        <v>ok</v>
      </c>
    </row>
    <row r="17" spans="1:17" s="6" customFormat="1">
      <c r="A17" s="309" t="s">
        <v>565</v>
      </c>
      <c r="B17" s="347"/>
      <c r="C17" s="57"/>
      <c r="D17" s="440"/>
      <c r="E17" s="439" t="s">
        <v>501</v>
      </c>
      <c r="F17" s="401">
        <v>12</v>
      </c>
      <c r="G17" s="399">
        <v>21</v>
      </c>
      <c r="H17" s="399">
        <v>27</v>
      </c>
      <c r="I17" s="82"/>
      <c r="K17" s="6" t="s">
        <v>574</v>
      </c>
    </row>
    <row r="18" spans="1:17" s="6" customFormat="1">
      <c r="A18" s="316" t="s">
        <v>566</v>
      </c>
      <c r="B18" s="315">
        <v>0</v>
      </c>
      <c r="C18" s="55">
        <v>3</v>
      </c>
      <c r="D18" s="441">
        <v>1</v>
      </c>
      <c r="E18" s="439" t="s">
        <v>502</v>
      </c>
      <c r="F18" s="401">
        <v>47</v>
      </c>
      <c r="G18" s="399">
        <v>42</v>
      </c>
      <c r="H18" s="399">
        <v>51</v>
      </c>
      <c r="I18" s="82"/>
      <c r="K18" s="6" t="str">
        <f>IF(B18=B19+B20,"ok",B18-(B19+B20))</f>
        <v>ok</v>
      </c>
      <c r="L18" s="6" t="str">
        <f>IF(C18=C19+C20,"ok",C18-(C19+C20))</f>
        <v>ok</v>
      </c>
      <c r="M18" s="6" t="str">
        <f>IF(D18=D19+D20,"ok",D18-(D19+D20))</f>
        <v>ok</v>
      </c>
    </row>
    <row r="19" spans="1:17" s="6" customFormat="1">
      <c r="A19" s="242" t="s">
        <v>482</v>
      </c>
      <c r="B19" s="315">
        <v>0</v>
      </c>
      <c r="C19" s="55">
        <v>1</v>
      </c>
      <c r="D19" s="402">
        <v>0</v>
      </c>
      <c r="E19" s="442"/>
      <c r="F19" s="398"/>
      <c r="G19" s="399"/>
      <c r="H19" s="399"/>
      <c r="I19" s="82"/>
    </row>
    <row r="20" spans="1:17" s="6" customFormat="1">
      <c r="A20" s="242" t="s">
        <v>575</v>
      </c>
      <c r="B20" s="315">
        <v>0</v>
      </c>
      <c r="C20" s="55">
        <v>2</v>
      </c>
      <c r="D20" s="441">
        <v>1</v>
      </c>
      <c r="E20" s="442" t="s">
        <v>569</v>
      </c>
      <c r="F20" s="398">
        <v>8</v>
      </c>
      <c r="G20" s="399">
        <v>3</v>
      </c>
      <c r="H20" s="399">
        <v>8</v>
      </c>
      <c r="I20" s="82"/>
    </row>
    <row r="21" spans="1:17" s="6" customFormat="1">
      <c r="A21" s="316"/>
      <c r="B21" s="347"/>
      <c r="C21" s="57"/>
      <c r="D21" s="399"/>
      <c r="E21" s="442"/>
      <c r="F21" s="398"/>
      <c r="G21" s="399"/>
      <c r="H21" s="399"/>
      <c r="I21" s="82"/>
      <c r="K21" s="6" t="s">
        <v>576</v>
      </c>
      <c r="O21" s="6" t="s">
        <v>577</v>
      </c>
    </row>
    <row r="22" spans="1:17" s="6" customFormat="1">
      <c r="A22" s="316" t="s">
        <v>567</v>
      </c>
      <c r="B22" s="347">
        <v>397</v>
      </c>
      <c r="C22" s="57">
        <v>442</v>
      </c>
      <c r="D22" s="399">
        <v>437</v>
      </c>
      <c r="E22" s="443" t="s">
        <v>578</v>
      </c>
      <c r="F22" s="398"/>
      <c r="G22" s="399"/>
      <c r="H22" s="399"/>
      <c r="I22" s="82"/>
      <c r="K22" s="6" t="str">
        <f>IF(B22=SUM(B23:B25),"ok",B22-SUM(B23:B25))</f>
        <v>ok</v>
      </c>
      <c r="L22" s="6" t="str">
        <f>IF(C22=SUM(C23:C25),"ok",C22-SUM(C23:C25))</f>
        <v>ok</v>
      </c>
      <c r="M22" s="6" t="str">
        <f>IF(D22=SUM(D23:D25),"ok",D22-SUM(D23:D25))</f>
        <v>ok</v>
      </c>
      <c r="O22" s="6" t="str">
        <f>IF(B16=SUM(F23:F30),"ok",B16-SUM(F23:F30))</f>
        <v>ok</v>
      </c>
      <c r="P22" s="6" t="str">
        <f>IF(C16=SUM(G23:G30),"ok",C16-SUM(G23:G30))</f>
        <v>ok</v>
      </c>
      <c r="Q22" s="6" t="str">
        <f>IF(D16=SUM(H23:H30),"ok",D16-SUM(H23:H30))</f>
        <v>ok</v>
      </c>
    </row>
    <row r="23" spans="1:17" s="6" customFormat="1">
      <c r="A23" s="242" t="s">
        <v>485</v>
      </c>
      <c r="B23" s="315">
        <v>0</v>
      </c>
      <c r="C23" s="55">
        <v>1</v>
      </c>
      <c r="D23" s="402">
        <v>0</v>
      </c>
      <c r="E23" s="444" t="s">
        <v>579</v>
      </c>
      <c r="F23" s="398">
        <v>293</v>
      </c>
      <c r="G23" s="399">
        <v>305</v>
      </c>
      <c r="H23" s="399">
        <v>312</v>
      </c>
      <c r="I23" s="82"/>
    </row>
    <row r="24" spans="1:17" s="6" customFormat="1">
      <c r="A24" s="242" t="s">
        <v>580</v>
      </c>
      <c r="B24" s="347">
        <v>55</v>
      </c>
      <c r="C24" s="57">
        <v>60</v>
      </c>
      <c r="D24" s="399">
        <v>64</v>
      </c>
      <c r="E24" s="444" t="s">
        <v>581</v>
      </c>
      <c r="F24" s="398">
        <v>46</v>
      </c>
      <c r="G24" s="399">
        <v>65</v>
      </c>
      <c r="H24" s="399">
        <v>66</v>
      </c>
      <c r="I24" s="82"/>
    </row>
    <row r="25" spans="1:17" s="6" customFormat="1">
      <c r="A25" s="242" t="s">
        <v>582</v>
      </c>
      <c r="B25" s="347">
        <v>342</v>
      </c>
      <c r="C25" s="57">
        <v>381</v>
      </c>
      <c r="D25" s="399">
        <v>373</v>
      </c>
      <c r="E25" s="444" t="s">
        <v>583</v>
      </c>
      <c r="F25" s="398">
        <v>62</v>
      </c>
      <c r="G25" s="399">
        <v>75</v>
      </c>
      <c r="H25" s="399">
        <v>77</v>
      </c>
      <c r="I25" s="82"/>
    </row>
    <row r="26" spans="1:17" s="6" customFormat="1">
      <c r="A26" s="316"/>
      <c r="B26" s="347"/>
      <c r="C26" s="57"/>
      <c r="D26" s="399"/>
      <c r="E26" s="444" t="s">
        <v>584</v>
      </c>
      <c r="F26" s="398">
        <v>58</v>
      </c>
      <c r="G26" s="399">
        <v>50</v>
      </c>
      <c r="H26" s="399">
        <v>61</v>
      </c>
      <c r="I26" s="82"/>
      <c r="K26" s="6" t="s">
        <v>585</v>
      </c>
    </row>
    <row r="27" spans="1:17" s="6" customFormat="1">
      <c r="A27" s="316" t="s">
        <v>586</v>
      </c>
      <c r="B27" s="347">
        <v>224</v>
      </c>
      <c r="C27" s="57">
        <v>218</v>
      </c>
      <c r="D27" s="399">
        <v>235</v>
      </c>
      <c r="E27" s="444" t="s">
        <v>587</v>
      </c>
      <c r="F27" s="398">
        <v>39</v>
      </c>
      <c r="G27" s="399">
        <v>59</v>
      </c>
      <c r="H27" s="399">
        <v>51</v>
      </c>
      <c r="I27" s="82"/>
      <c r="K27" s="6" t="str">
        <f>IF(B27=SUM(B28:B30,F8:F18),"ok",B27-SUM(B28:B30,F8:F18))</f>
        <v>ok</v>
      </c>
      <c r="L27" s="6" t="str">
        <f>IF(C27=SUM(C28:C30,G8:G18),"ok",C27-SUM(C28:C30,G8:G18))</f>
        <v>ok</v>
      </c>
      <c r="M27" s="6" t="str">
        <f>IF(D27=SUM(D28:D30,H8:H18),"ok",D27-SUM(D28:D30,H8:H18))</f>
        <v>ok</v>
      </c>
    </row>
    <row r="28" spans="1:17" s="6" customFormat="1">
      <c r="A28" s="317" t="s">
        <v>588</v>
      </c>
      <c r="B28" s="315">
        <v>12</v>
      </c>
      <c r="C28" s="57">
        <v>12</v>
      </c>
      <c r="D28" s="399">
        <v>14</v>
      </c>
      <c r="E28" s="444" t="s">
        <v>589</v>
      </c>
      <c r="F28" s="398">
        <v>36</v>
      </c>
      <c r="G28" s="399">
        <v>19</v>
      </c>
      <c r="H28" s="399">
        <v>21</v>
      </c>
      <c r="I28" s="82"/>
    </row>
    <row r="29" spans="1:17" s="6" customFormat="1">
      <c r="A29" s="317" t="s">
        <v>590</v>
      </c>
      <c r="B29" s="315">
        <v>4</v>
      </c>
      <c r="C29" s="57">
        <v>3</v>
      </c>
      <c r="D29" s="399">
        <v>3</v>
      </c>
      <c r="E29" s="444" t="s">
        <v>591</v>
      </c>
      <c r="F29" s="398">
        <v>22</v>
      </c>
      <c r="G29" s="399">
        <v>18</v>
      </c>
      <c r="H29" s="399">
        <v>15</v>
      </c>
      <c r="I29" s="82"/>
    </row>
    <row r="30" spans="1:17" s="6" customFormat="1">
      <c r="A30" s="445" t="s">
        <v>592</v>
      </c>
      <c r="B30" s="330">
        <v>42</v>
      </c>
      <c r="C30" s="245">
        <v>38</v>
      </c>
      <c r="D30" s="407">
        <v>38</v>
      </c>
      <c r="E30" s="446" t="s">
        <v>593</v>
      </c>
      <c r="F30" s="407">
        <v>73</v>
      </c>
      <c r="G30" s="407">
        <v>75</v>
      </c>
      <c r="H30" s="407">
        <v>78</v>
      </c>
      <c r="I30" s="82"/>
    </row>
    <row r="31" spans="1:17">
      <c r="D31" s="384"/>
      <c r="E31" s="384"/>
      <c r="F31" s="418"/>
      <c r="G31" s="418"/>
      <c r="H31" s="418"/>
      <c r="I31" s="66"/>
    </row>
    <row r="32" spans="1:17">
      <c r="D32" s="384"/>
      <c r="E32" s="384"/>
      <c r="F32" s="418"/>
      <c r="G32" s="418"/>
      <c r="H32" s="418"/>
    </row>
  </sheetData>
  <sheetProtection password="CA4C" sheet="1"/>
  <mergeCells count="1"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36"/>
  <sheetViews>
    <sheetView showGridLines="0" zoomScaleNormal="100" workbookViewId="0"/>
  </sheetViews>
  <sheetFormatPr defaultRowHeight="13.5"/>
  <cols>
    <col min="1" max="1" width="10.5" style="13" customWidth="1"/>
    <col min="2" max="4" width="6.875" style="13" customWidth="1"/>
    <col min="5" max="8" width="6.125" style="13" customWidth="1"/>
    <col min="9" max="14" width="5.875" style="13" customWidth="1"/>
    <col min="15" max="16" width="6.875" style="13" customWidth="1"/>
    <col min="17" max="18" width="6" style="13" customWidth="1"/>
    <col min="19" max="19" width="5.625" style="13" customWidth="1"/>
    <col min="20" max="20" width="6.625" style="13" bestFit="1" customWidth="1"/>
    <col min="21" max="22" width="5.625" style="13" customWidth="1"/>
    <col min="23" max="24" width="5.5" style="13" customWidth="1"/>
    <col min="25" max="26" width="5.75" style="13" customWidth="1"/>
    <col min="27" max="28" width="5.375" style="13" customWidth="1"/>
    <col min="29" max="31" width="0" style="13" hidden="1" customWidth="1"/>
    <col min="32" max="16384" width="9" style="13"/>
  </cols>
  <sheetData>
    <row r="1" spans="1:31" s="6" customFormat="1">
      <c r="A1" s="3"/>
      <c r="B1" s="69"/>
      <c r="C1" s="3"/>
      <c r="D1" s="3"/>
      <c r="E1" s="3"/>
      <c r="F1" s="7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71"/>
      <c r="AA1" s="72"/>
    </row>
    <row r="2" spans="1:31" s="6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72"/>
    </row>
    <row r="3" spans="1:31" s="6" customFormat="1" ht="18" customHeight="1">
      <c r="A3" s="3"/>
      <c r="B3" s="73" t="s">
        <v>65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72"/>
      <c r="AC3" s="30" t="s">
        <v>19</v>
      </c>
    </row>
    <row r="4" spans="1:31" s="6" customFormat="1" ht="18" customHeight="1" thickBot="1">
      <c r="A4" s="3"/>
      <c r="B4" s="3"/>
      <c r="C4" s="3"/>
      <c r="D4" s="3"/>
      <c r="E4" s="3"/>
      <c r="F4" s="3"/>
      <c r="G4" s="74"/>
      <c r="H4" s="74"/>
      <c r="I4" s="3"/>
      <c r="J4" s="3"/>
      <c r="K4" s="74"/>
      <c r="L4" s="7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72"/>
      <c r="AC4" s="30" t="s">
        <v>20</v>
      </c>
    </row>
    <row r="5" spans="1:31" s="6" customFormat="1" ht="18" customHeight="1" thickTop="1">
      <c r="A5" s="453" t="s">
        <v>66</v>
      </c>
      <c r="B5" s="16" t="s">
        <v>14</v>
      </c>
      <c r="C5" s="17"/>
      <c r="D5" s="17"/>
      <c r="E5" s="448" t="s">
        <v>67</v>
      </c>
      <c r="F5" s="455"/>
      <c r="G5" s="456" t="s">
        <v>68</v>
      </c>
      <c r="H5" s="454"/>
      <c r="I5" s="452" t="s">
        <v>69</v>
      </c>
      <c r="J5" s="452"/>
      <c r="K5" s="450" t="s">
        <v>70</v>
      </c>
      <c r="L5" s="457"/>
      <c r="M5" s="450" t="s">
        <v>71</v>
      </c>
      <c r="N5" s="451"/>
      <c r="O5" s="448" t="s">
        <v>72</v>
      </c>
      <c r="P5" s="449"/>
      <c r="Q5" s="450" t="s">
        <v>73</v>
      </c>
      <c r="R5" s="451"/>
      <c r="S5" s="16" t="s">
        <v>74</v>
      </c>
      <c r="T5" s="18"/>
      <c r="U5" s="16" t="s">
        <v>75</v>
      </c>
      <c r="V5" s="18"/>
      <c r="W5" s="448" t="s">
        <v>76</v>
      </c>
      <c r="X5" s="449"/>
      <c r="Y5" s="448" t="s">
        <v>77</v>
      </c>
      <c r="Z5" s="452"/>
      <c r="AA5" s="72"/>
      <c r="AC5" s="16" t="s">
        <v>14</v>
      </c>
      <c r="AD5" s="17"/>
      <c r="AE5" s="17"/>
    </row>
    <row r="6" spans="1:31" s="6" customFormat="1" ht="18" customHeight="1">
      <c r="A6" s="454"/>
      <c r="B6" s="20" t="s">
        <v>14</v>
      </c>
      <c r="C6" s="21" t="s">
        <v>15</v>
      </c>
      <c r="D6" s="20" t="s">
        <v>16</v>
      </c>
      <c r="E6" s="21" t="s">
        <v>15</v>
      </c>
      <c r="F6" s="19" t="s">
        <v>16</v>
      </c>
      <c r="G6" s="21" t="s">
        <v>15</v>
      </c>
      <c r="H6" s="19" t="s">
        <v>16</v>
      </c>
      <c r="I6" s="21" t="s">
        <v>15</v>
      </c>
      <c r="J6" s="20" t="s">
        <v>16</v>
      </c>
      <c r="K6" s="21" t="s">
        <v>15</v>
      </c>
      <c r="L6" s="20" t="s">
        <v>16</v>
      </c>
      <c r="M6" s="21" t="s">
        <v>15</v>
      </c>
      <c r="N6" s="20" t="s">
        <v>16</v>
      </c>
      <c r="O6" s="21" t="s">
        <v>15</v>
      </c>
      <c r="P6" s="19" t="s">
        <v>16</v>
      </c>
      <c r="Q6" s="21" t="s">
        <v>15</v>
      </c>
      <c r="R6" s="20" t="s">
        <v>16</v>
      </c>
      <c r="S6" s="21" t="s">
        <v>15</v>
      </c>
      <c r="T6" s="19" t="s">
        <v>16</v>
      </c>
      <c r="U6" s="21" t="s">
        <v>15</v>
      </c>
      <c r="V6" s="19" t="s">
        <v>16</v>
      </c>
      <c r="W6" s="75" t="s">
        <v>29</v>
      </c>
      <c r="X6" s="21" t="s">
        <v>30</v>
      </c>
      <c r="Y6" s="20" t="s">
        <v>15</v>
      </c>
      <c r="Z6" s="22" t="s">
        <v>16</v>
      </c>
      <c r="AA6" s="72"/>
      <c r="AC6" s="20" t="s">
        <v>14</v>
      </c>
      <c r="AD6" s="21" t="s">
        <v>15</v>
      </c>
      <c r="AE6" s="20" t="s">
        <v>16</v>
      </c>
    </row>
    <row r="7" spans="1:31" s="6" customFormat="1" ht="18" customHeight="1">
      <c r="A7" s="40" t="s">
        <v>78</v>
      </c>
      <c r="B7" s="76" t="s">
        <v>79</v>
      </c>
      <c r="C7" s="76" t="s">
        <v>79</v>
      </c>
      <c r="D7" s="76" t="s">
        <v>79</v>
      </c>
      <c r="E7" s="76" t="s">
        <v>79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7"/>
    </row>
    <row r="8" spans="1:31" s="6" customFormat="1" ht="18" customHeight="1">
      <c r="A8" s="26" t="s">
        <v>80</v>
      </c>
      <c r="B8" s="78">
        <v>1220</v>
      </c>
      <c r="C8" s="78">
        <v>99</v>
      </c>
      <c r="D8" s="78">
        <v>1121</v>
      </c>
      <c r="E8" s="78">
        <v>65</v>
      </c>
      <c r="F8" s="78">
        <v>91</v>
      </c>
      <c r="G8" s="78">
        <v>10</v>
      </c>
      <c r="H8" s="78">
        <v>26</v>
      </c>
      <c r="I8" s="78">
        <v>2</v>
      </c>
      <c r="J8" s="78">
        <v>18</v>
      </c>
      <c r="K8" s="79">
        <v>0</v>
      </c>
      <c r="L8" s="78">
        <v>13</v>
      </c>
      <c r="M8" s="78">
        <v>0</v>
      </c>
      <c r="N8" s="78">
        <v>4</v>
      </c>
      <c r="O8" s="78">
        <v>20</v>
      </c>
      <c r="P8" s="78">
        <v>939</v>
      </c>
      <c r="Q8" s="78">
        <v>0</v>
      </c>
      <c r="R8" s="78">
        <v>15</v>
      </c>
      <c r="S8" s="78">
        <v>0</v>
      </c>
      <c r="T8" s="78">
        <v>2</v>
      </c>
      <c r="U8" s="78">
        <v>0</v>
      </c>
      <c r="V8" s="78">
        <v>0</v>
      </c>
      <c r="W8" s="78">
        <v>0</v>
      </c>
      <c r="X8" s="78">
        <v>0</v>
      </c>
      <c r="Y8" s="78">
        <v>2</v>
      </c>
      <c r="Z8" s="80">
        <v>13</v>
      </c>
      <c r="AC8" s="6" t="str">
        <f>IF(B8=C8+D8,"ok",B8-(C8+D8))</f>
        <v>ok</v>
      </c>
      <c r="AD8" s="6" t="str">
        <f t="shared" ref="AD8:AE12" si="0">IF(C8=E8+G8+I8+K8+M8+O8+Q8+S8+U8+W8+Y8,"ok",C8-(E8+G8+I8+K8+M8+O8+Q8+S8+U8+W8+Y8))</f>
        <v>ok</v>
      </c>
      <c r="AE8" s="6" t="str">
        <f t="shared" si="0"/>
        <v>ok</v>
      </c>
    </row>
    <row r="9" spans="1:31" s="6" customFormat="1" ht="18" customHeight="1">
      <c r="A9" s="81">
        <v>26</v>
      </c>
      <c r="B9" s="78">
        <v>1221</v>
      </c>
      <c r="C9" s="78">
        <v>98</v>
      </c>
      <c r="D9" s="78">
        <v>1123</v>
      </c>
      <c r="E9" s="78">
        <v>66</v>
      </c>
      <c r="F9" s="78">
        <v>89</v>
      </c>
      <c r="G9" s="78">
        <v>11</v>
      </c>
      <c r="H9" s="78">
        <v>31</v>
      </c>
      <c r="I9" s="78">
        <v>2</v>
      </c>
      <c r="J9" s="78">
        <v>16</v>
      </c>
      <c r="K9" s="78">
        <v>0</v>
      </c>
      <c r="L9" s="78">
        <v>14</v>
      </c>
      <c r="M9" s="78">
        <v>0</v>
      </c>
      <c r="N9" s="78">
        <v>5</v>
      </c>
      <c r="O9" s="78">
        <v>18</v>
      </c>
      <c r="P9" s="78">
        <v>934</v>
      </c>
      <c r="Q9" s="78">
        <v>0</v>
      </c>
      <c r="R9" s="78">
        <v>16</v>
      </c>
      <c r="S9" s="78">
        <v>0</v>
      </c>
      <c r="T9" s="78">
        <v>1</v>
      </c>
      <c r="U9" s="78">
        <v>0</v>
      </c>
      <c r="V9" s="78">
        <v>0</v>
      </c>
      <c r="W9" s="78">
        <v>0</v>
      </c>
      <c r="X9" s="78">
        <v>1</v>
      </c>
      <c r="Y9" s="78">
        <v>1</v>
      </c>
      <c r="Z9" s="80">
        <v>16</v>
      </c>
      <c r="AC9" s="6" t="str">
        <f>IF(B9=C9+D9,"ok",B9-(C9+D9))</f>
        <v>ok</v>
      </c>
      <c r="AD9" s="6" t="str">
        <f t="shared" si="0"/>
        <v>ok</v>
      </c>
      <c r="AE9" s="6" t="str">
        <f t="shared" si="0"/>
        <v>ok</v>
      </c>
    </row>
    <row r="10" spans="1:31" s="6" customFormat="1" ht="18" customHeight="1">
      <c r="A10" s="81">
        <v>27</v>
      </c>
      <c r="B10" s="78">
        <v>1216</v>
      </c>
      <c r="C10" s="78">
        <v>96</v>
      </c>
      <c r="D10" s="78">
        <v>1120</v>
      </c>
      <c r="E10" s="78">
        <v>65</v>
      </c>
      <c r="F10" s="78">
        <v>82</v>
      </c>
      <c r="G10" s="78">
        <v>12</v>
      </c>
      <c r="H10" s="78">
        <v>28</v>
      </c>
      <c r="I10" s="78">
        <v>1</v>
      </c>
      <c r="J10" s="78">
        <v>15</v>
      </c>
      <c r="K10" s="78">
        <v>0</v>
      </c>
      <c r="L10" s="78">
        <v>19</v>
      </c>
      <c r="M10" s="78">
        <v>0</v>
      </c>
      <c r="N10" s="78">
        <v>4</v>
      </c>
      <c r="O10" s="78">
        <v>17</v>
      </c>
      <c r="P10" s="78">
        <v>931</v>
      </c>
      <c r="Q10" s="78">
        <v>0</v>
      </c>
      <c r="R10" s="78">
        <v>27</v>
      </c>
      <c r="S10" s="78">
        <v>0</v>
      </c>
      <c r="T10" s="78">
        <v>2</v>
      </c>
      <c r="U10" s="78">
        <v>0</v>
      </c>
      <c r="V10" s="78">
        <v>0</v>
      </c>
      <c r="W10" s="78">
        <v>0</v>
      </c>
      <c r="X10" s="78">
        <v>1</v>
      </c>
      <c r="Y10" s="78">
        <v>1</v>
      </c>
      <c r="Z10" s="80">
        <v>11</v>
      </c>
      <c r="AC10" s="6" t="str">
        <f>IF(B10=C10+D10,"ok",B10-(C10+D10))</f>
        <v>ok</v>
      </c>
      <c r="AD10" s="6" t="str">
        <f t="shared" si="0"/>
        <v>ok</v>
      </c>
      <c r="AE10" s="6" t="str">
        <f t="shared" si="0"/>
        <v>ok</v>
      </c>
    </row>
    <row r="11" spans="1:31" s="6" customFormat="1" ht="18" customHeight="1">
      <c r="A11" s="81">
        <v>28</v>
      </c>
      <c r="B11" s="78">
        <v>1265</v>
      </c>
      <c r="C11" s="78">
        <v>100</v>
      </c>
      <c r="D11" s="78">
        <v>1165</v>
      </c>
      <c r="E11" s="78">
        <v>64</v>
      </c>
      <c r="F11" s="78">
        <v>80</v>
      </c>
      <c r="G11" s="78">
        <v>17</v>
      </c>
      <c r="H11" s="78">
        <v>35</v>
      </c>
      <c r="I11" s="78">
        <v>1</v>
      </c>
      <c r="J11" s="78">
        <v>16</v>
      </c>
      <c r="K11" s="78">
        <v>0</v>
      </c>
      <c r="L11" s="78">
        <v>25</v>
      </c>
      <c r="M11" s="78">
        <v>0</v>
      </c>
      <c r="N11" s="78">
        <v>7</v>
      </c>
      <c r="O11" s="78">
        <v>17</v>
      </c>
      <c r="P11" s="78">
        <v>950</v>
      </c>
      <c r="Q11" s="78">
        <v>0</v>
      </c>
      <c r="R11" s="78">
        <v>35</v>
      </c>
      <c r="S11" s="78">
        <v>0</v>
      </c>
      <c r="T11" s="78">
        <v>2</v>
      </c>
      <c r="U11" s="78">
        <v>0</v>
      </c>
      <c r="V11" s="78">
        <v>0</v>
      </c>
      <c r="W11" s="78">
        <v>0</v>
      </c>
      <c r="X11" s="78">
        <v>4</v>
      </c>
      <c r="Y11" s="78">
        <v>1</v>
      </c>
      <c r="Z11" s="80">
        <v>11</v>
      </c>
      <c r="AA11" s="82"/>
      <c r="AC11" s="6" t="str">
        <f>IF(B11=C11+D11,"ok",B11-(C11+D11))</f>
        <v>ok</v>
      </c>
      <c r="AD11" s="6" t="str">
        <f t="shared" si="0"/>
        <v>ok</v>
      </c>
      <c r="AE11" s="6" t="str">
        <f t="shared" si="0"/>
        <v>ok</v>
      </c>
    </row>
    <row r="12" spans="1:31" s="6" customFormat="1" ht="18" customHeight="1">
      <c r="A12" s="83">
        <v>29</v>
      </c>
      <c r="B12" s="84">
        <v>1354</v>
      </c>
      <c r="C12" s="84">
        <v>97</v>
      </c>
      <c r="D12" s="84">
        <v>1257</v>
      </c>
      <c r="E12" s="84">
        <v>67</v>
      </c>
      <c r="F12" s="84">
        <v>82</v>
      </c>
      <c r="G12" s="84">
        <v>14</v>
      </c>
      <c r="H12" s="84">
        <v>35</v>
      </c>
      <c r="I12" s="84">
        <v>1</v>
      </c>
      <c r="J12" s="84">
        <v>19</v>
      </c>
      <c r="K12" s="78">
        <v>0</v>
      </c>
      <c r="L12" s="84">
        <v>33</v>
      </c>
      <c r="M12" s="78">
        <v>0</v>
      </c>
      <c r="N12" s="84">
        <v>11</v>
      </c>
      <c r="O12" s="84">
        <v>14</v>
      </c>
      <c r="P12" s="84">
        <v>1017</v>
      </c>
      <c r="Q12" s="78">
        <v>0</v>
      </c>
      <c r="R12" s="84">
        <v>41</v>
      </c>
      <c r="S12" s="78">
        <v>0</v>
      </c>
      <c r="T12" s="84">
        <v>3</v>
      </c>
      <c r="U12" s="78">
        <v>0</v>
      </c>
      <c r="V12" s="78">
        <v>0</v>
      </c>
      <c r="W12" s="78">
        <v>0</v>
      </c>
      <c r="X12" s="84">
        <v>2</v>
      </c>
      <c r="Y12" s="84">
        <v>1</v>
      </c>
      <c r="Z12" s="84">
        <v>14</v>
      </c>
      <c r="AA12" s="82"/>
      <c r="AC12" s="6" t="str">
        <f>IF(B12=C12+D12,"ok",B12-(C12+D12))</f>
        <v>ok</v>
      </c>
      <c r="AD12" s="6" t="str">
        <f t="shared" si="0"/>
        <v>ok</v>
      </c>
      <c r="AE12" s="6" t="str">
        <f t="shared" si="0"/>
        <v>ok</v>
      </c>
    </row>
    <row r="13" spans="1:31" s="6" customFormat="1" ht="21">
      <c r="A13" s="85" t="s">
        <v>37</v>
      </c>
      <c r="B13" s="86" t="s">
        <v>79</v>
      </c>
      <c r="C13" s="86" t="s">
        <v>79</v>
      </c>
      <c r="D13" s="86" t="s">
        <v>79</v>
      </c>
      <c r="E13" s="86"/>
      <c r="F13" s="86"/>
      <c r="G13" s="80"/>
      <c r="H13" s="80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0"/>
      <c r="AA13" s="82"/>
    </row>
    <row r="14" spans="1:31" s="6" customFormat="1" ht="18" customHeight="1">
      <c r="A14" s="81">
        <v>27</v>
      </c>
      <c r="B14" s="78">
        <v>187</v>
      </c>
      <c r="C14" s="78">
        <v>9</v>
      </c>
      <c r="D14" s="78">
        <v>178</v>
      </c>
      <c r="E14" s="78">
        <v>4</v>
      </c>
      <c r="F14" s="78">
        <v>9</v>
      </c>
      <c r="G14" s="78">
        <v>1</v>
      </c>
      <c r="H14" s="78">
        <v>10</v>
      </c>
      <c r="I14" s="78">
        <v>0</v>
      </c>
      <c r="J14" s="78">
        <v>0</v>
      </c>
      <c r="K14" s="78">
        <v>1</v>
      </c>
      <c r="L14" s="78">
        <v>13</v>
      </c>
      <c r="M14" s="78">
        <v>0</v>
      </c>
      <c r="N14" s="78">
        <v>7</v>
      </c>
      <c r="O14" s="78">
        <v>3</v>
      </c>
      <c r="P14" s="78">
        <v>134</v>
      </c>
      <c r="Q14" s="78">
        <v>0</v>
      </c>
      <c r="R14" s="78">
        <v>4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1</v>
      </c>
      <c r="Y14" s="78">
        <v>0</v>
      </c>
      <c r="Z14" s="78">
        <v>0</v>
      </c>
      <c r="AA14" s="82"/>
      <c r="AC14" s="6" t="str">
        <f>IF(B14=C14+D14,"ok",B14-(C14+D14))</f>
        <v>ok</v>
      </c>
      <c r="AD14" s="6" t="str">
        <f t="shared" ref="AD14:AE16" si="1">IF(C14=E14+G14+I14+K14+M14+O14+Q14+S14+U14+W14+Y14,"ok",C14-(E14+G14+I14+K14+M14+O14+Q14+S14+U14+W14+Y14))</f>
        <v>ok</v>
      </c>
      <c r="AE14" s="6" t="str">
        <f t="shared" si="1"/>
        <v>ok</v>
      </c>
    </row>
    <row r="15" spans="1:31" s="6" customFormat="1" ht="18" customHeight="1">
      <c r="A15" s="81">
        <v>28</v>
      </c>
      <c r="B15" s="78">
        <v>215</v>
      </c>
      <c r="C15" s="78">
        <v>8</v>
      </c>
      <c r="D15" s="78">
        <v>207</v>
      </c>
      <c r="E15" s="78">
        <v>4</v>
      </c>
      <c r="F15" s="78">
        <v>10</v>
      </c>
      <c r="G15" s="78">
        <v>1</v>
      </c>
      <c r="H15" s="78">
        <v>11</v>
      </c>
      <c r="I15" s="78">
        <v>0</v>
      </c>
      <c r="J15" s="78">
        <v>0</v>
      </c>
      <c r="K15" s="78">
        <v>0</v>
      </c>
      <c r="L15" s="78">
        <v>8</v>
      </c>
      <c r="M15" s="78">
        <v>0</v>
      </c>
      <c r="N15" s="78">
        <v>6</v>
      </c>
      <c r="O15" s="78">
        <v>3</v>
      </c>
      <c r="P15" s="78">
        <v>170</v>
      </c>
      <c r="Q15" s="78">
        <v>0</v>
      </c>
      <c r="R15" s="78">
        <v>0</v>
      </c>
      <c r="S15" s="78">
        <v>0</v>
      </c>
      <c r="T15" s="78">
        <v>1</v>
      </c>
      <c r="U15" s="78">
        <v>0</v>
      </c>
      <c r="V15" s="78">
        <v>0</v>
      </c>
      <c r="W15" s="78">
        <v>0</v>
      </c>
      <c r="X15" s="78">
        <v>1</v>
      </c>
      <c r="Y15" s="78">
        <v>0</v>
      </c>
      <c r="Z15" s="78">
        <v>0</v>
      </c>
      <c r="AA15" s="82"/>
      <c r="AC15" s="6" t="str">
        <f>IF(B15=C15+D15,"ok",B15-(C15+D15))</f>
        <v>ok</v>
      </c>
      <c r="AD15" s="6" t="str">
        <f t="shared" si="1"/>
        <v>ok</v>
      </c>
      <c r="AE15" s="6" t="str">
        <f t="shared" si="1"/>
        <v>ok</v>
      </c>
    </row>
    <row r="16" spans="1:31" s="6" customFormat="1" ht="18" customHeight="1">
      <c r="A16" s="83">
        <v>29</v>
      </c>
      <c r="B16" s="84">
        <v>224</v>
      </c>
      <c r="C16" s="84">
        <v>14</v>
      </c>
      <c r="D16" s="84">
        <v>210</v>
      </c>
      <c r="E16" s="84">
        <v>5</v>
      </c>
      <c r="F16" s="84">
        <v>11</v>
      </c>
      <c r="G16" s="84">
        <v>2</v>
      </c>
      <c r="H16" s="84">
        <v>12</v>
      </c>
      <c r="I16" s="84">
        <v>0</v>
      </c>
      <c r="J16" s="84">
        <v>0</v>
      </c>
      <c r="K16" s="84">
        <v>0</v>
      </c>
      <c r="L16" s="87">
        <v>12</v>
      </c>
      <c r="M16" s="87">
        <v>0</v>
      </c>
      <c r="N16" s="87">
        <v>5</v>
      </c>
      <c r="O16" s="84">
        <v>7</v>
      </c>
      <c r="P16" s="84">
        <v>165</v>
      </c>
      <c r="Q16" s="84">
        <v>0</v>
      </c>
      <c r="R16" s="84">
        <v>0</v>
      </c>
      <c r="S16" s="84">
        <v>0</v>
      </c>
      <c r="T16" s="84">
        <v>1</v>
      </c>
      <c r="U16" s="84">
        <v>0</v>
      </c>
      <c r="V16" s="84">
        <v>0</v>
      </c>
      <c r="W16" s="84">
        <v>0</v>
      </c>
      <c r="X16" s="84">
        <v>3</v>
      </c>
      <c r="Y16" s="84">
        <v>0</v>
      </c>
      <c r="Z16" s="84">
        <v>1</v>
      </c>
      <c r="AA16" s="88"/>
      <c r="AC16" s="6" t="str">
        <f>IF(B16=C16+D16,"ok",B16-(C16+D16))</f>
        <v>ok</v>
      </c>
      <c r="AD16" s="6" t="str">
        <f t="shared" si="1"/>
        <v>ok</v>
      </c>
      <c r="AE16" s="6" t="str">
        <f t="shared" si="1"/>
        <v>ok</v>
      </c>
    </row>
    <row r="17" spans="1:31" s="6" customFormat="1" ht="18" customHeight="1">
      <c r="A17" s="40" t="s">
        <v>81</v>
      </c>
      <c r="B17" s="86" t="s">
        <v>79</v>
      </c>
      <c r="C17" s="86" t="s">
        <v>79</v>
      </c>
      <c r="D17" s="86" t="s">
        <v>79</v>
      </c>
      <c r="E17" s="86"/>
      <c r="F17" s="86"/>
      <c r="G17" s="80"/>
      <c r="H17" s="80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0"/>
      <c r="AA17" s="82"/>
    </row>
    <row r="18" spans="1:31" s="6" customFormat="1" ht="18" customHeight="1">
      <c r="A18" s="26" t="s">
        <v>80</v>
      </c>
      <c r="B18" s="78">
        <v>5189</v>
      </c>
      <c r="C18" s="78">
        <v>1856</v>
      </c>
      <c r="D18" s="78">
        <v>3333</v>
      </c>
      <c r="E18" s="78">
        <v>257</v>
      </c>
      <c r="F18" s="78">
        <v>52</v>
      </c>
      <c r="G18" s="78">
        <v>1</v>
      </c>
      <c r="H18" s="78">
        <v>1</v>
      </c>
      <c r="I18" s="78">
        <v>267</v>
      </c>
      <c r="J18" s="78">
        <v>59</v>
      </c>
      <c r="K18" s="78">
        <v>2</v>
      </c>
      <c r="L18" s="78">
        <v>0</v>
      </c>
      <c r="M18" s="78">
        <v>0</v>
      </c>
      <c r="N18" s="78">
        <v>0</v>
      </c>
      <c r="O18" s="78">
        <v>1319</v>
      </c>
      <c r="P18" s="78">
        <v>2774</v>
      </c>
      <c r="Q18" s="78">
        <v>8</v>
      </c>
      <c r="R18" s="78">
        <v>57</v>
      </c>
      <c r="S18" s="78">
        <v>1</v>
      </c>
      <c r="T18" s="78">
        <v>321</v>
      </c>
      <c r="U18" s="78">
        <v>0</v>
      </c>
      <c r="V18" s="78">
        <v>3</v>
      </c>
      <c r="W18" s="78">
        <v>1</v>
      </c>
      <c r="X18" s="78">
        <v>60</v>
      </c>
      <c r="Y18" s="78">
        <v>0</v>
      </c>
      <c r="Z18" s="80">
        <v>6</v>
      </c>
      <c r="AA18" s="82"/>
      <c r="AC18" s="6" t="str">
        <f>IF(B18=C18+D18,"ok",B18-(C18+D18))</f>
        <v>ok</v>
      </c>
      <c r="AD18" s="6" t="str">
        <f t="shared" ref="AD18:AE22" si="2">IF(C18=E18+G18+I18+K18+M18+O18+Q18+S18+U18+W18+Y18,"ok",C18-(E18+G18+I18+K18+M18+O18+Q18+S18+U18+W18+Y18))</f>
        <v>ok</v>
      </c>
      <c r="AE18" s="6" t="str">
        <f t="shared" si="2"/>
        <v>ok</v>
      </c>
    </row>
    <row r="19" spans="1:31" s="6" customFormat="1" ht="18" customHeight="1">
      <c r="A19" s="81">
        <v>26</v>
      </c>
      <c r="B19" s="78">
        <v>5131</v>
      </c>
      <c r="C19" s="78">
        <v>1831</v>
      </c>
      <c r="D19" s="78">
        <v>3300</v>
      </c>
      <c r="E19" s="78">
        <v>257</v>
      </c>
      <c r="F19" s="78">
        <v>44</v>
      </c>
      <c r="G19" s="78">
        <v>1</v>
      </c>
      <c r="H19" s="78">
        <v>1</v>
      </c>
      <c r="I19" s="78">
        <v>247</v>
      </c>
      <c r="J19" s="78">
        <v>76</v>
      </c>
      <c r="K19" s="78">
        <v>2</v>
      </c>
      <c r="L19" s="78">
        <v>0</v>
      </c>
      <c r="M19" s="78">
        <v>0</v>
      </c>
      <c r="N19" s="78">
        <v>0</v>
      </c>
      <c r="O19" s="78">
        <v>1308</v>
      </c>
      <c r="P19" s="78">
        <v>2728</v>
      </c>
      <c r="Q19" s="78">
        <v>13</v>
      </c>
      <c r="R19" s="78">
        <v>55</v>
      </c>
      <c r="S19" s="78">
        <v>1</v>
      </c>
      <c r="T19" s="78">
        <v>321</v>
      </c>
      <c r="U19" s="78">
        <v>0</v>
      </c>
      <c r="V19" s="78">
        <v>0</v>
      </c>
      <c r="W19" s="78">
        <v>1</v>
      </c>
      <c r="X19" s="78">
        <v>69</v>
      </c>
      <c r="Y19" s="78">
        <v>1</v>
      </c>
      <c r="Z19" s="80">
        <v>6</v>
      </c>
      <c r="AA19" s="82"/>
      <c r="AC19" s="6" t="str">
        <f>IF(B19=C19+D19,"ok",B19-(C19+D19))</f>
        <v>ok</v>
      </c>
      <c r="AD19" s="6" t="str">
        <f t="shared" si="2"/>
        <v>ok</v>
      </c>
      <c r="AE19" s="6" t="str">
        <f t="shared" si="2"/>
        <v>ok</v>
      </c>
    </row>
    <row r="20" spans="1:31" s="6" customFormat="1" ht="18" customHeight="1">
      <c r="A20" s="81">
        <v>27</v>
      </c>
      <c r="B20" s="78">
        <v>5148</v>
      </c>
      <c r="C20" s="78">
        <v>1833</v>
      </c>
      <c r="D20" s="78">
        <v>3315</v>
      </c>
      <c r="E20" s="78">
        <v>256</v>
      </c>
      <c r="F20" s="78">
        <v>41</v>
      </c>
      <c r="G20" s="78">
        <v>2</v>
      </c>
      <c r="H20" s="78">
        <v>0</v>
      </c>
      <c r="I20" s="78">
        <v>238</v>
      </c>
      <c r="J20" s="78">
        <v>82</v>
      </c>
      <c r="K20" s="78">
        <v>2</v>
      </c>
      <c r="L20" s="78">
        <v>0</v>
      </c>
      <c r="M20" s="78">
        <v>0</v>
      </c>
      <c r="N20" s="78">
        <v>0</v>
      </c>
      <c r="O20" s="78">
        <v>1318</v>
      </c>
      <c r="P20" s="78">
        <v>2727</v>
      </c>
      <c r="Q20" s="78">
        <v>14</v>
      </c>
      <c r="R20" s="78">
        <v>53</v>
      </c>
      <c r="S20" s="78">
        <v>1</v>
      </c>
      <c r="T20" s="78">
        <v>323</v>
      </c>
      <c r="U20" s="78">
        <v>0</v>
      </c>
      <c r="V20" s="78">
        <v>1</v>
      </c>
      <c r="W20" s="78">
        <v>1</v>
      </c>
      <c r="X20" s="78">
        <v>74</v>
      </c>
      <c r="Y20" s="78">
        <v>1</v>
      </c>
      <c r="Z20" s="80">
        <v>14</v>
      </c>
      <c r="AA20" s="82"/>
      <c r="AC20" s="6" t="str">
        <f>IF(B20=C20+D20,"ok",B20-(C20+D20))</f>
        <v>ok</v>
      </c>
      <c r="AD20" s="6" t="str">
        <f t="shared" si="2"/>
        <v>ok</v>
      </c>
      <c r="AE20" s="6" t="str">
        <f t="shared" si="2"/>
        <v>ok</v>
      </c>
    </row>
    <row r="21" spans="1:31" s="6" customFormat="1" ht="18" customHeight="1">
      <c r="A21" s="81">
        <v>28</v>
      </c>
      <c r="B21" s="78">
        <v>5137</v>
      </c>
      <c r="C21" s="78">
        <v>1855</v>
      </c>
      <c r="D21" s="78">
        <v>3282</v>
      </c>
      <c r="E21" s="78">
        <v>251</v>
      </c>
      <c r="F21" s="78">
        <v>38</v>
      </c>
      <c r="G21" s="78">
        <v>2</v>
      </c>
      <c r="H21" s="78">
        <v>0</v>
      </c>
      <c r="I21" s="78">
        <v>237</v>
      </c>
      <c r="J21" s="78">
        <v>82</v>
      </c>
      <c r="K21" s="78">
        <v>2</v>
      </c>
      <c r="L21" s="78">
        <v>0</v>
      </c>
      <c r="M21" s="78">
        <v>0</v>
      </c>
      <c r="N21" s="78">
        <v>0</v>
      </c>
      <c r="O21" s="78">
        <v>1337</v>
      </c>
      <c r="P21" s="78">
        <v>2693</v>
      </c>
      <c r="Q21" s="78">
        <v>19</v>
      </c>
      <c r="R21" s="78">
        <v>55</v>
      </c>
      <c r="S21" s="78">
        <v>2</v>
      </c>
      <c r="T21" s="78">
        <v>316</v>
      </c>
      <c r="U21" s="78">
        <v>0</v>
      </c>
      <c r="V21" s="78">
        <v>4</v>
      </c>
      <c r="W21" s="78">
        <v>2</v>
      </c>
      <c r="X21" s="78">
        <v>76</v>
      </c>
      <c r="Y21" s="78">
        <v>3</v>
      </c>
      <c r="Z21" s="80">
        <v>18</v>
      </c>
      <c r="AA21" s="82"/>
      <c r="AC21" s="6" t="str">
        <f>IF(B21=C21+D21,"ok",B21-(C21+D21))</f>
        <v>ok</v>
      </c>
      <c r="AD21" s="6" t="str">
        <f t="shared" si="2"/>
        <v>ok</v>
      </c>
      <c r="AE21" s="6" t="str">
        <f t="shared" si="2"/>
        <v>ok</v>
      </c>
    </row>
    <row r="22" spans="1:31" s="6" customFormat="1" ht="18" customHeight="1">
      <c r="A22" s="83">
        <v>29</v>
      </c>
      <c r="B22" s="84">
        <v>5137</v>
      </c>
      <c r="C22" s="84">
        <v>1852</v>
      </c>
      <c r="D22" s="84">
        <v>3285</v>
      </c>
      <c r="E22" s="84">
        <v>257</v>
      </c>
      <c r="F22" s="84">
        <v>29</v>
      </c>
      <c r="G22" s="84">
        <v>2</v>
      </c>
      <c r="H22" s="84">
        <v>0</v>
      </c>
      <c r="I22" s="84">
        <v>226</v>
      </c>
      <c r="J22" s="84">
        <v>90</v>
      </c>
      <c r="K22" s="84">
        <v>2</v>
      </c>
      <c r="L22" s="78">
        <v>0</v>
      </c>
      <c r="M22" s="78">
        <v>0</v>
      </c>
      <c r="N22" s="78">
        <v>0</v>
      </c>
      <c r="O22" s="84">
        <v>1335</v>
      </c>
      <c r="P22" s="84">
        <v>2698</v>
      </c>
      <c r="Q22" s="84">
        <v>26</v>
      </c>
      <c r="R22" s="84">
        <v>47</v>
      </c>
      <c r="S22" s="84">
        <v>2</v>
      </c>
      <c r="T22" s="84">
        <v>310</v>
      </c>
      <c r="U22" s="78">
        <v>0</v>
      </c>
      <c r="V22" s="84">
        <v>5</v>
      </c>
      <c r="W22" s="84">
        <v>2</v>
      </c>
      <c r="X22" s="84">
        <v>86</v>
      </c>
      <c r="Y22" s="84">
        <v>0</v>
      </c>
      <c r="Z22" s="84">
        <v>20</v>
      </c>
      <c r="AA22" s="88"/>
      <c r="AC22" s="6" t="str">
        <f>IF(B22=C22+D22,"ok",B22-(C22+D22))</f>
        <v>ok</v>
      </c>
      <c r="AD22" s="6" t="str">
        <f t="shared" si="2"/>
        <v>ok</v>
      </c>
      <c r="AE22" s="6" t="str">
        <f t="shared" si="2"/>
        <v>ok</v>
      </c>
    </row>
    <row r="23" spans="1:31" s="6" customFormat="1" ht="18" customHeight="1">
      <c r="A23" s="40" t="s">
        <v>82</v>
      </c>
      <c r="B23" s="78" t="s">
        <v>79</v>
      </c>
      <c r="C23" s="78" t="s">
        <v>79</v>
      </c>
      <c r="D23" s="78" t="s">
        <v>79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80"/>
      <c r="AA23" s="82"/>
    </row>
    <row r="24" spans="1:31" s="6" customFormat="1" ht="18" customHeight="1">
      <c r="A24" s="26" t="s">
        <v>80</v>
      </c>
      <c r="B24" s="78">
        <v>3213</v>
      </c>
      <c r="C24" s="78">
        <v>1817</v>
      </c>
      <c r="D24" s="78">
        <v>1396</v>
      </c>
      <c r="E24" s="78">
        <v>136</v>
      </c>
      <c r="F24" s="78">
        <v>11</v>
      </c>
      <c r="G24" s="78">
        <v>4</v>
      </c>
      <c r="H24" s="78">
        <v>0</v>
      </c>
      <c r="I24" s="78">
        <v>170</v>
      </c>
      <c r="J24" s="78">
        <v>19</v>
      </c>
      <c r="K24" s="78">
        <v>2</v>
      </c>
      <c r="L24" s="78">
        <v>0</v>
      </c>
      <c r="M24" s="78">
        <v>0</v>
      </c>
      <c r="N24" s="78">
        <v>0</v>
      </c>
      <c r="O24" s="78">
        <v>1495</v>
      </c>
      <c r="P24" s="78">
        <v>1160</v>
      </c>
      <c r="Q24" s="78">
        <v>2</v>
      </c>
      <c r="R24" s="78">
        <v>3</v>
      </c>
      <c r="S24" s="78">
        <v>0</v>
      </c>
      <c r="T24" s="78">
        <v>166</v>
      </c>
      <c r="U24" s="78">
        <v>0</v>
      </c>
      <c r="V24" s="78">
        <v>0</v>
      </c>
      <c r="W24" s="78">
        <v>0</v>
      </c>
      <c r="X24" s="78">
        <v>33</v>
      </c>
      <c r="Y24" s="78">
        <v>8</v>
      </c>
      <c r="Z24" s="80">
        <v>4</v>
      </c>
      <c r="AA24" s="82"/>
      <c r="AC24" s="6" t="str">
        <f>IF(B24=C24+D24,"ok",B24-(C24+D24))</f>
        <v>ok</v>
      </c>
      <c r="AD24" s="6" t="str">
        <f t="shared" ref="AD24:AE28" si="3">IF(C24=E24+G24+I24+K24+M24+O24+Q24+S24+U24+W24+Y24,"ok",C24-(E24+G24+I24+K24+M24+O24+Q24+S24+U24+W24+Y24))</f>
        <v>ok</v>
      </c>
      <c r="AE24" s="6" t="str">
        <f t="shared" si="3"/>
        <v>ok</v>
      </c>
    </row>
    <row r="25" spans="1:31" s="6" customFormat="1" ht="18" customHeight="1">
      <c r="A25" s="81">
        <v>26</v>
      </c>
      <c r="B25" s="78">
        <v>3210</v>
      </c>
      <c r="C25" s="78">
        <v>1797</v>
      </c>
      <c r="D25" s="78">
        <v>1413</v>
      </c>
      <c r="E25" s="78">
        <v>138</v>
      </c>
      <c r="F25" s="78">
        <v>9</v>
      </c>
      <c r="G25" s="78">
        <v>2</v>
      </c>
      <c r="H25" s="78">
        <v>0</v>
      </c>
      <c r="I25" s="78">
        <v>174</v>
      </c>
      <c r="J25" s="78">
        <v>22</v>
      </c>
      <c r="K25" s="78">
        <v>3</v>
      </c>
      <c r="L25" s="78">
        <v>0</v>
      </c>
      <c r="M25" s="78">
        <v>1</v>
      </c>
      <c r="N25" s="78">
        <v>0</v>
      </c>
      <c r="O25" s="78">
        <v>1469</v>
      </c>
      <c r="P25" s="78">
        <v>1178</v>
      </c>
      <c r="Q25" s="78">
        <v>2</v>
      </c>
      <c r="R25" s="78">
        <v>4</v>
      </c>
      <c r="S25" s="78">
        <v>0</v>
      </c>
      <c r="T25" s="78">
        <v>160</v>
      </c>
      <c r="U25" s="78">
        <v>0</v>
      </c>
      <c r="V25" s="78">
        <v>1</v>
      </c>
      <c r="W25" s="78">
        <v>0</v>
      </c>
      <c r="X25" s="78">
        <v>31</v>
      </c>
      <c r="Y25" s="78">
        <v>8</v>
      </c>
      <c r="Z25" s="80">
        <v>8</v>
      </c>
      <c r="AA25" s="82"/>
      <c r="AC25" s="6" t="str">
        <f>IF(B25=C25+D25,"ok",B25-(C25+D25))</f>
        <v>ok</v>
      </c>
      <c r="AD25" s="6" t="str">
        <f t="shared" si="3"/>
        <v>ok</v>
      </c>
      <c r="AE25" s="6" t="str">
        <f t="shared" si="3"/>
        <v>ok</v>
      </c>
    </row>
    <row r="26" spans="1:31" s="6" customFormat="1" ht="18" customHeight="1">
      <c r="A26" s="81">
        <v>27</v>
      </c>
      <c r="B26" s="78">
        <v>3191</v>
      </c>
      <c r="C26" s="78">
        <v>1779</v>
      </c>
      <c r="D26" s="78">
        <v>1412</v>
      </c>
      <c r="E26" s="78">
        <v>136</v>
      </c>
      <c r="F26" s="78">
        <v>12</v>
      </c>
      <c r="G26" s="78">
        <v>2</v>
      </c>
      <c r="H26" s="78">
        <v>0</v>
      </c>
      <c r="I26" s="78">
        <v>173</v>
      </c>
      <c r="J26" s="78">
        <v>18</v>
      </c>
      <c r="K26" s="78">
        <v>4</v>
      </c>
      <c r="L26" s="78">
        <v>1</v>
      </c>
      <c r="M26" s="78">
        <v>1</v>
      </c>
      <c r="N26" s="78">
        <v>0</v>
      </c>
      <c r="O26" s="78">
        <v>1446</v>
      </c>
      <c r="P26" s="78">
        <v>1176</v>
      </c>
      <c r="Q26" s="78">
        <v>2</v>
      </c>
      <c r="R26" s="78">
        <v>2</v>
      </c>
      <c r="S26" s="78">
        <v>0</v>
      </c>
      <c r="T26" s="78">
        <v>157</v>
      </c>
      <c r="U26" s="78">
        <v>0</v>
      </c>
      <c r="V26" s="78">
        <v>1</v>
      </c>
      <c r="W26" s="78">
        <v>0</v>
      </c>
      <c r="X26" s="78">
        <v>35</v>
      </c>
      <c r="Y26" s="78">
        <v>15</v>
      </c>
      <c r="Z26" s="80">
        <v>10</v>
      </c>
      <c r="AA26" s="82"/>
      <c r="AC26" s="6" t="str">
        <f>IF(B26=C26+D26,"ok",B26-(C26+D26))</f>
        <v>ok</v>
      </c>
      <c r="AD26" s="6" t="str">
        <f t="shared" si="3"/>
        <v>ok</v>
      </c>
      <c r="AE26" s="6" t="str">
        <f t="shared" si="3"/>
        <v>ok</v>
      </c>
    </row>
    <row r="27" spans="1:31" s="6" customFormat="1" ht="18" customHeight="1">
      <c r="A27" s="81">
        <v>28</v>
      </c>
      <c r="B27" s="78">
        <v>3140</v>
      </c>
      <c r="C27" s="78">
        <v>1743</v>
      </c>
      <c r="D27" s="78">
        <v>1397</v>
      </c>
      <c r="E27" s="78">
        <v>131</v>
      </c>
      <c r="F27" s="78">
        <v>12</v>
      </c>
      <c r="G27" s="78">
        <v>2</v>
      </c>
      <c r="H27" s="78">
        <v>0</v>
      </c>
      <c r="I27" s="78">
        <v>167</v>
      </c>
      <c r="J27" s="78">
        <v>19</v>
      </c>
      <c r="K27" s="78">
        <v>5</v>
      </c>
      <c r="L27" s="78">
        <v>0</v>
      </c>
      <c r="M27" s="78">
        <v>1</v>
      </c>
      <c r="N27" s="78">
        <v>0</v>
      </c>
      <c r="O27" s="78">
        <v>1419</v>
      </c>
      <c r="P27" s="78">
        <v>1163</v>
      </c>
      <c r="Q27" s="78">
        <v>4</v>
      </c>
      <c r="R27" s="78">
        <v>1</v>
      </c>
      <c r="S27" s="78">
        <v>0</v>
      </c>
      <c r="T27" s="78">
        <v>155</v>
      </c>
      <c r="U27" s="78">
        <v>0</v>
      </c>
      <c r="V27" s="78">
        <v>0</v>
      </c>
      <c r="W27" s="78">
        <v>0</v>
      </c>
      <c r="X27" s="78">
        <v>35</v>
      </c>
      <c r="Y27" s="78">
        <v>14</v>
      </c>
      <c r="Z27" s="80">
        <v>12</v>
      </c>
      <c r="AA27" s="82"/>
      <c r="AC27" s="6" t="str">
        <f>IF(B27=C27+D27,"ok",B27-(C27+D27))</f>
        <v>ok</v>
      </c>
      <c r="AD27" s="6" t="str">
        <f>IF(C27=E27+G27+I27+K27+M27+O27+Q27+S27+U27+W27+Y27,"ok",C27-(E27+G27+I27+K27+M27+O27+Q27+S27+U27+W27+Y27))</f>
        <v>ok</v>
      </c>
      <c r="AE27" s="6" t="str">
        <f t="shared" si="3"/>
        <v>ok</v>
      </c>
    </row>
    <row r="28" spans="1:31" s="6" customFormat="1" ht="18" customHeight="1">
      <c r="A28" s="83">
        <v>29</v>
      </c>
      <c r="B28" s="84">
        <v>3111</v>
      </c>
      <c r="C28" s="84">
        <v>1707</v>
      </c>
      <c r="D28" s="84">
        <v>1404</v>
      </c>
      <c r="E28" s="84">
        <v>123</v>
      </c>
      <c r="F28" s="84">
        <v>18</v>
      </c>
      <c r="G28" s="84">
        <v>4</v>
      </c>
      <c r="H28" s="78">
        <v>0</v>
      </c>
      <c r="I28" s="84">
        <v>163</v>
      </c>
      <c r="J28" s="84">
        <v>22</v>
      </c>
      <c r="K28" s="84">
        <v>4</v>
      </c>
      <c r="L28" s="84">
        <v>0</v>
      </c>
      <c r="M28" s="84">
        <v>1</v>
      </c>
      <c r="N28" s="78">
        <v>0</v>
      </c>
      <c r="O28" s="84">
        <v>1396</v>
      </c>
      <c r="P28" s="84">
        <v>1153</v>
      </c>
      <c r="Q28" s="89">
        <v>2</v>
      </c>
      <c r="R28" s="84">
        <v>2</v>
      </c>
      <c r="S28" s="78">
        <v>0</v>
      </c>
      <c r="T28" s="84">
        <v>161</v>
      </c>
      <c r="U28" s="78">
        <v>0</v>
      </c>
      <c r="V28" s="78">
        <v>0</v>
      </c>
      <c r="W28" s="78">
        <v>0</v>
      </c>
      <c r="X28" s="84">
        <v>32</v>
      </c>
      <c r="Y28" s="89">
        <v>14</v>
      </c>
      <c r="Z28" s="89">
        <v>16</v>
      </c>
      <c r="AA28" s="82"/>
      <c r="AC28" s="6" t="str">
        <f>IF(B28=C28+D28,"ok",B28-(C28+D28))</f>
        <v>ok</v>
      </c>
      <c r="AD28" s="6" t="str">
        <f>IF(C28=E28+G28+I28+K28+M28+O28+Q28+S28+U28+W28+Y28,"ok",C28-(E28+G28+I28+K28+M28+O28+Q28+S28+U28+W28+Y28))</f>
        <v>ok</v>
      </c>
      <c r="AE28" s="6" t="str">
        <f t="shared" si="3"/>
        <v>ok</v>
      </c>
    </row>
    <row r="29" spans="1:31" s="6" customFormat="1" ht="18" customHeight="1">
      <c r="A29" s="40" t="s">
        <v>83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90"/>
      <c r="AA29" s="82"/>
    </row>
    <row r="30" spans="1:31" s="6" customFormat="1" ht="18" customHeight="1">
      <c r="A30" s="26" t="s">
        <v>80</v>
      </c>
      <c r="B30" s="78">
        <v>2985</v>
      </c>
      <c r="C30" s="78">
        <v>2069</v>
      </c>
      <c r="D30" s="78">
        <v>916</v>
      </c>
      <c r="E30" s="78">
        <v>68</v>
      </c>
      <c r="F30" s="78">
        <v>5</v>
      </c>
      <c r="G30" s="78">
        <v>10</v>
      </c>
      <c r="H30" s="78">
        <v>0</v>
      </c>
      <c r="I30" s="78">
        <v>99</v>
      </c>
      <c r="J30" s="78">
        <v>5</v>
      </c>
      <c r="K30" s="78">
        <v>4</v>
      </c>
      <c r="L30" s="78">
        <v>0</v>
      </c>
      <c r="M30" s="78">
        <v>1</v>
      </c>
      <c r="N30" s="78">
        <v>1</v>
      </c>
      <c r="O30" s="78">
        <v>1804</v>
      </c>
      <c r="P30" s="78">
        <v>741</v>
      </c>
      <c r="Q30" s="78">
        <v>5</v>
      </c>
      <c r="R30" s="78">
        <v>13</v>
      </c>
      <c r="S30" s="78">
        <v>0</v>
      </c>
      <c r="T30" s="78">
        <v>100</v>
      </c>
      <c r="U30" s="78">
        <v>0</v>
      </c>
      <c r="V30" s="78">
        <v>2</v>
      </c>
      <c r="W30" s="78">
        <v>0</v>
      </c>
      <c r="X30" s="78">
        <v>0</v>
      </c>
      <c r="Y30" s="78">
        <v>78</v>
      </c>
      <c r="Z30" s="90">
        <v>49</v>
      </c>
      <c r="AA30" s="82"/>
      <c r="AC30" s="6" t="str">
        <f>IF(B30=C30+D30,"ok",B30-(C30+D30))</f>
        <v>ok</v>
      </c>
      <c r="AD30" s="6" t="str">
        <f t="shared" ref="AD30:AE34" si="4">IF(C30=E30+G30+I30+K30+M30+O30+Q30+S30+U30+W30+Y30,"ok",C30-(E30+G30+I30+K30+M30+O30+Q30+S30+U30+W30+Y30))</f>
        <v>ok</v>
      </c>
      <c r="AE30" s="6" t="str">
        <f t="shared" si="4"/>
        <v>ok</v>
      </c>
    </row>
    <row r="31" spans="1:31" s="6" customFormat="1" ht="18" customHeight="1">
      <c r="A31" s="26">
        <v>26</v>
      </c>
      <c r="B31" s="78">
        <v>2965</v>
      </c>
      <c r="C31" s="78">
        <v>2052</v>
      </c>
      <c r="D31" s="78">
        <v>913</v>
      </c>
      <c r="E31" s="78">
        <v>66</v>
      </c>
      <c r="F31" s="78">
        <v>5</v>
      </c>
      <c r="G31" s="78">
        <v>10</v>
      </c>
      <c r="H31" s="78">
        <v>0</v>
      </c>
      <c r="I31" s="78">
        <v>99</v>
      </c>
      <c r="J31" s="78">
        <v>4</v>
      </c>
      <c r="K31" s="78">
        <v>7</v>
      </c>
      <c r="L31" s="78">
        <v>1</v>
      </c>
      <c r="M31" s="78">
        <v>3</v>
      </c>
      <c r="N31" s="78">
        <v>1</v>
      </c>
      <c r="O31" s="78">
        <v>1790</v>
      </c>
      <c r="P31" s="78">
        <v>746</v>
      </c>
      <c r="Q31" s="78">
        <v>2</v>
      </c>
      <c r="R31" s="78">
        <v>14</v>
      </c>
      <c r="S31" s="78">
        <v>0</v>
      </c>
      <c r="T31" s="78">
        <v>97</v>
      </c>
      <c r="U31" s="78">
        <v>0</v>
      </c>
      <c r="V31" s="78">
        <v>0</v>
      </c>
      <c r="W31" s="78">
        <v>0</v>
      </c>
      <c r="X31" s="78">
        <v>0</v>
      </c>
      <c r="Y31" s="78">
        <v>75</v>
      </c>
      <c r="Z31" s="90">
        <v>45</v>
      </c>
      <c r="AA31" s="82"/>
      <c r="AC31" s="6" t="str">
        <f>IF(B31=C31+D31,"ok",B31-(C31+D31))</f>
        <v>ok</v>
      </c>
      <c r="AD31" s="6" t="str">
        <f t="shared" si="4"/>
        <v>ok</v>
      </c>
      <c r="AE31" s="6" t="str">
        <f t="shared" si="4"/>
        <v>ok</v>
      </c>
    </row>
    <row r="32" spans="1:31" s="6" customFormat="1" ht="18" customHeight="1">
      <c r="A32" s="81">
        <v>27</v>
      </c>
      <c r="B32" s="78">
        <v>2953</v>
      </c>
      <c r="C32" s="78">
        <v>2035</v>
      </c>
      <c r="D32" s="78">
        <v>918</v>
      </c>
      <c r="E32" s="78">
        <v>67</v>
      </c>
      <c r="F32" s="78">
        <v>4</v>
      </c>
      <c r="G32" s="78">
        <v>14</v>
      </c>
      <c r="H32" s="91">
        <v>0</v>
      </c>
      <c r="I32" s="91">
        <v>98</v>
      </c>
      <c r="J32" s="91">
        <v>3</v>
      </c>
      <c r="K32" s="91">
        <v>7</v>
      </c>
      <c r="L32" s="91">
        <v>2</v>
      </c>
      <c r="M32" s="91">
        <v>5</v>
      </c>
      <c r="N32" s="91">
        <v>1</v>
      </c>
      <c r="O32" s="91">
        <v>1764</v>
      </c>
      <c r="P32" s="91">
        <v>752</v>
      </c>
      <c r="Q32" s="91">
        <v>6</v>
      </c>
      <c r="R32" s="91">
        <v>14</v>
      </c>
      <c r="S32" s="91">
        <v>0</v>
      </c>
      <c r="T32" s="91">
        <v>99</v>
      </c>
      <c r="U32" s="91">
        <v>0</v>
      </c>
      <c r="V32" s="91">
        <v>0</v>
      </c>
      <c r="W32" s="91">
        <v>0</v>
      </c>
      <c r="X32" s="91">
        <v>0</v>
      </c>
      <c r="Y32" s="91">
        <v>74</v>
      </c>
      <c r="Z32" s="90">
        <v>43</v>
      </c>
      <c r="AA32" s="82"/>
      <c r="AC32" s="6" t="str">
        <f>IF(B32=C32+D32,"ok",B32-(C32+D32))</f>
        <v>ok</v>
      </c>
      <c r="AD32" s="6" t="str">
        <f t="shared" si="4"/>
        <v>ok</v>
      </c>
      <c r="AE32" s="6" t="str">
        <f t="shared" si="4"/>
        <v>ok</v>
      </c>
    </row>
    <row r="33" spans="1:31" s="6" customFormat="1" ht="18" customHeight="1">
      <c r="A33" s="81">
        <v>28</v>
      </c>
      <c r="B33" s="78">
        <v>2986</v>
      </c>
      <c r="C33" s="78">
        <v>2055</v>
      </c>
      <c r="D33" s="78">
        <v>931</v>
      </c>
      <c r="E33" s="78">
        <v>69</v>
      </c>
      <c r="F33" s="78">
        <v>2</v>
      </c>
      <c r="G33" s="78">
        <v>13</v>
      </c>
      <c r="H33" s="91">
        <v>0</v>
      </c>
      <c r="I33" s="91">
        <v>96</v>
      </c>
      <c r="J33" s="91">
        <v>4</v>
      </c>
      <c r="K33" s="91">
        <v>8</v>
      </c>
      <c r="L33" s="91">
        <v>4</v>
      </c>
      <c r="M33" s="91">
        <v>6</v>
      </c>
      <c r="N33" s="91">
        <v>1</v>
      </c>
      <c r="O33" s="91">
        <v>1768</v>
      </c>
      <c r="P33" s="91">
        <v>770</v>
      </c>
      <c r="Q33" s="91">
        <v>7</v>
      </c>
      <c r="R33" s="91">
        <v>13</v>
      </c>
      <c r="S33" s="91">
        <v>0</v>
      </c>
      <c r="T33" s="91">
        <v>100</v>
      </c>
      <c r="U33" s="91">
        <v>0</v>
      </c>
      <c r="V33" s="91">
        <v>0</v>
      </c>
      <c r="W33" s="91">
        <v>0</v>
      </c>
      <c r="X33" s="91">
        <v>0</v>
      </c>
      <c r="Y33" s="91">
        <v>88</v>
      </c>
      <c r="Z33" s="90">
        <v>37</v>
      </c>
      <c r="AA33" s="82"/>
      <c r="AC33" s="6" t="str">
        <f>IF(B33=C33+D33,"ok",B33-(C33+D33))</f>
        <v>ok</v>
      </c>
      <c r="AD33" s="6" t="str">
        <f t="shared" si="4"/>
        <v>ok</v>
      </c>
      <c r="AE33" s="6" t="str">
        <f t="shared" si="4"/>
        <v>ok</v>
      </c>
    </row>
    <row r="34" spans="1:31" s="6" customFormat="1" ht="18" customHeight="1">
      <c r="A34" s="92">
        <v>29</v>
      </c>
      <c r="B34" s="93">
        <v>2980</v>
      </c>
      <c r="C34" s="94">
        <v>2058</v>
      </c>
      <c r="D34" s="94">
        <v>922</v>
      </c>
      <c r="E34" s="94">
        <v>70</v>
      </c>
      <c r="F34" s="94">
        <v>1</v>
      </c>
      <c r="G34" s="94">
        <v>12</v>
      </c>
      <c r="H34" s="95">
        <v>1</v>
      </c>
      <c r="I34" s="94">
        <v>97</v>
      </c>
      <c r="J34" s="94">
        <v>3</v>
      </c>
      <c r="K34" s="94">
        <v>7</v>
      </c>
      <c r="L34" s="94">
        <v>4</v>
      </c>
      <c r="M34" s="94">
        <v>5</v>
      </c>
      <c r="N34" s="94">
        <v>1</v>
      </c>
      <c r="O34" s="94">
        <v>1769</v>
      </c>
      <c r="P34" s="94">
        <v>763</v>
      </c>
      <c r="Q34" s="94">
        <v>9</v>
      </c>
      <c r="R34" s="94">
        <v>10</v>
      </c>
      <c r="S34" s="95">
        <v>0</v>
      </c>
      <c r="T34" s="94">
        <v>94</v>
      </c>
      <c r="U34" s="95">
        <v>0</v>
      </c>
      <c r="V34" s="95">
        <v>3</v>
      </c>
      <c r="W34" s="95">
        <v>0</v>
      </c>
      <c r="X34" s="95">
        <v>0</v>
      </c>
      <c r="Y34" s="94">
        <v>89</v>
      </c>
      <c r="Z34" s="94">
        <v>42</v>
      </c>
      <c r="AA34" s="82"/>
      <c r="AC34" s="6" t="str">
        <f>IF(B34=C34+D34,"ok",B34-(C34+D34))</f>
        <v>ok</v>
      </c>
      <c r="AD34" s="6" t="str">
        <f t="shared" si="4"/>
        <v>ok</v>
      </c>
      <c r="AE34" s="6" t="str">
        <f t="shared" si="4"/>
        <v>ok</v>
      </c>
    </row>
    <row r="35" spans="1:31" s="6" customFormat="1" ht="18" customHeight="1">
      <c r="A35" s="96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7"/>
      <c r="AA35" s="82"/>
    </row>
    <row r="36" spans="1:3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</sheetData>
  <sheetProtection password="CA4C" sheet="1"/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zoomScaleNormal="100" workbookViewId="0"/>
  </sheetViews>
  <sheetFormatPr defaultRowHeight="13.5"/>
  <cols>
    <col min="1" max="1" width="13" style="13" customWidth="1"/>
    <col min="2" max="3" width="7.5" style="13" customWidth="1"/>
    <col min="4" max="4" width="7.875" style="13" customWidth="1"/>
    <col min="5" max="7" width="7.5" style="13" customWidth="1"/>
    <col min="8" max="8" width="8.375" style="13" customWidth="1"/>
    <col min="9" max="13" width="7.5" style="13" customWidth="1"/>
    <col min="14" max="14" width="9" style="13"/>
    <col min="15" max="17" width="6.75" style="13" hidden="1" customWidth="1"/>
    <col min="18" max="18" width="8.375" style="13" hidden="1" customWidth="1"/>
    <col min="19" max="26" width="6.75" style="13" hidden="1" customWidth="1"/>
    <col min="27" max="27" width="0" style="13" hidden="1" customWidth="1"/>
    <col min="28" max="16384" width="9" style="13"/>
  </cols>
  <sheetData>
    <row r="1" spans="1:27" s="6" customFormat="1">
      <c r="A1" s="3"/>
      <c r="B1" s="69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s="6" customFormat="1">
      <c r="A2" s="71"/>
      <c r="B2" s="3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6" customFormat="1">
      <c r="B3" s="98" t="s">
        <v>85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0" t="s">
        <v>19</v>
      </c>
    </row>
    <row r="4" spans="1:27" s="6" customFormat="1" ht="14.25" thickBot="1">
      <c r="A4" s="3"/>
      <c r="B4" s="99" t="s">
        <v>86</v>
      </c>
      <c r="C4" s="99"/>
      <c r="D4" s="3"/>
      <c r="E4" s="3"/>
      <c r="F4" s="3"/>
      <c r="G4" s="3"/>
      <c r="H4" s="3"/>
      <c r="I4" s="3"/>
      <c r="J4" s="3"/>
      <c r="K4" s="3"/>
      <c r="L4" s="3"/>
      <c r="M4" s="3"/>
      <c r="O4" s="30" t="s">
        <v>20</v>
      </c>
    </row>
    <row r="5" spans="1:27" s="6" customFormat="1" ht="14.25" customHeight="1" thickTop="1">
      <c r="A5" s="453" t="s">
        <v>87</v>
      </c>
      <c r="B5" s="16" t="s">
        <v>88</v>
      </c>
      <c r="C5" s="18"/>
      <c r="D5" s="100"/>
      <c r="E5" s="16" t="s">
        <v>89</v>
      </c>
      <c r="F5" s="17"/>
      <c r="G5" s="18"/>
      <c r="H5" s="16" t="s">
        <v>90</v>
      </c>
      <c r="I5" s="17"/>
      <c r="J5" s="17"/>
      <c r="K5" s="17"/>
      <c r="L5" s="17"/>
      <c r="M5" s="17"/>
      <c r="O5" s="16" t="s">
        <v>88</v>
      </c>
      <c r="P5" s="18"/>
      <c r="Q5" s="100"/>
      <c r="R5" s="16" t="s">
        <v>89</v>
      </c>
      <c r="S5" s="17"/>
      <c r="T5" s="18"/>
      <c r="U5" s="16" t="s">
        <v>90</v>
      </c>
      <c r="V5" s="17"/>
      <c r="W5" s="17"/>
      <c r="X5" s="17"/>
      <c r="Y5" s="17"/>
      <c r="Z5" s="17"/>
    </row>
    <row r="6" spans="1:27" s="6" customFormat="1" ht="14.25" customHeight="1">
      <c r="A6" s="460"/>
      <c r="B6" s="458" t="s">
        <v>91</v>
      </c>
      <c r="C6" s="458" t="s">
        <v>92</v>
      </c>
      <c r="D6" s="101" t="s">
        <v>93</v>
      </c>
      <c r="E6" s="458" t="s">
        <v>14</v>
      </c>
      <c r="F6" s="458" t="s">
        <v>12</v>
      </c>
      <c r="G6" s="458" t="s">
        <v>13</v>
      </c>
      <c r="H6" s="458" t="s">
        <v>14</v>
      </c>
      <c r="I6" s="102" t="s">
        <v>94</v>
      </c>
      <c r="J6" s="103"/>
      <c r="K6" s="102" t="s">
        <v>95</v>
      </c>
      <c r="L6" s="103"/>
      <c r="M6" s="103"/>
      <c r="O6" s="458" t="s">
        <v>91</v>
      </c>
      <c r="P6" s="458" t="s">
        <v>92</v>
      </c>
      <c r="Q6" s="101" t="s">
        <v>93</v>
      </c>
      <c r="R6" s="458" t="s">
        <v>14</v>
      </c>
      <c r="S6" s="458" t="s">
        <v>12</v>
      </c>
      <c r="T6" s="458" t="s">
        <v>13</v>
      </c>
      <c r="U6" s="458" t="s">
        <v>14</v>
      </c>
      <c r="V6" s="102" t="s">
        <v>94</v>
      </c>
      <c r="W6" s="103"/>
      <c r="X6" s="102" t="s">
        <v>95</v>
      </c>
      <c r="Y6" s="103"/>
      <c r="Z6" s="103"/>
    </row>
    <row r="7" spans="1:27" s="6" customFormat="1" ht="14.25" customHeight="1">
      <c r="A7" s="454"/>
      <c r="B7" s="459"/>
      <c r="C7" s="459"/>
      <c r="D7" s="104"/>
      <c r="E7" s="459"/>
      <c r="F7" s="459"/>
      <c r="G7" s="459"/>
      <c r="H7" s="459"/>
      <c r="I7" s="22" t="s">
        <v>15</v>
      </c>
      <c r="J7" s="21" t="s">
        <v>16</v>
      </c>
      <c r="K7" s="22" t="s">
        <v>96</v>
      </c>
      <c r="L7" s="22" t="s">
        <v>97</v>
      </c>
      <c r="M7" s="22" t="s">
        <v>98</v>
      </c>
      <c r="O7" s="459"/>
      <c r="P7" s="459"/>
      <c r="Q7" s="104"/>
      <c r="R7" s="459"/>
      <c r="S7" s="459"/>
      <c r="T7" s="459"/>
      <c r="U7" s="459"/>
      <c r="V7" s="22" t="s">
        <v>15</v>
      </c>
      <c r="W7" s="21" t="s">
        <v>16</v>
      </c>
      <c r="X7" s="22" t="s">
        <v>96</v>
      </c>
      <c r="Y7" s="22" t="s">
        <v>97</v>
      </c>
      <c r="Z7" s="22" t="s">
        <v>98</v>
      </c>
    </row>
    <row r="8" spans="1:27" s="6" customFormat="1" ht="9.75" customHeight="1">
      <c r="A8" s="32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27" s="6" customFormat="1" ht="14.25" customHeight="1">
      <c r="A9" s="34" t="s">
        <v>99</v>
      </c>
      <c r="B9" s="106">
        <v>180</v>
      </c>
      <c r="C9" s="107">
        <v>0</v>
      </c>
      <c r="D9" s="43">
        <v>754</v>
      </c>
      <c r="E9" s="43">
        <v>1747</v>
      </c>
      <c r="F9" s="43">
        <v>1354</v>
      </c>
      <c r="G9" s="43">
        <v>393</v>
      </c>
      <c r="H9" s="43">
        <v>15359</v>
      </c>
      <c r="I9" s="43">
        <v>7792</v>
      </c>
      <c r="J9" s="43">
        <v>7567</v>
      </c>
      <c r="K9" s="43">
        <v>4881</v>
      </c>
      <c r="L9" s="43">
        <v>5114</v>
      </c>
      <c r="M9" s="43">
        <v>5364</v>
      </c>
      <c r="N9" s="82"/>
      <c r="O9" s="6" t="str">
        <f>IF(B9=SUM(B11:B30),"ok",B9-SUM(B11:B30))</f>
        <v>ok</v>
      </c>
      <c r="Q9" s="6" t="str">
        <f t="shared" ref="Q9:Z9" si="0">IF(D9=SUM(D11:D30),"ok",D9-SUM(D11:D30))</f>
        <v>ok</v>
      </c>
      <c r="R9" s="6" t="str">
        <f t="shared" si="0"/>
        <v>ok</v>
      </c>
      <c r="S9" s="6" t="str">
        <f t="shared" si="0"/>
        <v>ok</v>
      </c>
      <c r="T9" s="6" t="str">
        <f t="shared" si="0"/>
        <v>ok</v>
      </c>
      <c r="U9" s="6" t="str">
        <f t="shared" si="0"/>
        <v>ok</v>
      </c>
      <c r="V9" s="6" t="str">
        <f t="shared" si="0"/>
        <v>ok</v>
      </c>
      <c r="W9" s="6" t="str">
        <f t="shared" si="0"/>
        <v>ok</v>
      </c>
      <c r="X9" s="6" t="str">
        <f t="shared" si="0"/>
        <v>ok</v>
      </c>
      <c r="Y9" s="6" t="str">
        <f t="shared" si="0"/>
        <v>ok</v>
      </c>
      <c r="Z9" s="6" t="str">
        <f t="shared" si="0"/>
        <v>ok</v>
      </c>
      <c r="AA9" s="6" t="s">
        <v>100</v>
      </c>
    </row>
    <row r="10" spans="1:27" s="6" customFormat="1" ht="9.75" customHeight="1">
      <c r="A10" s="32"/>
      <c r="B10" s="28"/>
      <c r="C10" s="10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2"/>
    </row>
    <row r="11" spans="1:27" s="6" customFormat="1" ht="14.25" customHeight="1">
      <c r="A11" s="26" t="s">
        <v>101</v>
      </c>
      <c r="B11" s="28">
        <v>27</v>
      </c>
      <c r="C11" s="108">
        <v>0</v>
      </c>
      <c r="D11" s="28">
        <v>90</v>
      </c>
      <c r="E11" s="28">
        <v>210</v>
      </c>
      <c r="F11" s="28">
        <v>156</v>
      </c>
      <c r="G11" s="28">
        <v>54</v>
      </c>
      <c r="H11" s="28">
        <v>1928</v>
      </c>
      <c r="I11" s="28">
        <v>945</v>
      </c>
      <c r="J11" s="28">
        <v>983</v>
      </c>
      <c r="K11" s="28">
        <v>532</v>
      </c>
      <c r="L11" s="28">
        <v>688</v>
      </c>
      <c r="M11" s="28">
        <v>708</v>
      </c>
      <c r="N11" s="82"/>
      <c r="R11" s="6" t="str">
        <f t="shared" ref="R11:R30" si="1">IF(E11=F11+G11,"ok",E11-(F11+G11))</f>
        <v>ok</v>
      </c>
      <c r="U11" s="6" t="str">
        <f t="shared" ref="U11:U30" si="2">IF(H11=I11+J11,"ok",H11-(I11+J11))</f>
        <v>ok</v>
      </c>
      <c r="AA11" s="6" t="str">
        <f t="shared" ref="AA11:AA30" si="3">IF(H11=SUM(K11:M11),"ok",H11-SUM(K11:M11))</f>
        <v>ok</v>
      </c>
    </row>
    <row r="12" spans="1:27" s="6" customFormat="1" ht="14.25" customHeight="1">
      <c r="A12" s="26" t="s">
        <v>102</v>
      </c>
      <c r="B12" s="28">
        <v>23</v>
      </c>
      <c r="C12" s="108">
        <v>0</v>
      </c>
      <c r="D12" s="28">
        <v>107</v>
      </c>
      <c r="E12" s="28">
        <v>207</v>
      </c>
      <c r="F12" s="28">
        <v>182</v>
      </c>
      <c r="G12" s="28">
        <v>25</v>
      </c>
      <c r="H12" s="28">
        <v>2364</v>
      </c>
      <c r="I12" s="28">
        <v>1228</v>
      </c>
      <c r="J12" s="28">
        <v>1136</v>
      </c>
      <c r="K12" s="28">
        <v>778</v>
      </c>
      <c r="L12" s="28">
        <v>761</v>
      </c>
      <c r="M12" s="28">
        <v>825</v>
      </c>
      <c r="N12" s="82"/>
      <c r="R12" s="6" t="str">
        <f t="shared" si="1"/>
        <v>ok</v>
      </c>
      <c r="U12" s="6" t="str">
        <f t="shared" si="2"/>
        <v>ok</v>
      </c>
      <c r="AA12" s="6" t="str">
        <f t="shared" si="3"/>
        <v>ok</v>
      </c>
    </row>
    <row r="13" spans="1:27" s="6" customFormat="1" ht="14.25" customHeight="1">
      <c r="A13" s="26" t="s">
        <v>103</v>
      </c>
      <c r="B13" s="28">
        <v>25</v>
      </c>
      <c r="C13" s="108">
        <v>0</v>
      </c>
      <c r="D13" s="28">
        <v>110</v>
      </c>
      <c r="E13" s="28">
        <v>278</v>
      </c>
      <c r="F13" s="28">
        <v>216</v>
      </c>
      <c r="G13" s="28">
        <v>62</v>
      </c>
      <c r="H13" s="28">
        <v>2574</v>
      </c>
      <c r="I13" s="28">
        <v>1346</v>
      </c>
      <c r="J13" s="28">
        <v>1228</v>
      </c>
      <c r="K13" s="28">
        <v>754</v>
      </c>
      <c r="L13" s="28">
        <v>867</v>
      </c>
      <c r="M13" s="28">
        <v>953</v>
      </c>
      <c r="N13" s="82"/>
      <c r="R13" s="6" t="str">
        <f t="shared" si="1"/>
        <v>ok</v>
      </c>
      <c r="U13" s="6" t="str">
        <f t="shared" si="2"/>
        <v>ok</v>
      </c>
      <c r="AA13" s="6" t="str">
        <f t="shared" si="3"/>
        <v>ok</v>
      </c>
    </row>
    <row r="14" spans="1:27" s="6" customFormat="1" ht="14.25" customHeight="1">
      <c r="A14" s="26" t="s">
        <v>104</v>
      </c>
      <c r="B14" s="108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82"/>
      <c r="R14" s="6" t="str">
        <f t="shared" si="1"/>
        <v>ok</v>
      </c>
      <c r="U14" s="6" t="str">
        <f t="shared" si="2"/>
        <v>ok</v>
      </c>
      <c r="AA14" s="6" t="str">
        <f t="shared" si="3"/>
        <v>ok</v>
      </c>
    </row>
    <row r="15" spans="1:27" s="6" customFormat="1" ht="14.25" customHeight="1">
      <c r="A15" s="26" t="s">
        <v>105</v>
      </c>
      <c r="B15" s="28">
        <v>16</v>
      </c>
      <c r="C15" s="108">
        <v>0</v>
      </c>
      <c r="D15" s="28">
        <v>90</v>
      </c>
      <c r="E15" s="28">
        <v>248</v>
      </c>
      <c r="F15" s="28">
        <v>173</v>
      </c>
      <c r="G15" s="28">
        <v>75</v>
      </c>
      <c r="H15" s="28">
        <v>1762</v>
      </c>
      <c r="I15" s="28">
        <v>929</v>
      </c>
      <c r="J15" s="28">
        <v>833</v>
      </c>
      <c r="K15" s="28">
        <v>614</v>
      </c>
      <c r="L15" s="28">
        <v>583</v>
      </c>
      <c r="M15" s="28">
        <v>565</v>
      </c>
      <c r="N15" s="82"/>
      <c r="R15" s="6" t="str">
        <f t="shared" si="1"/>
        <v>ok</v>
      </c>
      <c r="U15" s="6" t="str">
        <f t="shared" si="2"/>
        <v>ok</v>
      </c>
      <c r="AA15" s="6" t="str">
        <f t="shared" si="3"/>
        <v>ok</v>
      </c>
    </row>
    <row r="16" spans="1:27" s="6" customFormat="1" ht="14.25" customHeight="1">
      <c r="A16" s="26" t="s">
        <v>106</v>
      </c>
      <c r="B16" s="28">
        <v>10</v>
      </c>
      <c r="C16" s="108">
        <v>0</v>
      </c>
      <c r="D16" s="28">
        <v>45</v>
      </c>
      <c r="E16" s="28">
        <v>103</v>
      </c>
      <c r="F16" s="28">
        <v>72</v>
      </c>
      <c r="G16" s="28">
        <v>31</v>
      </c>
      <c r="H16" s="28">
        <v>844</v>
      </c>
      <c r="I16" s="28">
        <v>430</v>
      </c>
      <c r="J16" s="28">
        <v>414</v>
      </c>
      <c r="K16" s="28">
        <v>275</v>
      </c>
      <c r="L16" s="28">
        <v>284</v>
      </c>
      <c r="M16" s="28">
        <v>285</v>
      </c>
      <c r="N16" s="82"/>
      <c r="R16" s="6" t="str">
        <f t="shared" si="1"/>
        <v>ok</v>
      </c>
      <c r="U16" s="6" t="str">
        <f t="shared" si="2"/>
        <v>ok</v>
      </c>
      <c r="AA16" s="6" t="str">
        <f t="shared" si="3"/>
        <v>ok</v>
      </c>
    </row>
    <row r="17" spans="1:27" s="6" customFormat="1" ht="14.25" customHeight="1">
      <c r="A17" s="26" t="s">
        <v>107</v>
      </c>
      <c r="B17" s="28">
        <v>26</v>
      </c>
      <c r="C17" s="108">
        <v>0</v>
      </c>
      <c r="D17" s="28">
        <v>107</v>
      </c>
      <c r="E17" s="28">
        <v>262</v>
      </c>
      <c r="F17" s="28">
        <v>194</v>
      </c>
      <c r="G17" s="28">
        <v>68</v>
      </c>
      <c r="H17" s="28">
        <v>1819</v>
      </c>
      <c r="I17" s="28">
        <v>892</v>
      </c>
      <c r="J17" s="28">
        <v>927</v>
      </c>
      <c r="K17" s="28">
        <v>588</v>
      </c>
      <c r="L17" s="28">
        <v>611</v>
      </c>
      <c r="M17" s="28">
        <v>620</v>
      </c>
      <c r="N17" s="82"/>
      <c r="R17" s="6" t="str">
        <f t="shared" si="1"/>
        <v>ok</v>
      </c>
      <c r="U17" s="6" t="str">
        <f t="shared" si="2"/>
        <v>ok</v>
      </c>
      <c r="AA17" s="6" t="str">
        <f t="shared" si="3"/>
        <v>ok</v>
      </c>
    </row>
    <row r="18" spans="1:27" s="6" customFormat="1" ht="14.25" customHeight="1">
      <c r="A18" s="26" t="s">
        <v>108</v>
      </c>
      <c r="B18" s="28">
        <v>9</v>
      </c>
      <c r="C18" s="108">
        <v>0</v>
      </c>
      <c r="D18" s="28">
        <v>24</v>
      </c>
      <c r="E18" s="28">
        <v>61</v>
      </c>
      <c r="F18" s="28">
        <v>45</v>
      </c>
      <c r="G18" s="28">
        <v>16</v>
      </c>
      <c r="H18" s="28">
        <v>387</v>
      </c>
      <c r="I18" s="28">
        <v>183</v>
      </c>
      <c r="J18" s="28">
        <v>204</v>
      </c>
      <c r="K18" s="28">
        <v>133</v>
      </c>
      <c r="L18" s="28">
        <v>133</v>
      </c>
      <c r="M18" s="28">
        <v>121</v>
      </c>
      <c r="N18" s="82"/>
      <c r="R18" s="6" t="str">
        <f t="shared" si="1"/>
        <v>ok</v>
      </c>
      <c r="U18" s="6" t="str">
        <f t="shared" si="2"/>
        <v>ok</v>
      </c>
      <c r="AA18" s="6" t="str">
        <f t="shared" si="3"/>
        <v>ok</v>
      </c>
    </row>
    <row r="19" spans="1:27" s="6" customFormat="1" ht="14.25" customHeight="1">
      <c r="A19" s="26" t="s">
        <v>109</v>
      </c>
      <c r="B19" s="28">
        <v>3</v>
      </c>
      <c r="C19" s="108">
        <v>0</v>
      </c>
      <c r="D19" s="28">
        <v>16</v>
      </c>
      <c r="E19" s="28">
        <v>41</v>
      </c>
      <c r="F19" s="28">
        <v>38</v>
      </c>
      <c r="G19" s="28">
        <v>3</v>
      </c>
      <c r="H19" s="28">
        <v>228</v>
      </c>
      <c r="I19" s="28">
        <v>116</v>
      </c>
      <c r="J19" s="28">
        <v>112</v>
      </c>
      <c r="K19" s="28">
        <v>83</v>
      </c>
      <c r="L19" s="28">
        <v>71</v>
      </c>
      <c r="M19" s="28">
        <v>74</v>
      </c>
      <c r="N19" s="82"/>
      <c r="R19" s="6" t="str">
        <f t="shared" si="1"/>
        <v>ok</v>
      </c>
      <c r="U19" s="6" t="str">
        <f t="shared" si="2"/>
        <v>ok</v>
      </c>
      <c r="AA19" s="6" t="str">
        <f t="shared" si="3"/>
        <v>ok</v>
      </c>
    </row>
    <row r="20" spans="1:27" s="6" customFormat="1" ht="14.25" customHeight="1">
      <c r="A20" s="26" t="s">
        <v>110</v>
      </c>
      <c r="B20" s="28">
        <v>3</v>
      </c>
      <c r="C20" s="108">
        <v>0</v>
      </c>
      <c r="D20" s="28">
        <v>8</v>
      </c>
      <c r="E20" s="28">
        <v>15</v>
      </c>
      <c r="F20" s="28">
        <v>15</v>
      </c>
      <c r="G20" s="47">
        <v>0</v>
      </c>
      <c r="H20" s="28">
        <v>138</v>
      </c>
      <c r="I20" s="28">
        <v>60</v>
      </c>
      <c r="J20" s="28">
        <v>78</v>
      </c>
      <c r="K20" s="28">
        <v>42</v>
      </c>
      <c r="L20" s="28">
        <v>47</v>
      </c>
      <c r="M20" s="28">
        <v>49</v>
      </c>
      <c r="N20" s="82"/>
      <c r="R20" s="6" t="str">
        <f t="shared" si="1"/>
        <v>ok</v>
      </c>
      <c r="U20" s="6" t="str">
        <f t="shared" si="2"/>
        <v>ok</v>
      </c>
      <c r="AA20" s="6" t="str">
        <f t="shared" si="3"/>
        <v>ok</v>
      </c>
    </row>
    <row r="21" spans="1:27" s="6" customFormat="1" ht="14.25" customHeight="1">
      <c r="A21" s="26" t="s">
        <v>111</v>
      </c>
      <c r="B21" s="28">
        <v>3</v>
      </c>
      <c r="C21" s="108">
        <v>0</v>
      </c>
      <c r="D21" s="28">
        <v>8</v>
      </c>
      <c r="E21" s="28">
        <v>21</v>
      </c>
      <c r="F21" s="28">
        <v>18</v>
      </c>
      <c r="G21" s="28">
        <v>3</v>
      </c>
      <c r="H21" s="28">
        <v>162</v>
      </c>
      <c r="I21" s="28">
        <v>83</v>
      </c>
      <c r="J21" s="28">
        <v>79</v>
      </c>
      <c r="K21" s="28">
        <v>51</v>
      </c>
      <c r="L21" s="28">
        <v>44</v>
      </c>
      <c r="M21" s="28">
        <v>67</v>
      </c>
      <c r="N21" s="82"/>
      <c r="R21" s="6" t="str">
        <f t="shared" si="1"/>
        <v>ok</v>
      </c>
      <c r="U21" s="6" t="str">
        <f t="shared" si="2"/>
        <v>ok</v>
      </c>
      <c r="AA21" s="6" t="str">
        <f t="shared" si="3"/>
        <v>ok</v>
      </c>
    </row>
    <row r="22" spans="1:27" s="6" customFormat="1" ht="14.25" customHeight="1">
      <c r="A22" s="26" t="s">
        <v>112</v>
      </c>
      <c r="B22" s="28">
        <v>22</v>
      </c>
      <c r="C22" s="108">
        <v>0</v>
      </c>
      <c r="D22" s="28">
        <v>97</v>
      </c>
      <c r="E22" s="28">
        <v>203</v>
      </c>
      <c r="F22" s="28">
        <v>170</v>
      </c>
      <c r="G22" s="28">
        <v>33</v>
      </c>
      <c r="H22" s="28">
        <v>2090</v>
      </c>
      <c r="I22" s="28">
        <v>1044</v>
      </c>
      <c r="J22" s="28">
        <v>1046</v>
      </c>
      <c r="K22" s="28">
        <v>651</v>
      </c>
      <c r="L22" s="28">
        <v>710</v>
      </c>
      <c r="M22" s="28">
        <v>729</v>
      </c>
      <c r="N22" s="82"/>
      <c r="R22" s="6" t="str">
        <f t="shared" si="1"/>
        <v>ok</v>
      </c>
      <c r="U22" s="6" t="str">
        <f t="shared" si="2"/>
        <v>ok</v>
      </c>
      <c r="AA22" s="6" t="str">
        <f t="shared" si="3"/>
        <v>ok</v>
      </c>
    </row>
    <row r="23" spans="1:27" s="6" customFormat="1" ht="14.25" customHeight="1">
      <c r="A23" s="26" t="s">
        <v>113</v>
      </c>
      <c r="B23" s="28">
        <v>7</v>
      </c>
      <c r="C23" s="108">
        <v>0</v>
      </c>
      <c r="D23" s="28">
        <v>31</v>
      </c>
      <c r="E23" s="28">
        <v>66</v>
      </c>
      <c r="F23" s="28">
        <v>49</v>
      </c>
      <c r="G23" s="28">
        <v>17</v>
      </c>
      <c r="H23" s="28">
        <v>619</v>
      </c>
      <c r="I23" s="28">
        <v>326</v>
      </c>
      <c r="J23" s="28">
        <v>293</v>
      </c>
      <c r="K23" s="28">
        <v>218</v>
      </c>
      <c r="L23" s="28">
        <v>196</v>
      </c>
      <c r="M23" s="28">
        <v>205</v>
      </c>
      <c r="N23" s="82"/>
      <c r="R23" s="6" t="str">
        <f t="shared" si="1"/>
        <v>ok</v>
      </c>
      <c r="U23" s="6" t="str">
        <f t="shared" si="2"/>
        <v>ok</v>
      </c>
      <c r="AA23" s="6" t="str">
        <f t="shared" si="3"/>
        <v>ok</v>
      </c>
    </row>
    <row r="24" spans="1:27" s="6" customFormat="1" ht="12" customHeight="1">
      <c r="A24" s="26"/>
      <c r="B24" s="28"/>
      <c r="C24" s="10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82"/>
      <c r="R24" s="6" t="str">
        <f t="shared" si="1"/>
        <v>ok</v>
      </c>
      <c r="U24" s="6" t="str">
        <f t="shared" si="2"/>
        <v>ok</v>
      </c>
      <c r="AA24" s="6" t="str">
        <f t="shared" si="3"/>
        <v>ok</v>
      </c>
    </row>
    <row r="25" spans="1:27" s="6" customFormat="1" ht="14.25" customHeight="1">
      <c r="A25" s="26" t="s">
        <v>114</v>
      </c>
      <c r="B25" s="28">
        <v>1</v>
      </c>
      <c r="C25" s="108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80"/>
      <c r="R25" s="6" t="str">
        <f t="shared" si="1"/>
        <v>ok</v>
      </c>
      <c r="U25" s="6" t="str">
        <f t="shared" si="2"/>
        <v>ok</v>
      </c>
      <c r="AA25" s="6" t="str">
        <f t="shared" si="3"/>
        <v>ok</v>
      </c>
    </row>
    <row r="26" spans="1:27" s="6" customFormat="1" ht="14.25" customHeight="1">
      <c r="A26" s="26" t="s">
        <v>115</v>
      </c>
      <c r="B26" s="28">
        <v>1</v>
      </c>
      <c r="C26" s="108">
        <v>0</v>
      </c>
      <c r="D26" s="28">
        <v>10</v>
      </c>
      <c r="E26" s="28">
        <v>12</v>
      </c>
      <c r="F26" s="28">
        <v>12</v>
      </c>
      <c r="G26" s="47">
        <v>0</v>
      </c>
      <c r="H26" s="28">
        <v>213</v>
      </c>
      <c r="I26" s="28">
        <v>99</v>
      </c>
      <c r="J26" s="28">
        <v>114</v>
      </c>
      <c r="K26" s="28">
        <v>70</v>
      </c>
      <c r="L26" s="28">
        <v>70</v>
      </c>
      <c r="M26" s="28">
        <v>73</v>
      </c>
      <c r="N26" s="82"/>
      <c r="R26" s="6" t="str">
        <f t="shared" si="1"/>
        <v>ok</v>
      </c>
      <c r="U26" s="6" t="str">
        <f t="shared" si="2"/>
        <v>ok</v>
      </c>
      <c r="AA26" s="6" t="str">
        <f t="shared" si="3"/>
        <v>ok</v>
      </c>
    </row>
    <row r="27" spans="1:27" s="6" customFormat="1" ht="14.25" customHeight="1">
      <c r="A27" s="26" t="s">
        <v>116</v>
      </c>
      <c r="B27" s="28">
        <v>1</v>
      </c>
      <c r="C27" s="108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82"/>
      <c r="R27" s="6" t="str">
        <f t="shared" si="1"/>
        <v>ok</v>
      </c>
      <c r="U27" s="6" t="str">
        <f t="shared" si="2"/>
        <v>ok</v>
      </c>
      <c r="AA27" s="6" t="str">
        <f t="shared" si="3"/>
        <v>ok</v>
      </c>
    </row>
    <row r="28" spans="1:27" s="6" customFormat="1" ht="14.25" customHeight="1">
      <c r="A28" s="26" t="s">
        <v>117</v>
      </c>
      <c r="B28" s="28">
        <v>2</v>
      </c>
      <c r="C28" s="108">
        <v>0</v>
      </c>
      <c r="D28" s="28">
        <v>8</v>
      </c>
      <c r="E28" s="28">
        <v>16</v>
      </c>
      <c r="F28" s="28">
        <v>10</v>
      </c>
      <c r="G28" s="28">
        <v>6</v>
      </c>
      <c r="H28" s="28">
        <v>176</v>
      </c>
      <c r="I28" s="28">
        <v>86</v>
      </c>
      <c r="J28" s="28">
        <v>90</v>
      </c>
      <c r="K28" s="28">
        <v>72</v>
      </c>
      <c r="L28" s="28">
        <v>37</v>
      </c>
      <c r="M28" s="28">
        <v>67</v>
      </c>
      <c r="N28" s="82"/>
      <c r="R28" s="6" t="str">
        <f t="shared" si="1"/>
        <v>ok</v>
      </c>
      <c r="U28" s="6" t="str">
        <f t="shared" si="2"/>
        <v>ok</v>
      </c>
      <c r="AA28" s="6" t="str">
        <f t="shared" si="3"/>
        <v>ok</v>
      </c>
    </row>
    <row r="29" spans="1:27" s="6" customFormat="1" ht="14.25" customHeight="1">
      <c r="A29" s="26" t="s">
        <v>118</v>
      </c>
      <c r="B29" s="28">
        <v>1</v>
      </c>
      <c r="C29" s="108">
        <v>0</v>
      </c>
      <c r="D29" s="28">
        <v>3</v>
      </c>
      <c r="E29" s="28">
        <v>4</v>
      </c>
      <c r="F29" s="28">
        <v>4</v>
      </c>
      <c r="G29" s="47">
        <v>0</v>
      </c>
      <c r="H29" s="28">
        <v>55</v>
      </c>
      <c r="I29" s="28">
        <v>25</v>
      </c>
      <c r="J29" s="28">
        <v>30</v>
      </c>
      <c r="K29" s="28">
        <v>20</v>
      </c>
      <c r="L29" s="28">
        <v>12</v>
      </c>
      <c r="M29" s="28">
        <v>23</v>
      </c>
      <c r="N29" s="82"/>
      <c r="R29" s="6" t="str">
        <f t="shared" si="1"/>
        <v>ok</v>
      </c>
      <c r="U29" s="6" t="str">
        <f t="shared" si="2"/>
        <v>ok</v>
      </c>
      <c r="AA29" s="6" t="str">
        <f t="shared" si="3"/>
        <v>ok</v>
      </c>
    </row>
    <row r="30" spans="1:27" s="6" customFormat="1" ht="14.25" customHeight="1">
      <c r="A30" s="19" t="s">
        <v>119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82"/>
      <c r="R30" s="6" t="str">
        <f t="shared" si="1"/>
        <v>ok</v>
      </c>
      <c r="U30" s="6" t="str">
        <f t="shared" si="2"/>
        <v>ok</v>
      </c>
      <c r="AA30" s="6" t="str">
        <f t="shared" si="3"/>
        <v>ok</v>
      </c>
    </row>
    <row r="31" spans="1:27">
      <c r="A31" s="66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27">
      <c r="A32" s="66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</row>
    <row r="33" spans="1:1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</sheetData>
  <sheetProtection password="CA4C" sheet="1"/>
  <mergeCells count="13">
    <mergeCell ref="G6:G7"/>
    <mergeCell ref="A5:A7"/>
    <mergeCell ref="B6:B7"/>
    <mergeCell ref="C6:C7"/>
    <mergeCell ref="E6:E7"/>
    <mergeCell ref="F6:F7"/>
    <mergeCell ref="U6:U7"/>
    <mergeCell ref="H6:H7"/>
    <mergeCell ref="O6:O7"/>
    <mergeCell ref="P6:P7"/>
    <mergeCell ref="R6:R7"/>
    <mergeCell ref="S6:S7"/>
    <mergeCell ref="T6:T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7"/>
  <sheetViews>
    <sheetView showGridLines="0" zoomScaleNormal="100" workbookViewId="0">
      <selection activeCell="A3" sqref="A3"/>
    </sheetView>
  </sheetViews>
  <sheetFormatPr defaultRowHeight="13.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  <col min="18" max="20" width="6.75" hidden="1" customWidth="1"/>
    <col min="21" max="21" width="8.375" hidden="1" customWidth="1"/>
    <col min="22" max="32" width="6.75" hidden="1" customWidth="1"/>
    <col min="33" max="33" width="0" hidden="1" customWidth="1"/>
  </cols>
  <sheetData>
    <row r="2" spans="1:33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33" s="111" customFormat="1" ht="14.25">
      <c r="B3" s="112" t="s">
        <v>120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R3" s="114" t="s">
        <v>19</v>
      </c>
    </row>
    <row r="4" spans="1:33" s="111" customFormat="1" ht="14.25" thickBot="1">
      <c r="A4" s="113"/>
      <c r="B4" s="115" t="s">
        <v>121</v>
      </c>
      <c r="C4" s="115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R4" s="114" t="s">
        <v>20</v>
      </c>
    </row>
    <row r="5" spans="1:33" s="111" customFormat="1" ht="14.25" customHeight="1" thickTop="1">
      <c r="A5" s="466" t="s">
        <v>87</v>
      </c>
      <c r="B5" s="116" t="s">
        <v>88</v>
      </c>
      <c r="C5" s="117"/>
      <c r="D5" s="118"/>
      <c r="E5" s="116" t="s">
        <v>122</v>
      </c>
      <c r="F5" s="119"/>
      <c r="G5" s="117"/>
      <c r="H5" s="116" t="s">
        <v>90</v>
      </c>
      <c r="I5" s="119"/>
      <c r="J5" s="119"/>
      <c r="K5" s="119"/>
      <c r="L5" s="119"/>
      <c r="M5" s="119"/>
      <c r="N5" s="119"/>
      <c r="O5" s="119"/>
      <c r="P5" s="119"/>
      <c r="R5" s="116" t="s">
        <v>88</v>
      </c>
      <c r="S5" s="117"/>
      <c r="T5" s="118"/>
      <c r="U5" s="116" t="s">
        <v>89</v>
      </c>
      <c r="V5" s="119"/>
      <c r="W5" s="117"/>
      <c r="X5" s="116" t="s">
        <v>90</v>
      </c>
      <c r="Y5" s="119"/>
      <c r="Z5" s="119"/>
      <c r="AA5" s="119"/>
      <c r="AB5" s="119"/>
      <c r="AC5" s="119"/>
      <c r="AD5" s="119"/>
      <c r="AE5" s="119"/>
      <c r="AF5" s="119"/>
    </row>
    <row r="6" spans="1:33" s="111" customFormat="1" ht="14.25" customHeight="1">
      <c r="A6" s="467"/>
      <c r="B6" s="461" t="s">
        <v>91</v>
      </c>
      <c r="C6" s="461" t="s">
        <v>92</v>
      </c>
      <c r="D6" s="120" t="s">
        <v>93</v>
      </c>
      <c r="E6" s="461" t="s">
        <v>14</v>
      </c>
      <c r="F6" s="461" t="s">
        <v>12</v>
      </c>
      <c r="G6" s="461" t="s">
        <v>13</v>
      </c>
      <c r="H6" s="461" t="s">
        <v>14</v>
      </c>
      <c r="I6" s="463" t="s">
        <v>94</v>
      </c>
      <c r="J6" s="464"/>
      <c r="K6" s="463" t="s">
        <v>95</v>
      </c>
      <c r="L6" s="465"/>
      <c r="M6" s="465"/>
      <c r="N6" s="465"/>
      <c r="O6" s="465"/>
      <c r="P6" s="465"/>
      <c r="R6" s="461" t="s">
        <v>91</v>
      </c>
      <c r="S6" s="461" t="s">
        <v>92</v>
      </c>
      <c r="T6" s="120" t="s">
        <v>93</v>
      </c>
      <c r="U6" s="461" t="s">
        <v>14</v>
      </c>
      <c r="V6" s="461" t="s">
        <v>12</v>
      </c>
      <c r="W6" s="461" t="s">
        <v>13</v>
      </c>
      <c r="X6" s="461" t="s">
        <v>14</v>
      </c>
      <c r="Y6" s="121" t="s">
        <v>94</v>
      </c>
      <c r="Z6" s="122"/>
      <c r="AA6" s="122"/>
      <c r="AB6" s="122"/>
      <c r="AC6" s="122"/>
      <c r="AD6" s="121" t="s">
        <v>95</v>
      </c>
      <c r="AE6" s="122"/>
      <c r="AF6" s="122"/>
    </row>
    <row r="7" spans="1:33" s="111" customFormat="1" ht="14.25" customHeight="1">
      <c r="A7" s="468"/>
      <c r="B7" s="462"/>
      <c r="C7" s="462"/>
      <c r="D7" s="123"/>
      <c r="E7" s="462"/>
      <c r="F7" s="462"/>
      <c r="G7" s="462"/>
      <c r="H7" s="462"/>
      <c r="I7" s="124" t="s">
        <v>15</v>
      </c>
      <c r="J7" s="125" t="s">
        <v>16</v>
      </c>
      <c r="K7" s="124" t="s">
        <v>123</v>
      </c>
      <c r="L7" s="124" t="s">
        <v>124</v>
      </c>
      <c r="M7" s="124" t="s">
        <v>125</v>
      </c>
      <c r="N7" s="124" t="s">
        <v>96</v>
      </c>
      <c r="O7" s="124" t="s">
        <v>97</v>
      </c>
      <c r="P7" s="124" t="s">
        <v>98</v>
      </c>
      <c r="R7" s="462"/>
      <c r="S7" s="462"/>
      <c r="T7" s="123"/>
      <c r="U7" s="462"/>
      <c r="V7" s="462"/>
      <c r="W7" s="462"/>
      <c r="X7" s="462"/>
      <c r="Y7" s="124" t="s">
        <v>15</v>
      </c>
      <c r="Z7" s="125" t="s">
        <v>16</v>
      </c>
      <c r="AA7" s="124" t="s">
        <v>123</v>
      </c>
      <c r="AB7" s="124" t="s">
        <v>124</v>
      </c>
      <c r="AC7" s="124" t="s">
        <v>125</v>
      </c>
      <c r="AD7" s="124" t="s">
        <v>96</v>
      </c>
      <c r="AE7" s="124" t="s">
        <v>97</v>
      </c>
      <c r="AF7" s="124" t="s">
        <v>98</v>
      </c>
    </row>
    <row r="8" spans="1:33" s="111" customFormat="1" ht="9.75" customHeight="1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33" s="111" customFormat="1" ht="14.25" customHeight="1">
      <c r="A9" s="128" t="s">
        <v>99</v>
      </c>
      <c r="B9" s="129">
        <v>16</v>
      </c>
      <c r="C9" s="129">
        <v>1</v>
      </c>
      <c r="D9" s="129">
        <v>61</v>
      </c>
      <c r="E9" s="129">
        <v>261</v>
      </c>
      <c r="F9" s="129">
        <v>224</v>
      </c>
      <c r="G9" s="129">
        <v>37</v>
      </c>
      <c r="H9" s="129">
        <v>1773</v>
      </c>
      <c r="I9" s="129">
        <v>898</v>
      </c>
      <c r="J9" s="129">
        <v>875</v>
      </c>
      <c r="K9" s="129">
        <v>50</v>
      </c>
      <c r="L9" s="129">
        <v>174</v>
      </c>
      <c r="M9" s="129">
        <v>234</v>
      </c>
      <c r="N9" s="129">
        <v>438</v>
      </c>
      <c r="O9" s="129">
        <v>449</v>
      </c>
      <c r="P9" s="129">
        <v>428</v>
      </c>
      <c r="Q9" s="130"/>
      <c r="R9" s="111" t="str">
        <f>IF(B9=SUM(B11:B12),"ok",B9-SUM(B11:B12))</f>
        <v>ok</v>
      </c>
      <c r="T9" s="111" t="str">
        <f t="shared" ref="T9:AF9" si="0">IF(D9=SUM(D11:D12),"ok",D9-SUM(D11:D12))</f>
        <v>ok</v>
      </c>
      <c r="U9" s="111" t="str">
        <f t="shared" si="0"/>
        <v>ok</v>
      </c>
      <c r="V9" s="111" t="str">
        <f t="shared" si="0"/>
        <v>ok</v>
      </c>
      <c r="W9" s="111" t="str">
        <f t="shared" si="0"/>
        <v>ok</v>
      </c>
      <c r="X9" s="111" t="str">
        <f t="shared" si="0"/>
        <v>ok</v>
      </c>
      <c r="Y9" s="111" t="str">
        <f t="shared" si="0"/>
        <v>ok</v>
      </c>
      <c r="Z9" s="111" t="str">
        <f t="shared" si="0"/>
        <v>ok</v>
      </c>
      <c r="AA9" s="111" t="str">
        <f t="shared" si="0"/>
        <v>ok</v>
      </c>
      <c r="AB9" s="111" t="str">
        <f t="shared" si="0"/>
        <v>ok</v>
      </c>
      <c r="AC9" s="111" t="str">
        <f t="shared" si="0"/>
        <v>ok</v>
      </c>
      <c r="AD9" s="111" t="str">
        <f t="shared" si="0"/>
        <v>ok</v>
      </c>
      <c r="AE9" s="111" t="str">
        <f t="shared" si="0"/>
        <v>ok</v>
      </c>
      <c r="AF9" s="111" t="str">
        <f t="shared" si="0"/>
        <v>ok</v>
      </c>
      <c r="AG9" s="111" t="s">
        <v>100</v>
      </c>
    </row>
    <row r="10" spans="1:33" s="111" customFormat="1" ht="9.75" customHeight="1">
      <c r="A10" s="126"/>
      <c r="B10" s="131"/>
      <c r="C10" s="132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0"/>
    </row>
    <row r="11" spans="1:33" s="111" customFormat="1" ht="14.25" customHeight="1">
      <c r="A11" s="133" t="s">
        <v>101</v>
      </c>
      <c r="B11" s="131">
        <v>14</v>
      </c>
      <c r="C11" s="132">
        <v>1</v>
      </c>
      <c r="D11" s="131">
        <v>50</v>
      </c>
      <c r="E11" s="131">
        <v>224</v>
      </c>
      <c r="F11" s="131">
        <v>193</v>
      </c>
      <c r="G11" s="131">
        <v>31</v>
      </c>
      <c r="H11" s="131">
        <v>1540</v>
      </c>
      <c r="I11" s="131">
        <v>787</v>
      </c>
      <c r="J11" s="131">
        <v>753</v>
      </c>
      <c r="K11" s="131">
        <v>47</v>
      </c>
      <c r="L11" s="131">
        <v>160</v>
      </c>
      <c r="M11" s="131">
        <v>217</v>
      </c>
      <c r="N11" s="131">
        <v>361</v>
      </c>
      <c r="O11" s="131">
        <v>383</v>
      </c>
      <c r="P11" s="131">
        <v>372</v>
      </c>
      <c r="Q11" s="130"/>
      <c r="U11" s="111" t="str">
        <f>IF(E11=F11+G11,"ok",E11-(F11+G11))</f>
        <v>ok</v>
      </c>
      <c r="X11" s="111" t="str">
        <f>IF(H11=I11+J11,"ok",H11-(I11+J11))</f>
        <v>ok</v>
      </c>
      <c r="AG11" s="111" t="str">
        <f>IF(H11=SUM(K11:P11),"ok",H11-SUM(N11:P11))</f>
        <v>ok</v>
      </c>
    </row>
    <row r="12" spans="1:33" s="111" customFormat="1" ht="14.25" customHeight="1">
      <c r="A12" s="134" t="s">
        <v>126</v>
      </c>
      <c r="B12" s="135">
        <v>2</v>
      </c>
      <c r="C12" s="135">
        <v>0</v>
      </c>
      <c r="D12" s="135">
        <v>11</v>
      </c>
      <c r="E12" s="135">
        <v>37</v>
      </c>
      <c r="F12" s="135">
        <v>31</v>
      </c>
      <c r="G12" s="135">
        <v>6</v>
      </c>
      <c r="H12" s="135">
        <v>233</v>
      </c>
      <c r="I12" s="135">
        <v>111</v>
      </c>
      <c r="J12" s="135">
        <v>122</v>
      </c>
      <c r="K12" s="135">
        <v>3</v>
      </c>
      <c r="L12" s="135">
        <v>14</v>
      </c>
      <c r="M12" s="135">
        <v>17</v>
      </c>
      <c r="N12" s="135">
        <v>77</v>
      </c>
      <c r="O12" s="135">
        <v>66</v>
      </c>
      <c r="P12" s="135">
        <v>56</v>
      </c>
      <c r="Q12" s="130"/>
      <c r="U12" s="111" t="str">
        <f>IF(E12=F12+G12,"ok",E12-(F12+G12))</f>
        <v>ok</v>
      </c>
      <c r="X12" s="111" t="str">
        <f>IF(H12=I12+J12,"ok",H12-(I12+J12))</f>
        <v>ok</v>
      </c>
      <c r="AG12" s="111" t="str">
        <f>IF(H12=SUM(K12:P12),"ok",H12-SUM(K12:P12))</f>
        <v>ok</v>
      </c>
    </row>
    <row r="13" spans="1:33">
      <c r="A13" s="110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</row>
    <row r="14" spans="1:33">
      <c r="A14" s="110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1:33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33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</row>
  </sheetData>
  <sheetProtection password="CA4C" sheet="1"/>
  <mergeCells count="15">
    <mergeCell ref="G6:G7"/>
    <mergeCell ref="A5:A7"/>
    <mergeCell ref="B6:B7"/>
    <mergeCell ref="C6:C7"/>
    <mergeCell ref="E6:E7"/>
    <mergeCell ref="F6:F7"/>
    <mergeCell ref="V6:V7"/>
    <mergeCell ref="W6:W7"/>
    <mergeCell ref="X6:X7"/>
    <mergeCell ref="H6:H7"/>
    <mergeCell ref="I6:J6"/>
    <mergeCell ref="K6:P6"/>
    <mergeCell ref="R6:R7"/>
    <mergeCell ref="S6:S7"/>
    <mergeCell ref="U6:U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4"/>
  <sheetViews>
    <sheetView showGridLines="0" topLeftCell="A3" zoomScale="90" zoomScaleNormal="90" workbookViewId="0">
      <selection activeCell="A3" sqref="A3"/>
    </sheetView>
  </sheetViews>
  <sheetFormatPr defaultRowHeight="13.5"/>
  <cols>
    <col min="1" max="1" width="14.125" style="184" customWidth="1"/>
    <col min="2" max="7" width="8.25" style="13" customWidth="1"/>
    <col min="8" max="8" width="8.5" style="13" customWidth="1"/>
    <col min="9" max="24" width="8.25" style="13" customWidth="1"/>
    <col min="25" max="25" width="13.75" style="184" bestFit="1" customWidth="1"/>
    <col min="26" max="26" width="9" style="13"/>
    <col min="27" max="52" width="0" style="13" hidden="1" customWidth="1"/>
    <col min="53" max="16384" width="9" style="13"/>
  </cols>
  <sheetData>
    <row r="1" spans="1:51" s="6" customFormat="1" hidden="1">
      <c r="A1" s="137"/>
      <c r="B1" s="138" t="s">
        <v>127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39"/>
    </row>
    <row r="2" spans="1:51" s="6" customFormat="1" hidden="1">
      <c r="A2" s="137"/>
      <c r="B2" s="140" t="s">
        <v>128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9"/>
    </row>
    <row r="3" spans="1:51" s="6" customFormat="1" ht="14.25">
      <c r="A3" s="137"/>
      <c r="B3" s="141" t="s">
        <v>129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39"/>
    </row>
    <row r="4" spans="1:51" s="6" customFormat="1">
      <c r="A4" s="137"/>
      <c r="B4" s="140" t="s">
        <v>130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39"/>
      <c r="AB4" s="6" t="s">
        <v>21</v>
      </c>
    </row>
    <row r="5" spans="1:51" s="6" customFormat="1" ht="14.25" thickBot="1">
      <c r="A5" s="1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39"/>
      <c r="AB5" s="6" t="s">
        <v>131</v>
      </c>
    </row>
    <row r="6" spans="1:51" s="6" customFormat="1" ht="23.25" customHeight="1" thickTop="1">
      <c r="A6" s="142" t="s">
        <v>132</v>
      </c>
      <c r="B6" s="448" t="s">
        <v>133</v>
      </c>
      <c r="C6" s="452"/>
      <c r="D6" s="449"/>
      <c r="E6" s="448" t="s">
        <v>134</v>
      </c>
      <c r="F6" s="452"/>
      <c r="G6" s="452"/>
      <c r="H6" s="449"/>
      <c r="I6" s="143"/>
      <c r="J6" s="144"/>
      <c r="K6" s="145" t="s">
        <v>135</v>
      </c>
      <c r="L6" s="145"/>
      <c r="M6" s="145" t="s">
        <v>136</v>
      </c>
      <c r="N6" s="145"/>
      <c r="O6" s="145" t="s">
        <v>137</v>
      </c>
      <c r="P6" s="146"/>
      <c r="Q6" s="147"/>
      <c r="R6" s="448" t="s">
        <v>138</v>
      </c>
      <c r="S6" s="452"/>
      <c r="T6" s="452"/>
      <c r="U6" s="452"/>
      <c r="V6" s="449"/>
      <c r="W6" s="148" t="s">
        <v>139</v>
      </c>
      <c r="X6" s="149"/>
      <c r="Y6" s="150" t="s">
        <v>140</v>
      </c>
      <c r="AB6" s="448" t="s">
        <v>133</v>
      </c>
      <c r="AC6" s="452"/>
      <c r="AD6" s="449"/>
      <c r="AE6" s="448" t="s">
        <v>134</v>
      </c>
      <c r="AF6" s="452"/>
      <c r="AG6" s="452"/>
      <c r="AH6" s="449"/>
      <c r="AI6" s="143"/>
      <c r="AJ6" s="144"/>
      <c r="AK6" s="145" t="s">
        <v>135</v>
      </c>
      <c r="AL6" s="145"/>
      <c r="AM6" s="145" t="s">
        <v>136</v>
      </c>
      <c r="AN6" s="145"/>
      <c r="AO6" s="145" t="s">
        <v>137</v>
      </c>
      <c r="AP6" s="146"/>
      <c r="AQ6" s="147"/>
      <c r="AR6" s="448" t="s">
        <v>138</v>
      </c>
      <c r="AS6" s="452"/>
      <c r="AT6" s="452"/>
      <c r="AU6" s="452"/>
      <c r="AV6" s="449"/>
      <c r="AW6" s="148" t="s">
        <v>139</v>
      </c>
      <c r="AX6" s="149"/>
      <c r="AY6" s="150" t="s">
        <v>141</v>
      </c>
    </row>
    <row r="7" spans="1:51" s="6" customFormat="1" ht="23.25" customHeight="1">
      <c r="A7" s="26"/>
      <c r="B7" s="458" t="s">
        <v>14</v>
      </c>
      <c r="C7" s="458" t="s">
        <v>142</v>
      </c>
      <c r="D7" s="458" t="s">
        <v>143</v>
      </c>
      <c r="E7" s="458" t="s">
        <v>14</v>
      </c>
      <c r="F7" s="151" t="s">
        <v>144</v>
      </c>
      <c r="G7" s="151" t="s">
        <v>145</v>
      </c>
      <c r="H7" s="152" t="s">
        <v>47</v>
      </c>
      <c r="I7" s="469" t="s">
        <v>14</v>
      </c>
      <c r="J7" s="153"/>
      <c r="K7" s="154"/>
      <c r="L7" s="458" t="s">
        <v>146</v>
      </c>
      <c r="M7" s="458" t="s">
        <v>147</v>
      </c>
      <c r="N7" s="458" t="s">
        <v>148</v>
      </c>
      <c r="O7" s="458" t="s">
        <v>149</v>
      </c>
      <c r="P7" s="458" t="s">
        <v>150</v>
      </c>
      <c r="Q7" s="458" t="s">
        <v>151</v>
      </c>
      <c r="R7" s="458" t="s">
        <v>14</v>
      </c>
      <c r="S7" s="155" t="s">
        <v>152</v>
      </c>
      <c r="T7" s="153" t="s">
        <v>153</v>
      </c>
      <c r="U7" s="156" t="s">
        <v>154</v>
      </c>
      <c r="V7" s="458" t="s">
        <v>155</v>
      </c>
      <c r="W7" s="157"/>
      <c r="X7" s="158" t="s">
        <v>156</v>
      </c>
      <c r="Y7" s="101"/>
      <c r="AB7" s="458" t="s">
        <v>14</v>
      </c>
      <c r="AC7" s="458" t="s">
        <v>142</v>
      </c>
      <c r="AD7" s="458" t="s">
        <v>143</v>
      </c>
      <c r="AE7" s="458" t="s">
        <v>14</v>
      </c>
      <c r="AF7" s="159" t="s">
        <v>144</v>
      </c>
      <c r="AG7" s="159" t="s">
        <v>145</v>
      </c>
      <c r="AH7" s="160" t="s">
        <v>47</v>
      </c>
      <c r="AI7" s="458" t="s">
        <v>14</v>
      </c>
      <c r="AJ7" s="458" t="s">
        <v>15</v>
      </c>
      <c r="AK7" s="458" t="s">
        <v>16</v>
      </c>
      <c r="AL7" s="458" t="s">
        <v>146</v>
      </c>
      <c r="AM7" s="458" t="s">
        <v>147</v>
      </c>
      <c r="AN7" s="458" t="s">
        <v>148</v>
      </c>
      <c r="AO7" s="458" t="s">
        <v>149</v>
      </c>
      <c r="AP7" s="458" t="s">
        <v>150</v>
      </c>
      <c r="AQ7" s="458" t="s">
        <v>151</v>
      </c>
      <c r="AR7" s="458" t="s">
        <v>14</v>
      </c>
      <c r="AS7" s="155" t="s">
        <v>152</v>
      </c>
      <c r="AT7" s="153" t="s">
        <v>153</v>
      </c>
      <c r="AU7" s="156" t="s">
        <v>154</v>
      </c>
      <c r="AV7" s="458" t="s">
        <v>155</v>
      </c>
      <c r="AW7" s="157"/>
      <c r="AX7" s="161" t="s">
        <v>156</v>
      </c>
      <c r="AY7" s="101"/>
    </row>
    <row r="8" spans="1:51" s="6" customFormat="1" ht="23.25" customHeight="1">
      <c r="A8" s="162" t="s">
        <v>157</v>
      </c>
      <c r="B8" s="459"/>
      <c r="C8" s="459"/>
      <c r="D8" s="459"/>
      <c r="E8" s="459"/>
      <c r="F8" s="163" t="s">
        <v>158</v>
      </c>
      <c r="G8" s="163" t="s">
        <v>158</v>
      </c>
      <c r="H8" s="164" t="s">
        <v>159</v>
      </c>
      <c r="I8" s="456"/>
      <c r="J8" s="21" t="s">
        <v>29</v>
      </c>
      <c r="K8" s="155" t="s">
        <v>30</v>
      </c>
      <c r="L8" s="459"/>
      <c r="M8" s="459"/>
      <c r="N8" s="459"/>
      <c r="O8" s="459"/>
      <c r="P8" s="459"/>
      <c r="Q8" s="459"/>
      <c r="R8" s="459"/>
      <c r="S8" s="22" t="s">
        <v>160</v>
      </c>
      <c r="T8" s="21" t="s">
        <v>15</v>
      </c>
      <c r="U8" s="19" t="s">
        <v>16</v>
      </c>
      <c r="V8" s="459"/>
      <c r="W8" s="104"/>
      <c r="X8" s="163" t="s">
        <v>161</v>
      </c>
      <c r="Y8" s="165" t="s">
        <v>162</v>
      </c>
      <c r="AB8" s="459"/>
      <c r="AC8" s="459"/>
      <c r="AD8" s="459"/>
      <c r="AE8" s="459"/>
      <c r="AF8" s="75" t="s">
        <v>158</v>
      </c>
      <c r="AG8" s="75" t="s">
        <v>158</v>
      </c>
      <c r="AH8" s="20" t="s">
        <v>163</v>
      </c>
      <c r="AI8" s="459"/>
      <c r="AJ8" s="459"/>
      <c r="AK8" s="459"/>
      <c r="AL8" s="459"/>
      <c r="AM8" s="459"/>
      <c r="AN8" s="459"/>
      <c r="AO8" s="459"/>
      <c r="AP8" s="459"/>
      <c r="AQ8" s="459"/>
      <c r="AR8" s="459"/>
      <c r="AS8" s="22" t="s">
        <v>160</v>
      </c>
      <c r="AT8" s="21" t="s">
        <v>15</v>
      </c>
      <c r="AU8" s="19" t="s">
        <v>16</v>
      </c>
      <c r="AV8" s="459"/>
      <c r="AW8" s="104"/>
      <c r="AX8" s="75" t="s">
        <v>161</v>
      </c>
      <c r="AY8" s="165" t="s">
        <v>162</v>
      </c>
    </row>
    <row r="9" spans="1:51" s="6" customFormat="1" ht="23.25" customHeight="1">
      <c r="A9" s="3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166"/>
      <c r="AI9" s="6" t="s">
        <v>164</v>
      </c>
      <c r="AL9" s="6" t="s">
        <v>165</v>
      </c>
      <c r="AS9" s="6" t="s">
        <v>164</v>
      </c>
    </row>
    <row r="10" spans="1:51" s="6" customFormat="1" ht="23.25" customHeight="1">
      <c r="A10" s="26" t="s">
        <v>166</v>
      </c>
      <c r="B10" s="29">
        <v>320</v>
      </c>
      <c r="C10" s="29">
        <v>316</v>
      </c>
      <c r="D10" s="29">
        <v>4</v>
      </c>
      <c r="E10" s="29">
        <v>3344</v>
      </c>
      <c r="F10" s="29">
        <v>2640</v>
      </c>
      <c r="G10" s="29">
        <v>192</v>
      </c>
      <c r="H10" s="29">
        <v>512</v>
      </c>
      <c r="I10" s="29">
        <v>70045</v>
      </c>
      <c r="J10" s="29">
        <v>35791</v>
      </c>
      <c r="K10" s="29">
        <v>34254</v>
      </c>
      <c r="L10" s="29">
        <v>11485</v>
      </c>
      <c r="M10" s="29">
        <v>11631</v>
      </c>
      <c r="N10" s="29">
        <v>11564</v>
      </c>
      <c r="O10" s="29">
        <v>11421</v>
      </c>
      <c r="P10" s="29">
        <v>11857</v>
      </c>
      <c r="Q10" s="29">
        <v>12087</v>
      </c>
      <c r="R10" s="29">
        <v>5594</v>
      </c>
      <c r="S10" s="29">
        <v>5148</v>
      </c>
      <c r="T10" s="29">
        <v>1833</v>
      </c>
      <c r="U10" s="29">
        <v>3315</v>
      </c>
      <c r="V10" s="29">
        <v>446</v>
      </c>
      <c r="W10" s="29">
        <v>723</v>
      </c>
      <c r="X10" s="29">
        <v>330</v>
      </c>
      <c r="Y10" s="101" t="str">
        <f>A10</f>
        <v>平成27年度</v>
      </c>
      <c r="AB10" s="167" t="str">
        <f>IF(B10=C10+D10,"ok",B10-(C10+D10))</f>
        <v>ok</v>
      </c>
      <c r="AC10" s="167"/>
      <c r="AD10" s="167"/>
      <c r="AE10" s="167" t="str">
        <f>IF(E10=SUM(F10:H10),"ok",E10-SUM(F10:H10))</f>
        <v>ok</v>
      </c>
      <c r="AF10" s="167"/>
      <c r="AG10" s="167"/>
      <c r="AH10" s="167"/>
      <c r="AI10" s="167" t="str">
        <f>IF(I10=J10+K10,"ok",I10-(J10+K10))</f>
        <v>ok</v>
      </c>
      <c r="AJ10" s="167"/>
      <c r="AK10" s="167"/>
      <c r="AL10" s="167" t="str">
        <f>IF(I10=SUM(L10:Q10),"ok",I10-SUM(L10:Q10))</f>
        <v>ok</v>
      </c>
      <c r="AM10" s="167"/>
      <c r="AN10" s="167"/>
      <c r="AO10" s="167"/>
      <c r="AP10" s="167"/>
      <c r="AQ10" s="167"/>
      <c r="AR10" s="167" t="str">
        <f>IF(R10=S10+V10,"ok",R10-(S10+V10))</f>
        <v>ok</v>
      </c>
      <c r="AS10" s="167" t="str">
        <f>IF(S10=T10+U10,"ok",S10-(T10+U10))</f>
        <v>ok</v>
      </c>
      <c r="AT10" s="167"/>
      <c r="AU10" s="167"/>
      <c r="AV10" s="167"/>
      <c r="AW10" s="167"/>
      <c r="AX10" s="167"/>
    </row>
    <row r="11" spans="1:51" s="6" customFormat="1" ht="23.25" customHeight="1">
      <c r="A11" s="26">
        <v>28</v>
      </c>
      <c r="B11" s="168">
        <v>317</v>
      </c>
      <c r="C11" s="169">
        <v>313</v>
      </c>
      <c r="D11" s="169">
        <v>4</v>
      </c>
      <c r="E11" s="169">
        <v>3340</v>
      </c>
      <c r="F11" s="169">
        <v>2618</v>
      </c>
      <c r="G11" s="169">
        <v>186</v>
      </c>
      <c r="H11" s="169">
        <v>536</v>
      </c>
      <c r="I11" s="169">
        <v>69235</v>
      </c>
      <c r="J11" s="169">
        <v>35276</v>
      </c>
      <c r="K11" s="169">
        <v>33959</v>
      </c>
      <c r="L11" s="169">
        <v>11319</v>
      </c>
      <c r="M11" s="169">
        <v>11469</v>
      </c>
      <c r="N11" s="169">
        <v>11613</v>
      </c>
      <c r="O11" s="169">
        <v>11570</v>
      </c>
      <c r="P11" s="169">
        <v>11407</v>
      </c>
      <c r="Q11" s="169">
        <v>11857</v>
      </c>
      <c r="R11" s="29">
        <v>5613</v>
      </c>
      <c r="S11" s="169">
        <v>5137</v>
      </c>
      <c r="T11" s="169">
        <v>1855</v>
      </c>
      <c r="U11" s="169">
        <v>3282</v>
      </c>
      <c r="V11" s="169">
        <v>476</v>
      </c>
      <c r="W11" s="169">
        <v>726</v>
      </c>
      <c r="X11" s="169">
        <v>331</v>
      </c>
      <c r="Y11" s="101">
        <f>A11</f>
        <v>28</v>
      </c>
      <c r="AB11" s="167" t="str">
        <f>IF(B11=C11+D11,"ok",B11-(C11+D11))</f>
        <v>ok</v>
      </c>
      <c r="AC11" s="167"/>
      <c r="AD11" s="167"/>
      <c r="AE11" s="167" t="str">
        <f>IF(E11=SUM(F11:H11),"ok",E11-SUM(F11:H11))</f>
        <v>ok</v>
      </c>
      <c r="AF11" s="167"/>
      <c r="AG11" s="167"/>
      <c r="AH11" s="167"/>
      <c r="AI11" s="167" t="str">
        <f>IF(I11=J11+K11,"ok",I11-(J11+K11))</f>
        <v>ok</v>
      </c>
      <c r="AJ11" s="167"/>
      <c r="AK11" s="167"/>
      <c r="AL11" s="167" t="str">
        <f>IF(I11=SUM(L11:Q11),"ok",I11-SUM(L11:Q11))</f>
        <v>ok</v>
      </c>
      <c r="AM11" s="167"/>
      <c r="AN11" s="167"/>
      <c r="AO11" s="167"/>
      <c r="AP11" s="167"/>
      <c r="AQ11" s="167"/>
      <c r="AR11" s="167" t="str">
        <f>IF(R11=S11+V11,"ok",R11-(S11+V11))</f>
        <v>ok</v>
      </c>
      <c r="AS11" s="167" t="str">
        <f>IF(S11=T11+U11,"ok",S11-(T11+U11))</f>
        <v>ok</v>
      </c>
      <c r="AT11" s="167"/>
      <c r="AU11" s="167"/>
      <c r="AV11" s="167"/>
      <c r="AW11" s="167"/>
      <c r="AX11" s="167"/>
    </row>
    <row r="12" spans="1:51" s="6" customFormat="1" ht="23.25" customHeight="1">
      <c r="A12" s="32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101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</row>
    <row r="13" spans="1:51" s="6" customFormat="1" ht="23.25" customHeight="1">
      <c r="A13" s="34">
        <v>29</v>
      </c>
      <c r="B13" s="170">
        <v>313</v>
      </c>
      <c r="C13" s="170">
        <v>309</v>
      </c>
      <c r="D13" s="170">
        <v>4</v>
      </c>
      <c r="E13" s="171">
        <v>3337</v>
      </c>
      <c r="F13" s="171">
        <v>2601</v>
      </c>
      <c r="G13" s="170">
        <v>176</v>
      </c>
      <c r="H13" s="170">
        <v>560</v>
      </c>
      <c r="I13" s="171">
        <v>68788</v>
      </c>
      <c r="J13" s="171">
        <v>35003</v>
      </c>
      <c r="K13" s="171">
        <v>33785</v>
      </c>
      <c r="L13" s="171">
        <v>11450</v>
      </c>
      <c r="M13" s="171">
        <v>11305</v>
      </c>
      <c r="N13" s="171">
        <v>11477</v>
      </c>
      <c r="O13" s="171">
        <v>11611</v>
      </c>
      <c r="P13" s="171">
        <v>11557</v>
      </c>
      <c r="Q13" s="171">
        <v>11388</v>
      </c>
      <c r="R13" s="36">
        <f>SUM(S13+V13)</f>
        <v>5602</v>
      </c>
      <c r="S13" s="171">
        <v>5137</v>
      </c>
      <c r="T13" s="171">
        <v>1852</v>
      </c>
      <c r="U13" s="171">
        <v>3285</v>
      </c>
      <c r="V13" s="170">
        <v>465</v>
      </c>
      <c r="W13" s="170">
        <v>670</v>
      </c>
      <c r="X13" s="170">
        <v>328</v>
      </c>
      <c r="Y13" s="172">
        <f>A13</f>
        <v>29</v>
      </c>
      <c r="AB13" s="167" t="str">
        <f>IF(B11=C11+D11,"ok",B11-(C11+D11))</f>
        <v>ok</v>
      </c>
      <c r="AC13" s="167"/>
      <c r="AD13" s="167"/>
      <c r="AE13" s="167" t="str">
        <f>IF(E11=SUM(F11:H11),"ok",E11-SUM(F11:H11))</f>
        <v>ok</v>
      </c>
      <c r="AF13" s="167"/>
      <c r="AG13" s="167"/>
      <c r="AH13" s="167"/>
      <c r="AI13" s="167" t="str">
        <f>IF(I11=J11+K11,"ok",I11-(J11+K11))</f>
        <v>ok</v>
      </c>
      <c r="AJ13" s="167"/>
      <c r="AK13" s="167"/>
      <c r="AL13" s="167" t="str">
        <f>IF(I11=SUM(L11:Q11),"ok",I11-SUM(L11:Q11))</f>
        <v>ok</v>
      </c>
      <c r="AM13" s="167"/>
      <c r="AN13" s="167"/>
      <c r="AO13" s="167"/>
      <c r="AP13" s="167"/>
      <c r="AQ13" s="167"/>
      <c r="AR13" s="167" t="str">
        <f>IF(R11=S11+V11,"ok",R11-(S11+V11))</f>
        <v>ok</v>
      </c>
      <c r="AS13" s="167" t="str">
        <f>IF(S11=T11+U11,"ok",S11-(T11+U11))</f>
        <v>ok</v>
      </c>
      <c r="AT13" s="167"/>
      <c r="AU13" s="167"/>
      <c r="AV13" s="167"/>
      <c r="AW13" s="167"/>
      <c r="AX13" s="167"/>
    </row>
    <row r="14" spans="1:51" s="6" customFormat="1" ht="23.25" customHeight="1">
      <c r="A14" s="3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66"/>
      <c r="AB14" s="167" t="s">
        <v>167</v>
      </c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</row>
    <row r="15" spans="1:51" s="6" customFormat="1" ht="23.25" customHeight="1">
      <c r="A15" s="26" t="s">
        <v>168</v>
      </c>
      <c r="B15" s="168">
        <v>2</v>
      </c>
      <c r="C15" s="169">
        <v>2</v>
      </c>
      <c r="D15" s="174">
        <v>0</v>
      </c>
      <c r="E15" s="169">
        <v>24</v>
      </c>
      <c r="F15" s="169">
        <v>24</v>
      </c>
      <c r="G15" s="174">
        <v>0</v>
      </c>
      <c r="H15" s="174">
        <v>0</v>
      </c>
      <c r="I15" s="169">
        <v>768</v>
      </c>
      <c r="J15" s="169">
        <v>360</v>
      </c>
      <c r="K15" s="169">
        <v>408</v>
      </c>
      <c r="L15" s="169">
        <v>131</v>
      </c>
      <c r="M15" s="169">
        <v>114</v>
      </c>
      <c r="N15" s="169">
        <v>133</v>
      </c>
      <c r="O15" s="169">
        <v>135</v>
      </c>
      <c r="P15" s="169">
        <v>128</v>
      </c>
      <c r="Q15" s="169">
        <v>127</v>
      </c>
      <c r="R15" s="29">
        <f>SUM(S15+V15)</f>
        <v>57</v>
      </c>
      <c r="S15" s="169">
        <v>39</v>
      </c>
      <c r="T15" s="169">
        <v>24</v>
      </c>
      <c r="U15" s="169">
        <v>15</v>
      </c>
      <c r="V15" s="169">
        <v>18</v>
      </c>
      <c r="W15" s="169">
        <v>11</v>
      </c>
      <c r="X15" s="174">
        <v>5</v>
      </c>
      <c r="Y15" s="101" t="s">
        <v>168</v>
      </c>
      <c r="AB15" s="167" t="str">
        <f>IF(B13=SUM(B15:B17),"ok",B13-SUM(B15:B17))</f>
        <v>ok</v>
      </c>
      <c r="AC15" s="167" t="str">
        <f t="shared" ref="AC15:AX15" si="0">IF(C13=SUM(C15:C17),"ok",C13-SUM(C15:C17))</f>
        <v>ok</v>
      </c>
      <c r="AD15" s="167" t="str">
        <f t="shared" si="0"/>
        <v>ok</v>
      </c>
      <c r="AE15" s="167" t="str">
        <f t="shared" si="0"/>
        <v>ok</v>
      </c>
      <c r="AF15" s="167" t="str">
        <f t="shared" si="0"/>
        <v>ok</v>
      </c>
      <c r="AG15" s="167" t="str">
        <f t="shared" si="0"/>
        <v>ok</v>
      </c>
      <c r="AH15" s="167" t="str">
        <f t="shared" si="0"/>
        <v>ok</v>
      </c>
      <c r="AI15" s="167" t="str">
        <f t="shared" si="0"/>
        <v>ok</v>
      </c>
      <c r="AJ15" s="167" t="str">
        <f t="shared" si="0"/>
        <v>ok</v>
      </c>
      <c r="AK15" s="167" t="str">
        <f t="shared" si="0"/>
        <v>ok</v>
      </c>
      <c r="AL15" s="167" t="str">
        <f t="shared" si="0"/>
        <v>ok</v>
      </c>
      <c r="AM15" s="167" t="str">
        <f t="shared" si="0"/>
        <v>ok</v>
      </c>
      <c r="AN15" s="167" t="str">
        <f t="shared" si="0"/>
        <v>ok</v>
      </c>
      <c r="AO15" s="167" t="str">
        <f t="shared" si="0"/>
        <v>ok</v>
      </c>
      <c r="AP15" s="167" t="str">
        <f t="shared" si="0"/>
        <v>ok</v>
      </c>
      <c r="AQ15" s="167" t="str">
        <f t="shared" si="0"/>
        <v>ok</v>
      </c>
      <c r="AR15" s="167" t="str">
        <f t="shared" si="0"/>
        <v>ok</v>
      </c>
      <c r="AS15" s="167" t="str">
        <f t="shared" si="0"/>
        <v>ok</v>
      </c>
      <c r="AT15" s="167" t="str">
        <f t="shared" si="0"/>
        <v>ok</v>
      </c>
      <c r="AU15" s="167" t="str">
        <f t="shared" si="0"/>
        <v>ok</v>
      </c>
      <c r="AV15" s="167" t="str">
        <f t="shared" si="0"/>
        <v>ok</v>
      </c>
      <c r="AW15" s="167" t="str">
        <f t="shared" si="0"/>
        <v>ok</v>
      </c>
      <c r="AX15" s="167" t="str">
        <f t="shared" si="0"/>
        <v>ok</v>
      </c>
    </row>
    <row r="16" spans="1:51" s="6" customFormat="1" ht="23.25" customHeight="1">
      <c r="A16" s="26" t="s">
        <v>169</v>
      </c>
      <c r="B16" s="168">
        <v>310</v>
      </c>
      <c r="C16" s="169">
        <v>306</v>
      </c>
      <c r="D16" s="169">
        <v>4</v>
      </c>
      <c r="E16" s="169">
        <v>3313</v>
      </c>
      <c r="F16" s="169">
        <v>2577</v>
      </c>
      <c r="G16" s="169">
        <v>176</v>
      </c>
      <c r="H16" s="169">
        <v>560</v>
      </c>
      <c r="I16" s="169">
        <v>68020</v>
      </c>
      <c r="J16" s="169">
        <v>34643</v>
      </c>
      <c r="K16" s="169">
        <v>33377</v>
      </c>
      <c r="L16" s="169">
        <v>11319</v>
      </c>
      <c r="M16" s="169">
        <v>11191</v>
      </c>
      <c r="N16" s="169">
        <v>11344</v>
      </c>
      <c r="O16" s="169">
        <v>11476</v>
      </c>
      <c r="P16" s="169">
        <v>11429</v>
      </c>
      <c r="Q16" s="169">
        <v>11261</v>
      </c>
      <c r="R16" s="29">
        <f>SUM(S16+V16)</f>
        <v>5545</v>
      </c>
      <c r="S16" s="169">
        <v>5098</v>
      </c>
      <c r="T16" s="169">
        <v>1828</v>
      </c>
      <c r="U16" s="169">
        <v>3270</v>
      </c>
      <c r="V16" s="169">
        <v>447</v>
      </c>
      <c r="W16" s="169">
        <v>659</v>
      </c>
      <c r="X16" s="169">
        <v>323</v>
      </c>
      <c r="Y16" s="101" t="s">
        <v>169</v>
      </c>
      <c r="AB16" s="167" t="s">
        <v>170</v>
      </c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</row>
    <row r="17" spans="1:50" s="6" customFormat="1" ht="23.25" customHeight="1">
      <c r="A17" s="26" t="s">
        <v>171</v>
      </c>
      <c r="B17" s="168">
        <v>1</v>
      </c>
      <c r="C17" s="169">
        <v>1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74">
        <v>0</v>
      </c>
      <c r="R17" s="174">
        <v>0</v>
      </c>
      <c r="S17" s="174">
        <v>0</v>
      </c>
      <c r="T17" s="174">
        <v>0</v>
      </c>
      <c r="U17" s="174">
        <v>0</v>
      </c>
      <c r="V17" s="174">
        <v>0</v>
      </c>
      <c r="W17" s="174">
        <v>0</v>
      </c>
      <c r="X17" s="174">
        <v>0</v>
      </c>
      <c r="Y17" s="101" t="s">
        <v>171</v>
      </c>
      <c r="AB17" s="167" t="str">
        <f>IF(B13=B19+B35,"ok",B13-(B19+B35))</f>
        <v>ok</v>
      </c>
      <c r="AC17" s="167" t="str">
        <f t="shared" ref="AC17:AX17" si="1">IF(C13=C19+C35,"ok",C13-(C19+C35))</f>
        <v>ok</v>
      </c>
      <c r="AD17" s="167" t="str">
        <f t="shared" si="1"/>
        <v>ok</v>
      </c>
      <c r="AE17" s="167" t="str">
        <f t="shared" si="1"/>
        <v>ok</v>
      </c>
      <c r="AF17" s="167" t="str">
        <f t="shared" si="1"/>
        <v>ok</v>
      </c>
      <c r="AG17" s="167" t="str">
        <f t="shared" si="1"/>
        <v>ok</v>
      </c>
      <c r="AH17" s="167" t="str">
        <f t="shared" si="1"/>
        <v>ok</v>
      </c>
      <c r="AI17" s="167" t="str">
        <f t="shared" si="1"/>
        <v>ok</v>
      </c>
      <c r="AJ17" s="167" t="str">
        <f t="shared" si="1"/>
        <v>ok</v>
      </c>
      <c r="AK17" s="167" t="str">
        <f t="shared" si="1"/>
        <v>ok</v>
      </c>
      <c r="AL17" s="167" t="str">
        <f t="shared" si="1"/>
        <v>ok</v>
      </c>
      <c r="AM17" s="167" t="str">
        <f t="shared" si="1"/>
        <v>ok</v>
      </c>
      <c r="AN17" s="167" t="str">
        <f t="shared" si="1"/>
        <v>ok</v>
      </c>
      <c r="AO17" s="167" t="str">
        <f t="shared" si="1"/>
        <v>ok</v>
      </c>
      <c r="AP17" s="167" t="str">
        <f t="shared" si="1"/>
        <v>ok</v>
      </c>
      <c r="AQ17" s="167" t="str">
        <f t="shared" si="1"/>
        <v>ok</v>
      </c>
      <c r="AR17" s="167" t="str">
        <f t="shared" si="1"/>
        <v>ok</v>
      </c>
      <c r="AS17" s="167" t="str">
        <f t="shared" si="1"/>
        <v>ok</v>
      </c>
      <c r="AT17" s="167" t="str">
        <f t="shared" si="1"/>
        <v>ok</v>
      </c>
      <c r="AU17" s="167" t="str">
        <f t="shared" si="1"/>
        <v>ok</v>
      </c>
      <c r="AV17" s="167" t="str">
        <f t="shared" si="1"/>
        <v>ok</v>
      </c>
      <c r="AW17" s="167" t="str">
        <f t="shared" si="1"/>
        <v>ok</v>
      </c>
      <c r="AX17" s="167" t="str">
        <f t="shared" si="1"/>
        <v>ok</v>
      </c>
    </row>
    <row r="18" spans="1:50" s="6" customFormat="1" ht="23.25" customHeight="1">
      <c r="A18" s="26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 t="s">
        <v>79</v>
      </c>
      <c r="U18" s="173"/>
      <c r="V18" s="173"/>
      <c r="W18" s="173"/>
      <c r="X18" s="173"/>
      <c r="Y18" s="166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</row>
    <row r="19" spans="1:50" s="6" customFormat="1" ht="23.25" customHeight="1">
      <c r="A19" s="34" t="s">
        <v>172</v>
      </c>
      <c r="B19" s="175">
        <f t="shared" ref="B19:V19" si="2">SUM(B21:B33)</f>
        <v>291</v>
      </c>
      <c r="C19" s="176">
        <f t="shared" si="2"/>
        <v>287</v>
      </c>
      <c r="D19" s="176">
        <f t="shared" si="2"/>
        <v>4</v>
      </c>
      <c r="E19" s="176">
        <f t="shared" si="2"/>
        <v>3184</v>
      </c>
      <c r="F19" s="176">
        <f t="shared" si="2"/>
        <v>2495</v>
      </c>
      <c r="G19" s="176">
        <f t="shared" si="2"/>
        <v>155</v>
      </c>
      <c r="H19" s="176">
        <f t="shared" si="2"/>
        <v>534</v>
      </c>
      <c r="I19" s="176">
        <f t="shared" si="2"/>
        <v>66363</v>
      </c>
      <c r="J19" s="176">
        <f t="shared" si="2"/>
        <v>33803</v>
      </c>
      <c r="K19" s="176">
        <f t="shared" si="2"/>
        <v>32560</v>
      </c>
      <c r="L19" s="176">
        <f t="shared" si="2"/>
        <v>11066</v>
      </c>
      <c r="M19" s="176">
        <f t="shared" si="2"/>
        <v>10908</v>
      </c>
      <c r="N19" s="176">
        <f t="shared" si="2"/>
        <v>11072</v>
      </c>
      <c r="O19" s="176">
        <f t="shared" si="2"/>
        <v>11218</v>
      </c>
      <c r="P19" s="176">
        <f t="shared" si="2"/>
        <v>11148</v>
      </c>
      <c r="Q19" s="176">
        <f t="shared" si="2"/>
        <v>10951</v>
      </c>
      <c r="R19" s="176">
        <f t="shared" si="2"/>
        <v>5328</v>
      </c>
      <c r="S19" s="176">
        <f t="shared" si="2"/>
        <v>4885</v>
      </c>
      <c r="T19" s="176">
        <f t="shared" si="2"/>
        <v>1748</v>
      </c>
      <c r="U19" s="176">
        <f t="shared" si="2"/>
        <v>3137</v>
      </c>
      <c r="V19" s="177">
        <f t="shared" si="2"/>
        <v>443</v>
      </c>
      <c r="W19" s="177">
        <f>SUM(W21:W33)</f>
        <v>647</v>
      </c>
      <c r="X19" s="177">
        <f>SUM(X21:X33)</f>
        <v>308</v>
      </c>
      <c r="Y19" s="172" t="s">
        <v>173</v>
      </c>
      <c r="AB19" s="167" t="str">
        <f t="shared" ref="AB19:AQ19" si="3">IF(B19=SUM(B21:B33),"ok",B19-SUM(B21:B33))</f>
        <v>ok</v>
      </c>
      <c r="AC19" s="167" t="str">
        <f t="shared" si="3"/>
        <v>ok</v>
      </c>
      <c r="AD19" s="167" t="str">
        <f t="shared" si="3"/>
        <v>ok</v>
      </c>
      <c r="AE19" s="167" t="str">
        <f t="shared" si="3"/>
        <v>ok</v>
      </c>
      <c r="AF19" s="167" t="str">
        <f t="shared" si="3"/>
        <v>ok</v>
      </c>
      <c r="AG19" s="167" t="str">
        <f t="shared" si="3"/>
        <v>ok</v>
      </c>
      <c r="AH19" s="167" t="str">
        <f t="shared" si="3"/>
        <v>ok</v>
      </c>
      <c r="AI19" s="167" t="str">
        <f t="shared" si="3"/>
        <v>ok</v>
      </c>
      <c r="AJ19" s="167" t="str">
        <f t="shared" si="3"/>
        <v>ok</v>
      </c>
      <c r="AK19" s="167" t="str">
        <f t="shared" si="3"/>
        <v>ok</v>
      </c>
      <c r="AL19" s="167" t="str">
        <f t="shared" si="3"/>
        <v>ok</v>
      </c>
      <c r="AM19" s="167" t="str">
        <f t="shared" si="3"/>
        <v>ok</v>
      </c>
      <c r="AN19" s="167" t="str">
        <f t="shared" si="3"/>
        <v>ok</v>
      </c>
      <c r="AO19" s="167" t="str">
        <f t="shared" si="3"/>
        <v>ok</v>
      </c>
      <c r="AP19" s="167" t="str">
        <f t="shared" si="3"/>
        <v>ok</v>
      </c>
      <c r="AQ19" s="167" t="str">
        <f t="shared" si="3"/>
        <v>ok</v>
      </c>
      <c r="AR19" s="167" t="str">
        <f t="shared" ref="AR19:AX19" si="4">IF(R19=SUM(R21:R33),"ok",R19-SUM(R21:R33))</f>
        <v>ok</v>
      </c>
      <c r="AS19" s="167" t="str">
        <f t="shared" si="4"/>
        <v>ok</v>
      </c>
      <c r="AT19" s="167" t="str">
        <f t="shared" si="4"/>
        <v>ok</v>
      </c>
      <c r="AU19" s="167" t="str">
        <f t="shared" si="4"/>
        <v>ok</v>
      </c>
      <c r="AV19" s="167" t="str">
        <f t="shared" si="4"/>
        <v>ok</v>
      </c>
      <c r="AW19" s="167" t="str">
        <f t="shared" si="4"/>
        <v>ok</v>
      </c>
      <c r="AX19" s="167" t="str">
        <f t="shared" si="4"/>
        <v>ok</v>
      </c>
    </row>
    <row r="20" spans="1:50" s="6" customFormat="1" ht="23.25" customHeight="1">
      <c r="A20" s="32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6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</row>
    <row r="21" spans="1:50" s="6" customFormat="1" ht="23.25" customHeight="1">
      <c r="A21" s="26" t="s">
        <v>174</v>
      </c>
      <c r="B21" s="168">
        <v>49</v>
      </c>
      <c r="C21" s="169">
        <v>49</v>
      </c>
      <c r="D21" s="174">
        <v>0</v>
      </c>
      <c r="E21" s="169">
        <v>601</v>
      </c>
      <c r="F21" s="169">
        <v>472</v>
      </c>
      <c r="G21" s="169">
        <v>24</v>
      </c>
      <c r="H21" s="169">
        <v>105</v>
      </c>
      <c r="I21" s="169">
        <v>12561</v>
      </c>
      <c r="J21" s="169">
        <v>6426</v>
      </c>
      <c r="K21" s="169">
        <v>6135</v>
      </c>
      <c r="L21" s="169">
        <v>2071</v>
      </c>
      <c r="M21" s="169">
        <v>2021</v>
      </c>
      <c r="N21" s="169">
        <v>2144</v>
      </c>
      <c r="O21" s="169">
        <v>2166</v>
      </c>
      <c r="P21" s="169">
        <v>2126</v>
      </c>
      <c r="Q21" s="169">
        <v>2033</v>
      </c>
      <c r="R21" s="169">
        <f>SUM(S21+V21)</f>
        <v>987</v>
      </c>
      <c r="S21" s="169">
        <v>915</v>
      </c>
      <c r="T21" s="169">
        <v>344</v>
      </c>
      <c r="U21" s="169">
        <v>571</v>
      </c>
      <c r="V21" s="169">
        <v>72</v>
      </c>
      <c r="W21" s="169">
        <v>160</v>
      </c>
      <c r="X21" s="169">
        <v>53</v>
      </c>
      <c r="Y21" s="101" t="s">
        <v>174</v>
      </c>
      <c r="AB21" s="167" t="str">
        <f t="shared" ref="AB21:AB33" si="5">IF(B21=C21+D21,"ok",B21-(C21+D21))</f>
        <v>ok</v>
      </c>
      <c r="AC21" s="167"/>
      <c r="AD21" s="167"/>
      <c r="AE21" s="167" t="str">
        <f t="shared" ref="AE21:AE33" si="6">IF(E21=SUM(F21:H21),"ok",E21-SUM(F21:H21))</f>
        <v>ok</v>
      </c>
      <c r="AF21" s="167"/>
      <c r="AG21" s="167"/>
      <c r="AH21" s="167"/>
      <c r="AI21" s="167" t="str">
        <f t="shared" ref="AI21:AI33" si="7">IF(I21=J21+K21,"ok",I21-(J21+K21))</f>
        <v>ok</v>
      </c>
      <c r="AJ21" s="167"/>
      <c r="AK21" s="167"/>
      <c r="AL21" s="167" t="str">
        <f t="shared" ref="AL21:AL33" si="8">IF(I21=SUM(L21:Q21),"ok",I21-SUM(L21:Q21))</f>
        <v>ok</v>
      </c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</row>
    <row r="22" spans="1:50" s="6" customFormat="1" ht="23.25" customHeight="1">
      <c r="A22" s="26" t="s">
        <v>175</v>
      </c>
      <c r="B22" s="168">
        <v>24</v>
      </c>
      <c r="C22" s="169">
        <v>24</v>
      </c>
      <c r="D22" s="174">
        <v>0</v>
      </c>
      <c r="E22" s="169">
        <v>356</v>
      </c>
      <c r="F22" s="169">
        <v>288</v>
      </c>
      <c r="G22" s="169">
        <v>10</v>
      </c>
      <c r="H22" s="169">
        <v>58</v>
      </c>
      <c r="I22" s="169">
        <v>8090</v>
      </c>
      <c r="J22" s="169">
        <v>4100</v>
      </c>
      <c r="K22" s="169">
        <v>3990</v>
      </c>
      <c r="L22" s="169">
        <v>1387</v>
      </c>
      <c r="M22" s="169">
        <v>1373</v>
      </c>
      <c r="N22" s="169">
        <v>1294</v>
      </c>
      <c r="O22" s="169">
        <v>1369</v>
      </c>
      <c r="P22" s="169">
        <v>1307</v>
      </c>
      <c r="Q22" s="169">
        <v>1360</v>
      </c>
      <c r="R22" s="169">
        <f t="shared" ref="R22:R33" si="9">SUM(S22+V22)</f>
        <v>555</v>
      </c>
      <c r="S22" s="169">
        <v>524</v>
      </c>
      <c r="T22" s="169">
        <v>161</v>
      </c>
      <c r="U22" s="169">
        <v>363</v>
      </c>
      <c r="V22" s="169">
        <v>31</v>
      </c>
      <c r="W22" s="169">
        <v>76</v>
      </c>
      <c r="X22" s="169">
        <v>29</v>
      </c>
      <c r="Y22" s="101" t="s">
        <v>175</v>
      </c>
      <c r="AB22" s="167" t="str">
        <f t="shared" si="5"/>
        <v>ok</v>
      </c>
      <c r="AC22" s="167"/>
      <c r="AD22" s="167"/>
      <c r="AE22" s="167" t="str">
        <f t="shared" si="6"/>
        <v>ok</v>
      </c>
      <c r="AF22" s="167"/>
      <c r="AG22" s="167"/>
      <c r="AH22" s="167"/>
      <c r="AI22" s="167" t="str">
        <f t="shared" si="7"/>
        <v>ok</v>
      </c>
      <c r="AJ22" s="167"/>
      <c r="AK22" s="167"/>
      <c r="AL22" s="167" t="str">
        <f t="shared" si="8"/>
        <v>ok</v>
      </c>
      <c r="AM22" s="167"/>
      <c r="AN22" s="167"/>
      <c r="AO22" s="167"/>
      <c r="AP22" s="167"/>
      <c r="AQ22" s="167"/>
      <c r="AR22" s="167" t="str">
        <f t="shared" ref="AR22:AR33" si="10">IF(R22=S22+V22,"ok",R22-(S22+V22))</f>
        <v>ok</v>
      </c>
      <c r="AS22" s="167" t="str">
        <f t="shared" ref="AS22:AS33" si="11">IF(S22=T22+U22,"ok",S22-(T22+U22))</f>
        <v>ok</v>
      </c>
      <c r="AT22" s="167"/>
      <c r="AU22" s="167"/>
      <c r="AV22" s="167"/>
      <c r="AW22" s="167"/>
      <c r="AX22" s="167"/>
    </row>
    <row r="23" spans="1:50" s="6" customFormat="1" ht="23.25" customHeight="1">
      <c r="A23" s="26" t="s">
        <v>176</v>
      </c>
      <c r="B23" s="168">
        <v>34</v>
      </c>
      <c r="C23" s="169">
        <v>34</v>
      </c>
      <c r="D23" s="174">
        <v>0</v>
      </c>
      <c r="E23" s="169">
        <v>471</v>
      </c>
      <c r="F23" s="169">
        <v>381</v>
      </c>
      <c r="G23" s="169">
        <v>10</v>
      </c>
      <c r="H23" s="169">
        <v>80</v>
      </c>
      <c r="I23" s="169">
        <v>10583</v>
      </c>
      <c r="J23" s="169">
        <v>5342</v>
      </c>
      <c r="K23" s="169">
        <v>5241</v>
      </c>
      <c r="L23" s="169">
        <v>1823</v>
      </c>
      <c r="M23" s="169">
        <v>1727</v>
      </c>
      <c r="N23" s="169">
        <v>1816</v>
      </c>
      <c r="O23" s="169">
        <v>1735</v>
      </c>
      <c r="P23" s="169">
        <v>1745</v>
      </c>
      <c r="Q23" s="169">
        <v>1737</v>
      </c>
      <c r="R23" s="169">
        <f>SUM(S23+V23)</f>
        <v>775</v>
      </c>
      <c r="S23" s="169">
        <v>712</v>
      </c>
      <c r="T23" s="169">
        <v>268</v>
      </c>
      <c r="U23" s="169">
        <v>444</v>
      </c>
      <c r="V23" s="169">
        <v>63</v>
      </c>
      <c r="W23" s="169">
        <v>94</v>
      </c>
      <c r="X23" s="169">
        <v>41</v>
      </c>
      <c r="Y23" s="101" t="s">
        <v>176</v>
      </c>
      <c r="AB23" s="167" t="str">
        <f t="shared" si="5"/>
        <v>ok</v>
      </c>
      <c r="AC23" s="167"/>
      <c r="AD23" s="167"/>
      <c r="AE23" s="167" t="str">
        <f t="shared" si="6"/>
        <v>ok</v>
      </c>
      <c r="AF23" s="167"/>
      <c r="AG23" s="167"/>
      <c r="AH23" s="167"/>
      <c r="AI23" s="167" t="str">
        <f t="shared" si="7"/>
        <v>ok</v>
      </c>
      <c r="AJ23" s="167"/>
      <c r="AK23" s="167"/>
      <c r="AL23" s="167" t="str">
        <f t="shared" si="8"/>
        <v>ok</v>
      </c>
      <c r="AM23" s="167"/>
      <c r="AN23" s="167"/>
      <c r="AO23" s="167"/>
      <c r="AP23" s="167"/>
      <c r="AQ23" s="167"/>
      <c r="AR23" s="167" t="str">
        <f t="shared" si="10"/>
        <v>ok</v>
      </c>
      <c r="AS23" s="167" t="str">
        <f t="shared" si="11"/>
        <v>ok</v>
      </c>
      <c r="AT23" s="167"/>
      <c r="AU23" s="167"/>
      <c r="AV23" s="167"/>
      <c r="AW23" s="167"/>
      <c r="AX23" s="167"/>
    </row>
    <row r="24" spans="1:50" s="6" customFormat="1" ht="23.25" customHeight="1">
      <c r="A24" s="26" t="s">
        <v>177</v>
      </c>
      <c r="B24" s="168">
        <v>22</v>
      </c>
      <c r="C24" s="169">
        <v>22</v>
      </c>
      <c r="D24" s="174">
        <v>0</v>
      </c>
      <c r="E24" s="169">
        <v>135</v>
      </c>
      <c r="F24" s="169">
        <v>90</v>
      </c>
      <c r="G24" s="169">
        <v>23</v>
      </c>
      <c r="H24" s="169">
        <v>22</v>
      </c>
      <c r="I24" s="169">
        <v>1942</v>
      </c>
      <c r="J24" s="169">
        <v>990</v>
      </c>
      <c r="K24" s="169">
        <v>952</v>
      </c>
      <c r="L24" s="169">
        <v>290</v>
      </c>
      <c r="M24" s="169">
        <v>334</v>
      </c>
      <c r="N24" s="169">
        <v>319</v>
      </c>
      <c r="O24" s="169">
        <v>319</v>
      </c>
      <c r="P24" s="169">
        <v>339</v>
      </c>
      <c r="Q24" s="169">
        <v>341</v>
      </c>
      <c r="R24" s="169">
        <f t="shared" si="9"/>
        <v>253</v>
      </c>
      <c r="S24" s="169">
        <v>216</v>
      </c>
      <c r="T24" s="169">
        <v>92</v>
      </c>
      <c r="U24" s="169">
        <v>124</v>
      </c>
      <c r="V24" s="169">
        <v>37</v>
      </c>
      <c r="W24" s="169">
        <v>47</v>
      </c>
      <c r="X24" s="169">
        <v>23</v>
      </c>
      <c r="Y24" s="101" t="s">
        <v>177</v>
      </c>
      <c r="AB24" s="167" t="str">
        <f t="shared" si="5"/>
        <v>ok</v>
      </c>
      <c r="AC24" s="167"/>
      <c r="AD24" s="167"/>
      <c r="AE24" s="167" t="str">
        <f t="shared" si="6"/>
        <v>ok</v>
      </c>
      <c r="AF24" s="167"/>
      <c r="AG24" s="167"/>
      <c r="AH24" s="167"/>
      <c r="AI24" s="167" t="str">
        <f t="shared" si="7"/>
        <v>ok</v>
      </c>
      <c r="AJ24" s="167"/>
      <c r="AK24" s="167"/>
      <c r="AL24" s="167" t="str">
        <f t="shared" si="8"/>
        <v>ok</v>
      </c>
      <c r="AM24" s="167"/>
      <c r="AN24" s="167"/>
      <c r="AO24" s="167"/>
      <c r="AP24" s="167"/>
      <c r="AQ24" s="167"/>
      <c r="AR24" s="167" t="str">
        <f t="shared" si="10"/>
        <v>ok</v>
      </c>
      <c r="AS24" s="167" t="str">
        <f t="shared" si="11"/>
        <v>ok</v>
      </c>
      <c r="AT24" s="167"/>
      <c r="AU24" s="167"/>
      <c r="AV24" s="167"/>
      <c r="AW24" s="167"/>
      <c r="AX24" s="167"/>
    </row>
    <row r="25" spans="1:50" s="6" customFormat="1" ht="23.25" customHeight="1">
      <c r="A25" s="26" t="s">
        <v>178</v>
      </c>
      <c r="B25" s="168">
        <v>17</v>
      </c>
      <c r="C25" s="169">
        <v>17</v>
      </c>
      <c r="D25" s="174">
        <v>0</v>
      </c>
      <c r="E25" s="169">
        <v>260</v>
      </c>
      <c r="F25" s="169">
        <v>214</v>
      </c>
      <c r="G25" s="169">
        <v>3</v>
      </c>
      <c r="H25" s="169">
        <v>43</v>
      </c>
      <c r="I25" s="169">
        <v>6122</v>
      </c>
      <c r="J25" s="169">
        <v>3108</v>
      </c>
      <c r="K25" s="169">
        <v>3014</v>
      </c>
      <c r="L25" s="169">
        <v>1047</v>
      </c>
      <c r="M25" s="169">
        <v>1048</v>
      </c>
      <c r="N25" s="169">
        <v>996</v>
      </c>
      <c r="O25" s="169">
        <v>1033</v>
      </c>
      <c r="P25" s="169">
        <v>1021</v>
      </c>
      <c r="Q25" s="169">
        <v>977</v>
      </c>
      <c r="R25" s="169">
        <f t="shared" si="9"/>
        <v>442</v>
      </c>
      <c r="S25" s="169">
        <v>391</v>
      </c>
      <c r="T25" s="169">
        <v>141</v>
      </c>
      <c r="U25" s="169">
        <v>250</v>
      </c>
      <c r="V25" s="169">
        <v>51</v>
      </c>
      <c r="W25" s="169">
        <v>30</v>
      </c>
      <c r="X25" s="169">
        <v>17</v>
      </c>
      <c r="Y25" s="101" t="s">
        <v>178</v>
      </c>
      <c r="AB25" s="167" t="str">
        <f t="shared" si="5"/>
        <v>ok</v>
      </c>
      <c r="AC25" s="167"/>
      <c r="AD25" s="167"/>
      <c r="AE25" s="167" t="str">
        <f t="shared" si="6"/>
        <v>ok</v>
      </c>
      <c r="AF25" s="167"/>
      <c r="AG25" s="167"/>
      <c r="AH25" s="167"/>
      <c r="AI25" s="167" t="str">
        <f t="shared" si="7"/>
        <v>ok</v>
      </c>
      <c r="AJ25" s="167"/>
      <c r="AK25" s="167"/>
      <c r="AL25" s="167" t="str">
        <f t="shared" si="8"/>
        <v>ok</v>
      </c>
      <c r="AM25" s="167"/>
      <c r="AN25" s="167"/>
      <c r="AO25" s="167"/>
      <c r="AP25" s="167"/>
      <c r="AQ25" s="167"/>
      <c r="AR25" s="167" t="str">
        <f t="shared" si="10"/>
        <v>ok</v>
      </c>
      <c r="AS25" s="167" t="str">
        <f t="shared" si="11"/>
        <v>ok</v>
      </c>
      <c r="AT25" s="167"/>
      <c r="AU25" s="167"/>
      <c r="AV25" s="167"/>
      <c r="AW25" s="167"/>
      <c r="AX25" s="167"/>
    </row>
    <row r="26" spans="1:50" s="6" customFormat="1" ht="23.25" customHeight="1">
      <c r="A26" s="26" t="s">
        <v>179</v>
      </c>
      <c r="B26" s="168">
        <v>8</v>
      </c>
      <c r="C26" s="169">
        <v>8</v>
      </c>
      <c r="D26" s="174">
        <v>0</v>
      </c>
      <c r="E26" s="169">
        <v>138</v>
      </c>
      <c r="F26" s="169">
        <v>115</v>
      </c>
      <c r="G26" s="169">
        <v>2</v>
      </c>
      <c r="H26" s="169">
        <v>21</v>
      </c>
      <c r="I26" s="169">
        <v>3224</v>
      </c>
      <c r="J26" s="169">
        <v>1631</v>
      </c>
      <c r="K26" s="169">
        <v>1593</v>
      </c>
      <c r="L26" s="169">
        <v>578</v>
      </c>
      <c r="M26" s="169">
        <v>522</v>
      </c>
      <c r="N26" s="169">
        <v>537</v>
      </c>
      <c r="O26" s="169">
        <v>534</v>
      </c>
      <c r="P26" s="169">
        <v>527</v>
      </c>
      <c r="Q26" s="169">
        <v>526</v>
      </c>
      <c r="R26" s="169">
        <f t="shared" si="9"/>
        <v>222</v>
      </c>
      <c r="S26" s="169">
        <v>208</v>
      </c>
      <c r="T26" s="169">
        <v>63</v>
      </c>
      <c r="U26" s="169">
        <v>145</v>
      </c>
      <c r="V26" s="169">
        <v>14</v>
      </c>
      <c r="W26" s="169">
        <v>15</v>
      </c>
      <c r="X26" s="169">
        <v>12</v>
      </c>
      <c r="Y26" s="101" t="s">
        <v>179</v>
      </c>
      <c r="AB26" s="167" t="str">
        <f t="shared" si="5"/>
        <v>ok</v>
      </c>
      <c r="AC26" s="167"/>
      <c r="AD26" s="167"/>
      <c r="AE26" s="167" t="str">
        <f t="shared" si="6"/>
        <v>ok</v>
      </c>
      <c r="AF26" s="167"/>
      <c r="AG26" s="167"/>
      <c r="AH26" s="167"/>
      <c r="AI26" s="167" t="str">
        <f t="shared" si="7"/>
        <v>ok</v>
      </c>
      <c r="AJ26" s="167"/>
      <c r="AK26" s="167"/>
      <c r="AL26" s="167" t="str">
        <f t="shared" si="8"/>
        <v>ok</v>
      </c>
      <c r="AM26" s="167"/>
      <c r="AN26" s="167"/>
      <c r="AO26" s="167"/>
      <c r="AP26" s="167"/>
      <c r="AQ26" s="167"/>
      <c r="AR26" s="167" t="str">
        <f t="shared" si="10"/>
        <v>ok</v>
      </c>
      <c r="AS26" s="167" t="str">
        <f t="shared" si="11"/>
        <v>ok</v>
      </c>
      <c r="AT26" s="167"/>
      <c r="AU26" s="167"/>
      <c r="AV26" s="167"/>
      <c r="AW26" s="167"/>
      <c r="AX26" s="167"/>
    </row>
    <row r="27" spans="1:50" s="6" customFormat="1" ht="23.25" customHeight="1">
      <c r="A27" s="26" t="s">
        <v>180</v>
      </c>
      <c r="B27" s="168">
        <v>39</v>
      </c>
      <c r="C27" s="169">
        <v>38</v>
      </c>
      <c r="D27" s="169">
        <v>1</v>
      </c>
      <c r="E27" s="169">
        <v>330</v>
      </c>
      <c r="F27" s="169">
        <v>248</v>
      </c>
      <c r="G27" s="169">
        <v>29</v>
      </c>
      <c r="H27" s="169">
        <v>53</v>
      </c>
      <c r="I27" s="169">
        <v>6605</v>
      </c>
      <c r="J27" s="169">
        <v>3393</v>
      </c>
      <c r="K27" s="169">
        <v>3212</v>
      </c>
      <c r="L27" s="169">
        <v>1106</v>
      </c>
      <c r="M27" s="169">
        <v>1026</v>
      </c>
      <c r="N27" s="169">
        <v>1119</v>
      </c>
      <c r="O27" s="169">
        <v>1126</v>
      </c>
      <c r="P27" s="169">
        <v>1127</v>
      </c>
      <c r="Q27" s="169">
        <v>1101</v>
      </c>
      <c r="R27" s="169">
        <f t="shared" si="9"/>
        <v>563</v>
      </c>
      <c r="S27" s="169">
        <v>524</v>
      </c>
      <c r="T27" s="169">
        <v>172</v>
      </c>
      <c r="U27" s="169">
        <v>352</v>
      </c>
      <c r="V27" s="169">
        <v>39</v>
      </c>
      <c r="W27" s="169">
        <v>68</v>
      </c>
      <c r="X27" s="169">
        <v>33</v>
      </c>
      <c r="Y27" s="101" t="s">
        <v>180</v>
      </c>
      <c r="AB27" s="167" t="str">
        <f t="shared" si="5"/>
        <v>ok</v>
      </c>
      <c r="AC27" s="167"/>
      <c r="AD27" s="167"/>
      <c r="AE27" s="167" t="str">
        <f t="shared" si="6"/>
        <v>ok</v>
      </c>
      <c r="AF27" s="167"/>
      <c r="AG27" s="167"/>
      <c r="AH27" s="167"/>
      <c r="AI27" s="167" t="str">
        <f t="shared" si="7"/>
        <v>ok</v>
      </c>
      <c r="AJ27" s="167"/>
      <c r="AK27" s="167"/>
      <c r="AL27" s="167" t="str">
        <f t="shared" si="8"/>
        <v>ok</v>
      </c>
      <c r="AM27" s="167"/>
      <c r="AN27" s="167"/>
      <c r="AO27" s="167"/>
      <c r="AP27" s="167"/>
      <c r="AQ27" s="167"/>
      <c r="AR27" s="167" t="str">
        <f t="shared" si="10"/>
        <v>ok</v>
      </c>
      <c r="AS27" s="167" t="str">
        <f t="shared" si="11"/>
        <v>ok</v>
      </c>
      <c r="AT27" s="167"/>
      <c r="AU27" s="167"/>
      <c r="AV27" s="167"/>
      <c r="AW27" s="167"/>
      <c r="AX27" s="167"/>
    </row>
    <row r="28" spans="1:50" s="6" customFormat="1" ht="23.25" customHeight="1">
      <c r="A28" s="26" t="s">
        <v>181</v>
      </c>
      <c r="B28" s="168">
        <v>12</v>
      </c>
      <c r="C28" s="169">
        <v>12</v>
      </c>
      <c r="D28" s="174">
        <v>0</v>
      </c>
      <c r="E28" s="169">
        <v>138</v>
      </c>
      <c r="F28" s="169">
        <v>110</v>
      </c>
      <c r="G28" s="169">
        <v>5</v>
      </c>
      <c r="H28" s="169">
        <v>23</v>
      </c>
      <c r="I28" s="169">
        <v>2715</v>
      </c>
      <c r="J28" s="169">
        <v>1374</v>
      </c>
      <c r="K28" s="169">
        <v>1341</v>
      </c>
      <c r="L28" s="169">
        <v>415</v>
      </c>
      <c r="M28" s="169">
        <v>440</v>
      </c>
      <c r="N28" s="169">
        <v>469</v>
      </c>
      <c r="O28" s="169">
        <v>473</v>
      </c>
      <c r="P28" s="169">
        <v>449</v>
      </c>
      <c r="Q28" s="169">
        <v>469</v>
      </c>
      <c r="R28" s="169">
        <f t="shared" si="9"/>
        <v>238</v>
      </c>
      <c r="S28" s="169">
        <v>214</v>
      </c>
      <c r="T28" s="169">
        <v>78</v>
      </c>
      <c r="U28" s="169">
        <v>136</v>
      </c>
      <c r="V28" s="169">
        <v>24</v>
      </c>
      <c r="W28" s="169">
        <v>23</v>
      </c>
      <c r="X28" s="169">
        <v>15</v>
      </c>
      <c r="Y28" s="101" t="s">
        <v>181</v>
      </c>
      <c r="AB28" s="167" t="str">
        <f t="shared" si="5"/>
        <v>ok</v>
      </c>
      <c r="AC28" s="167"/>
      <c r="AD28" s="167"/>
      <c r="AE28" s="167" t="str">
        <f t="shared" si="6"/>
        <v>ok</v>
      </c>
      <c r="AF28" s="167"/>
      <c r="AG28" s="167"/>
      <c r="AH28" s="167"/>
      <c r="AI28" s="167" t="str">
        <f t="shared" si="7"/>
        <v>ok</v>
      </c>
      <c r="AJ28" s="167"/>
      <c r="AK28" s="167"/>
      <c r="AL28" s="167" t="str">
        <f t="shared" si="8"/>
        <v>ok</v>
      </c>
      <c r="AM28" s="167"/>
      <c r="AN28" s="167"/>
      <c r="AO28" s="167"/>
      <c r="AP28" s="167"/>
      <c r="AQ28" s="167"/>
      <c r="AR28" s="167" t="str">
        <f t="shared" si="10"/>
        <v>ok</v>
      </c>
      <c r="AS28" s="167" t="str">
        <f t="shared" si="11"/>
        <v>ok</v>
      </c>
      <c r="AT28" s="167"/>
      <c r="AU28" s="167"/>
      <c r="AV28" s="167"/>
      <c r="AW28" s="167"/>
      <c r="AX28" s="167"/>
    </row>
    <row r="29" spans="1:50" s="6" customFormat="1" ht="23.25" customHeight="1">
      <c r="A29" s="26" t="s">
        <v>182</v>
      </c>
      <c r="B29" s="168">
        <v>11</v>
      </c>
      <c r="C29" s="169">
        <v>11</v>
      </c>
      <c r="D29" s="174">
        <v>0</v>
      </c>
      <c r="E29" s="169">
        <v>93</v>
      </c>
      <c r="F29" s="169">
        <v>65</v>
      </c>
      <c r="G29" s="169">
        <v>9</v>
      </c>
      <c r="H29" s="169">
        <v>19</v>
      </c>
      <c r="I29" s="169">
        <v>1456</v>
      </c>
      <c r="J29" s="169">
        <v>747</v>
      </c>
      <c r="K29" s="169">
        <v>709</v>
      </c>
      <c r="L29" s="169">
        <v>234</v>
      </c>
      <c r="M29" s="169">
        <v>230</v>
      </c>
      <c r="N29" s="169">
        <v>256</v>
      </c>
      <c r="O29" s="169">
        <v>230</v>
      </c>
      <c r="P29" s="169">
        <v>244</v>
      </c>
      <c r="Q29" s="169">
        <v>262</v>
      </c>
      <c r="R29" s="169">
        <f t="shared" si="9"/>
        <v>172</v>
      </c>
      <c r="S29" s="169">
        <v>146</v>
      </c>
      <c r="T29" s="169">
        <v>51</v>
      </c>
      <c r="U29" s="169">
        <v>95</v>
      </c>
      <c r="V29" s="169">
        <v>26</v>
      </c>
      <c r="W29" s="169">
        <v>15</v>
      </c>
      <c r="X29" s="169">
        <v>13</v>
      </c>
      <c r="Y29" s="101" t="s">
        <v>182</v>
      </c>
      <c r="AB29" s="167" t="str">
        <f t="shared" si="5"/>
        <v>ok</v>
      </c>
      <c r="AC29" s="167"/>
      <c r="AD29" s="167"/>
      <c r="AE29" s="167" t="str">
        <f t="shared" si="6"/>
        <v>ok</v>
      </c>
      <c r="AF29" s="167"/>
      <c r="AG29" s="167"/>
      <c r="AH29" s="167"/>
      <c r="AI29" s="167" t="str">
        <f t="shared" si="7"/>
        <v>ok</v>
      </c>
      <c r="AJ29" s="167"/>
      <c r="AK29" s="167"/>
      <c r="AL29" s="167" t="str">
        <f t="shared" si="8"/>
        <v>ok</v>
      </c>
      <c r="AM29" s="167"/>
      <c r="AN29" s="167"/>
      <c r="AO29" s="167"/>
      <c r="AP29" s="167"/>
      <c r="AQ29" s="167"/>
      <c r="AR29" s="167" t="str">
        <f t="shared" si="10"/>
        <v>ok</v>
      </c>
      <c r="AS29" s="167" t="str">
        <f t="shared" si="11"/>
        <v>ok</v>
      </c>
      <c r="AT29" s="167"/>
      <c r="AU29" s="167"/>
      <c r="AV29" s="167"/>
      <c r="AW29" s="167"/>
      <c r="AX29" s="167"/>
    </row>
    <row r="30" spans="1:50" s="6" customFormat="1" ht="23.25" customHeight="1">
      <c r="A30" s="26" t="s">
        <v>183</v>
      </c>
      <c r="B30" s="168">
        <v>12</v>
      </c>
      <c r="C30" s="169">
        <v>12</v>
      </c>
      <c r="D30" s="174">
        <v>0</v>
      </c>
      <c r="E30" s="169">
        <v>93</v>
      </c>
      <c r="F30" s="169">
        <v>70</v>
      </c>
      <c r="G30" s="169">
        <v>7</v>
      </c>
      <c r="H30" s="169">
        <v>16</v>
      </c>
      <c r="I30" s="169">
        <v>1491</v>
      </c>
      <c r="J30" s="169">
        <v>788</v>
      </c>
      <c r="K30" s="169">
        <v>703</v>
      </c>
      <c r="L30" s="169">
        <v>240</v>
      </c>
      <c r="M30" s="169">
        <v>263</v>
      </c>
      <c r="N30" s="169">
        <v>232</v>
      </c>
      <c r="O30" s="169">
        <v>263</v>
      </c>
      <c r="P30" s="169">
        <v>254</v>
      </c>
      <c r="Q30" s="169">
        <v>239</v>
      </c>
      <c r="R30" s="169">
        <f t="shared" si="9"/>
        <v>158</v>
      </c>
      <c r="S30" s="169">
        <v>149</v>
      </c>
      <c r="T30" s="169">
        <v>56</v>
      </c>
      <c r="U30" s="169">
        <v>93</v>
      </c>
      <c r="V30" s="169">
        <v>9</v>
      </c>
      <c r="W30" s="169">
        <v>10</v>
      </c>
      <c r="X30" s="169">
        <v>10</v>
      </c>
      <c r="Y30" s="101" t="s">
        <v>183</v>
      </c>
      <c r="AB30" s="167" t="str">
        <f t="shared" si="5"/>
        <v>ok</v>
      </c>
      <c r="AC30" s="167"/>
      <c r="AD30" s="167"/>
      <c r="AE30" s="167" t="str">
        <f t="shared" si="6"/>
        <v>ok</v>
      </c>
      <c r="AF30" s="167"/>
      <c r="AG30" s="167"/>
      <c r="AH30" s="167"/>
      <c r="AI30" s="167" t="str">
        <f t="shared" si="7"/>
        <v>ok</v>
      </c>
      <c r="AJ30" s="167"/>
      <c r="AK30" s="167"/>
      <c r="AL30" s="167" t="str">
        <f t="shared" si="8"/>
        <v>ok</v>
      </c>
      <c r="AM30" s="167"/>
      <c r="AN30" s="167"/>
      <c r="AO30" s="167"/>
      <c r="AP30" s="167"/>
      <c r="AQ30" s="167"/>
      <c r="AR30" s="167" t="str">
        <f t="shared" si="10"/>
        <v>ok</v>
      </c>
      <c r="AS30" s="167" t="str">
        <f t="shared" si="11"/>
        <v>ok</v>
      </c>
      <c r="AT30" s="167"/>
      <c r="AU30" s="167"/>
      <c r="AV30" s="167"/>
      <c r="AW30" s="167"/>
      <c r="AX30" s="167"/>
    </row>
    <row r="31" spans="1:50" s="6" customFormat="1" ht="23.25" customHeight="1">
      <c r="A31" s="26" t="s">
        <v>184</v>
      </c>
      <c r="B31" s="168">
        <v>15</v>
      </c>
      <c r="C31" s="169">
        <v>15</v>
      </c>
      <c r="D31" s="178">
        <v>0</v>
      </c>
      <c r="E31" s="169">
        <v>90</v>
      </c>
      <c r="F31" s="169">
        <v>54</v>
      </c>
      <c r="G31" s="169">
        <v>20</v>
      </c>
      <c r="H31" s="169">
        <v>16</v>
      </c>
      <c r="I31" s="169">
        <v>1037</v>
      </c>
      <c r="J31" s="169">
        <v>540</v>
      </c>
      <c r="K31" s="169">
        <v>497</v>
      </c>
      <c r="L31" s="169">
        <v>134</v>
      </c>
      <c r="M31" s="169">
        <v>167</v>
      </c>
      <c r="N31" s="169">
        <v>171</v>
      </c>
      <c r="O31" s="169">
        <v>186</v>
      </c>
      <c r="P31" s="169">
        <v>179</v>
      </c>
      <c r="Q31" s="169">
        <v>200</v>
      </c>
      <c r="R31" s="169">
        <f t="shared" si="9"/>
        <v>177</v>
      </c>
      <c r="S31" s="169">
        <v>158</v>
      </c>
      <c r="T31" s="169">
        <v>69</v>
      </c>
      <c r="U31" s="169">
        <v>89</v>
      </c>
      <c r="V31" s="169">
        <v>19</v>
      </c>
      <c r="W31" s="169">
        <v>19</v>
      </c>
      <c r="X31" s="169">
        <v>18</v>
      </c>
      <c r="Y31" s="101" t="s">
        <v>184</v>
      </c>
      <c r="AB31" s="167" t="str">
        <f t="shared" si="5"/>
        <v>ok</v>
      </c>
      <c r="AC31" s="167"/>
      <c r="AD31" s="167"/>
      <c r="AE31" s="167" t="str">
        <f t="shared" si="6"/>
        <v>ok</v>
      </c>
      <c r="AF31" s="167"/>
      <c r="AG31" s="167"/>
      <c r="AH31" s="167"/>
      <c r="AI31" s="167" t="str">
        <f t="shared" si="7"/>
        <v>ok</v>
      </c>
      <c r="AJ31" s="167"/>
      <c r="AK31" s="167"/>
      <c r="AL31" s="167" t="str">
        <f t="shared" si="8"/>
        <v>ok</v>
      </c>
      <c r="AM31" s="167"/>
      <c r="AN31" s="167"/>
      <c r="AO31" s="167"/>
      <c r="AP31" s="167"/>
      <c r="AQ31" s="167"/>
      <c r="AR31" s="167" t="str">
        <f t="shared" si="10"/>
        <v>ok</v>
      </c>
      <c r="AS31" s="167" t="str">
        <f t="shared" si="11"/>
        <v>ok</v>
      </c>
      <c r="AT31" s="167"/>
      <c r="AU31" s="167"/>
      <c r="AV31" s="167"/>
      <c r="AW31" s="167"/>
      <c r="AX31" s="167"/>
    </row>
    <row r="32" spans="1:50" s="6" customFormat="1" ht="23.25" customHeight="1">
      <c r="A32" s="26" t="s">
        <v>185</v>
      </c>
      <c r="B32" s="168">
        <v>35</v>
      </c>
      <c r="C32" s="169">
        <v>33</v>
      </c>
      <c r="D32" s="179">
        <v>2</v>
      </c>
      <c r="E32" s="169">
        <v>327</v>
      </c>
      <c r="F32" s="169">
        <v>267</v>
      </c>
      <c r="G32" s="169">
        <v>11</v>
      </c>
      <c r="H32" s="169">
        <v>49</v>
      </c>
      <c r="I32" s="169">
        <v>7260</v>
      </c>
      <c r="J32" s="169">
        <v>3703</v>
      </c>
      <c r="K32" s="169">
        <v>3557</v>
      </c>
      <c r="L32" s="169">
        <v>1202</v>
      </c>
      <c r="M32" s="169">
        <v>1213</v>
      </c>
      <c r="N32" s="169">
        <v>1211</v>
      </c>
      <c r="O32" s="169">
        <v>1195</v>
      </c>
      <c r="P32" s="169">
        <v>1284</v>
      </c>
      <c r="Q32" s="169">
        <v>1155</v>
      </c>
      <c r="R32" s="169">
        <f t="shared" si="9"/>
        <v>541</v>
      </c>
      <c r="S32" s="169">
        <v>501</v>
      </c>
      <c r="T32" s="169">
        <v>180</v>
      </c>
      <c r="U32" s="169">
        <v>321</v>
      </c>
      <c r="V32" s="169">
        <v>40</v>
      </c>
      <c r="W32" s="169">
        <v>35</v>
      </c>
      <c r="X32" s="169">
        <v>29</v>
      </c>
      <c r="Y32" s="101" t="s">
        <v>185</v>
      </c>
      <c r="AB32" s="167" t="str">
        <f t="shared" si="5"/>
        <v>ok</v>
      </c>
      <c r="AC32" s="167"/>
      <c r="AD32" s="167"/>
      <c r="AE32" s="167" t="str">
        <f t="shared" si="6"/>
        <v>ok</v>
      </c>
      <c r="AF32" s="167"/>
      <c r="AG32" s="167"/>
      <c r="AH32" s="167"/>
      <c r="AI32" s="167" t="str">
        <f t="shared" si="7"/>
        <v>ok</v>
      </c>
      <c r="AJ32" s="167"/>
      <c r="AK32" s="167"/>
      <c r="AL32" s="167" t="str">
        <f t="shared" si="8"/>
        <v>ok</v>
      </c>
      <c r="AM32" s="167"/>
      <c r="AN32" s="167"/>
      <c r="AO32" s="167"/>
      <c r="AP32" s="167"/>
      <c r="AQ32" s="167"/>
      <c r="AR32" s="167" t="str">
        <f t="shared" si="10"/>
        <v>ok</v>
      </c>
      <c r="AS32" s="167" t="str">
        <f t="shared" si="11"/>
        <v>ok</v>
      </c>
      <c r="AT32" s="167"/>
      <c r="AU32" s="167"/>
      <c r="AV32" s="167"/>
      <c r="AW32" s="167"/>
      <c r="AX32" s="167"/>
    </row>
    <row r="33" spans="1:50" s="6" customFormat="1" ht="23.25" customHeight="1">
      <c r="A33" s="26" t="s">
        <v>113</v>
      </c>
      <c r="B33" s="168">
        <v>13</v>
      </c>
      <c r="C33" s="169">
        <v>12</v>
      </c>
      <c r="D33" s="169">
        <v>1</v>
      </c>
      <c r="E33" s="169">
        <v>152</v>
      </c>
      <c r="F33" s="169">
        <v>121</v>
      </c>
      <c r="G33" s="174">
        <v>2</v>
      </c>
      <c r="H33" s="169">
        <v>29</v>
      </c>
      <c r="I33" s="169">
        <v>3277</v>
      </c>
      <c r="J33" s="169">
        <v>1661</v>
      </c>
      <c r="K33" s="169">
        <v>1616</v>
      </c>
      <c r="L33" s="169">
        <v>539</v>
      </c>
      <c r="M33" s="169">
        <v>544</v>
      </c>
      <c r="N33" s="169">
        <v>508</v>
      </c>
      <c r="O33" s="169">
        <v>589</v>
      </c>
      <c r="P33" s="169">
        <v>546</v>
      </c>
      <c r="Q33" s="169">
        <v>551</v>
      </c>
      <c r="R33" s="169">
        <f t="shared" si="9"/>
        <v>245</v>
      </c>
      <c r="S33" s="169">
        <v>227</v>
      </c>
      <c r="T33" s="169">
        <v>73</v>
      </c>
      <c r="U33" s="169">
        <v>154</v>
      </c>
      <c r="V33" s="169">
        <v>18</v>
      </c>
      <c r="W33" s="169">
        <v>55</v>
      </c>
      <c r="X33" s="169">
        <v>15</v>
      </c>
      <c r="Y33" s="101" t="s">
        <v>113</v>
      </c>
      <c r="AB33" s="167" t="str">
        <f t="shared" si="5"/>
        <v>ok</v>
      </c>
      <c r="AC33" s="167"/>
      <c r="AD33" s="167"/>
      <c r="AE33" s="167" t="str">
        <f t="shared" si="6"/>
        <v>ok</v>
      </c>
      <c r="AF33" s="167"/>
      <c r="AG33" s="167"/>
      <c r="AH33" s="167"/>
      <c r="AI33" s="167" t="str">
        <f t="shared" si="7"/>
        <v>ok</v>
      </c>
      <c r="AJ33" s="167"/>
      <c r="AK33" s="167"/>
      <c r="AL33" s="167" t="str">
        <f t="shared" si="8"/>
        <v>ok</v>
      </c>
      <c r="AM33" s="167"/>
      <c r="AN33" s="167"/>
      <c r="AO33" s="167"/>
      <c r="AP33" s="167"/>
      <c r="AQ33" s="167"/>
      <c r="AR33" s="167" t="str">
        <f t="shared" si="10"/>
        <v>ok</v>
      </c>
      <c r="AS33" s="167" t="str">
        <f t="shared" si="11"/>
        <v>ok</v>
      </c>
      <c r="AT33" s="167"/>
      <c r="AU33" s="167"/>
      <c r="AV33" s="167"/>
      <c r="AW33" s="167"/>
      <c r="AX33" s="167"/>
    </row>
    <row r="34" spans="1:50" s="6" customFormat="1" ht="23.25" customHeight="1">
      <c r="A34" s="32"/>
      <c r="B34" s="168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6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</row>
    <row r="35" spans="1:50" s="6" customFormat="1" ht="23.25" customHeight="1">
      <c r="A35" s="34" t="s">
        <v>186</v>
      </c>
      <c r="B35" s="175">
        <f>SUM(B37:B42)</f>
        <v>22</v>
      </c>
      <c r="C35" s="177">
        <f>SUM(C37:C42)</f>
        <v>22</v>
      </c>
      <c r="D35" s="178">
        <v>0</v>
      </c>
      <c r="E35" s="177">
        <f>SUM(E37:E42)</f>
        <v>153</v>
      </c>
      <c r="F35" s="177">
        <f t="shared" ref="F35:X35" si="12">SUM(F37:F42)</f>
        <v>106</v>
      </c>
      <c r="G35" s="177">
        <f t="shared" si="12"/>
        <v>21</v>
      </c>
      <c r="H35" s="177">
        <f t="shared" si="12"/>
        <v>26</v>
      </c>
      <c r="I35" s="177">
        <f t="shared" si="12"/>
        <v>2425</v>
      </c>
      <c r="J35" s="177">
        <f t="shared" si="12"/>
        <v>1200</v>
      </c>
      <c r="K35" s="177">
        <f t="shared" si="12"/>
        <v>1225</v>
      </c>
      <c r="L35" s="177">
        <f t="shared" si="12"/>
        <v>384</v>
      </c>
      <c r="M35" s="177">
        <f t="shared" si="12"/>
        <v>397</v>
      </c>
      <c r="N35" s="177">
        <f t="shared" si="12"/>
        <v>405</v>
      </c>
      <c r="O35" s="177">
        <f t="shared" si="12"/>
        <v>393</v>
      </c>
      <c r="P35" s="177">
        <f t="shared" si="12"/>
        <v>409</v>
      </c>
      <c r="Q35" s="177">
        <f t="shared" si="12"/>
        <v>437</v>
      </c>
      <c r="R35" s="177">
        <f t="shared" si="12"/>
        <v>274</v>
      </c>
      <c r="S35" s="177">
        <f t="shared" si="12"/>
        <v>252</v>
      </c>
      <c r="T35" s="177">
        <f t="shared" si="12"/>
        <v>104</v>
      </c>
      <c r="U35" s="177">
        <f t="shared" si="12"/>
        <v>148</v>
      </c>
      <c r="V35" s="177">
        <f t="shared" si="12"/>
        <v>22</v>
      </c>
      <c r="W35" s="177">
        <f t="shared" si="12"/>
        <v>23</v>
      </c>
      <c r="X35" s="177">
        <f t="shared" si="12"/>
        <v>20</v>
      </c>
      <c r="Y35" s="172" t="s">
        <v>187</v>
      </c>
      <c r="AB35" s="167" t="str">
        <f t="shared" ref="AB35:AQ35" si="13">IF(B35=SUM(B37:B42),"ok",B35-SUM(B37:B42))</f>
        <v>ok</v>
      </c>
      <c r="AC35" s="167" t="str">
        <f t="shared" si="13"/>
        <v>ok</v>
      </c>
      <c r="AD35" s="167" t="str">
        <f t="shared" si="13"/>
        <v>ok</v>
      </c>
      <c r="AE35" s="167" t="str">
        <f t="shared" si="13"/>
        <v>ok</v>
      </c>
      <c r="AF35" s="167" t="str">
        <f t="shared" si="13"/>
        <v>ok</v>
      </c>
      <c r="AG35" s="167" t="str">
        <f t="shared" si="13"/>
        <v>ok</v>
      </c>
      <c r="AH35" s="167" t="str">
        <f t="shared" si="13"/>
        <v>ok</v>
      </c>
      <c r="AI35" s="167" t="str">
        <f t="shared" si="13"/>
        <v>ok</v>
      </c>
      <c r="AJ35" s="167" t="str">
        <f t="shared" si="13"/>
        <v>ok</v>
      </c>
      <c r="AK35" s="167" t="str">
        <f t="shared" si="13"/>
        <v>ok</v>
      </c>
      <c r="AL35" s="167" t="str">
        <f t="shared" si="13"/>
        <v>ok</v>
      </c>
      <c r="AM35" s="167" t="str">
        <f t="shared" si="13"/>
        <v>ok</v>
      </c>
      <c r="AN35" s="167" t="str">
        <f t="shared" si="13"/>
        <v>ok</v>
      </c>
      <c r="AO35" s="167" t="str">
        <f t="shared" si="13"/>
        <v>ok</v>
      </c>
      <c r="AP35" s="167" t="str">
        <f t="shared" si="13"/>
        <v>ok</v>
      </c>
      <c r="AQ35" s="167" t="str">
        <f t="shared" si="13"/>
        <v>ok</v>
      </c>
      <c r="AR35" s="167" t="str">
        <f t="shared" ref="AR35:AX35" si="14">IF(R35=SUM(R37:R42),"ok",R35-SUM(R37:R42))</f>
        <v>ok</v>
      </c>
      <c r="AS35" s="167" t="str">
        <f t="shared" si="14"/>
        <v>ok</v>
      </c>
      <c r="AT35" s="167" t="str">
        <f t="shared" si="14"/>
        <v>ok</v>
      </c>
      <c r="AU35" s="167" t="str">
        <f t="shared" si="14"/>
        <v>ok</v>
      </c>
      <c r="AV35" s="167" t="str">
        <f t="shared" si="14"/>
        <v>ok</v>
      </c>
      <c r="AW35" s="167" t="str">
        <f t="shared" si="14"/>
        <v>ok</v>
      </c>
      <c r="AX35" s="167" t="str">
        <f t="shared" si="14"/>
        <v>ok</v>
      </c>
    </row>
    <row r="36" spans="1:50" s="6" customFormat="1" ht="23.25" customHeight="1">
      <c r="A36" s="32"/>
      <c r="B36" s="168"/>
      <c r="C36" s="169"/>
      <c r="D36" s="174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6"/>
    </row>
    <row r="37" spans="1:50" s="6" customFormat="1" ht="23.25" customHeight="1">
      <c r="A37" s="26" t="s">
        <v>188</v>
      </c>
      <c r="B37" s="168">
        <v>11</v>
      </c>
      <c r="C37" s="169">
        <v>11</v>
      </c>
      <c r="D37" s="178">
        <v>0</v>
      </c>
      <c r="E37" s="169">
        <v>52</v>
      </c>
      <c r="F37" s="169">
        <v>25</v>
      </c>
      <c r="G37" s="169">
        <v>17</v>
      </c>
      <c r="H37" s="169">
        <v>10</v>
      </c>
      <c r="I37" s="169">
        <v>458</v>
      </c>
      <c r="J37" s="169">
        <v>224</v>
      </c>
      <c r="K37" s="169">
        <v>234</v>
      </c>
      <c r="L37" s="169">
        <v>78</v>
      </c>
      <c r="M37" s="169">
        <v>79</v>
      </c>
      <c r="N37" s="169">
        <v>77</v>
      </c>
      <c r="O37" s="169">
        <v>69</v>
      </c>
      <c r="P37" s="169">
        <v>81</v>
      </c>
      <c r="Q37" s="169">
        <v>74</v>
      </c>
      <c r="R37" s="169">
        <f t="shared" ref="R37:R42" si="15">SUM(S37+V37)</f>
        <v>98</v>
      </c>
      <c r="S37" s="169">
        <v>93</v>
      </c>
      <c r="T37" s="169">
        <v>44</v>
      </c>
      <c r="U37" s="169">
        <v>49</v>
      </c>
      <c r="V37" s="169">
        <v>5</v>
      </c>
      <c r="W37" s="169">
        <v>10</v>
      </c>
      <c r="X37" s="169">
        <v>10</v>
      </c>
      <c r="Y37" s="101" t="s">
        <v>188</v>
      </c>
      <c r="AB37" s="167" t="str">
        <f t="shared" ref="AB37:AB42" si="16">IF(B37=C37+D37,"ok",B37-(C37+D37))</f>
        <v>ok</v>
      </c>
      <c r="AE37" s="167" t="str">
        <f t="shared" ref="AE37:AE42" si="17">IF(E37=SUM(F37:H37),"ok",E37-SUM(F37:H37))</f>
        <v>ok</v>
      </c>
      <c r="AI37" s="167" t="str">
        <f t="shared" ref="AI37:AI42" si="18">IF(I37=J37+K37,"ok",I37-(J37+K37))</f>
        <v>ok</v>
      </c>
      <c r="AL37" s="167" t="str">
        <f t="shared" ref="AL37:AL42" si="19">IF(I37=SUM(L37:Q37),"ok",I37-SUM(L37:Q37))</f>
        <v>ok</v>
      </c>
      <c r="AR37" s="167" t="str">
        <f t="shared" ref="AR37:AR42" si="20">IF(R37=S37+V37,"ok",R37-(S37+V37))</f>
        <v>ok</v>
      </c>
      <c r="AS37" s="167" t="str">
        <f t="shared" ref="AS37:AS42" si="21">IF(S37=T37+U37,"ok",S37-(T37+U37))</f>
        <v>ok</v>
      </c>
    </row>
    <row r="38" spans="1:50" s="6" customFormat="1" ht="23.25" customHeight="1">
      <c r="A38" s="26" t="s">
        <v>189</v>
      </c>
      <c r="B38" s="168">
        <v>1</v>
      </c>
      <c r="C38" s="169">
        <v>1</v>
      </c>
      <c r="D38" s="174">
        <v>0</v>
      </c>
      <c r="E38" s="169">
        <v>18</v>
      </c>
      <c r="F38" s="169">
        <v>15</v>
      </c>
      <c r="G38" s="174">
        <v>0</v>
      </c>
      <c r="H38" s="169">
        <v>3</v>
      </c>
      <c r="I38" s="169">
        <v>424</v>
      </c>
      <c r="J38" s="169">
        <v>191</v>
      </c>
      <c r="K38" s="169">
        <v>233</v>
      </c>
      <c r="L38" s="169">
        <v>65</v>
      </c>
      <c r="M38" s="169">
        <v>79</v>
      </c>
      <c r="N38" s="169">
        <v>75</v>
      </c>
      <c r="O38" s="169">
        <v>65</v>
      </c>
      <c r="P38" s="169">
        <v>75</v>
      </c>
      <c r="Q38" s="169">
        <v>65</v>
      </c>
      <c r="R38" s="169">
        <f t="shared" si="15"/>
        <v>30</v>
      </c>
      <c r="S38" s="169">
        <v>26</v>
      </c>
      <c r="T38" s="169">
        <v>9</v>
      </c>
      <c r="U38" s="169">
        <v>17</v>
      </c>
      <c r="V38" s="169">
        <v>4</v>
      </c>
      <c r="W38" s="169">
        <v>1</v>
      </c>
      <c r="X38" s="169">
        <v>1</v>
      </c>
      <c r="Y38" s="101" t="s">
        <v>189</v>
      </c>
      <c r="AB38" s="167" t="str">
        <f t="shared" si="16"/>
        <v>ok</v>
      </c>
      <c r="AE38" s="167" t="str">
        <f t="shared" si="17"/>
        <v>ok</v>
      </c>
      <c r="AI38" s="167" t="str">
        <f t="shared" si="18"/>
        <v>ok</v>
      </c>
      <c r="AL38" s="167" t="str">
        <f t="shared" si="19"/>
        <v>ok</v>
      </c>
      <c r="AR38" s="167" t="str">
        <f t="shared" si="20"/>
        <v>ok</v>
      </c>
      <c r="AS38" s="167" t="str">
        <f t="shared" si="21"/>
        <v>ok</v>
      </c>
    </row>
    <row r="39" spans="1:50" s="6" customFormat="1" ht="23.25" customHeight="1">
      <c r="A39" s="26" t="s">
        <v>190</v>
      </c>
      <c r="B39" s="168">
        <v>2</v>
      </c>
      <c r="C39" s="169">
        <v>2</v>
      </c>
      <c r="D39" s="174">
        <v>0</v>
      </c>
      <c r="E39" s="169">
        <v>7</v>
      </c>
      <c r="F39" s="169">
        <v>6</v>
      </c>
      <c r="G39" s="174">
        <v>0</v>
      </c>
      <c r="H39" s="169">
        <v>1</v>
      </c>
      <c r="I39" s="169">
        <v>68</v>
      </c>
      <c r="J39" s="169">
        <v>30</v>
      </c>
      <c r="K39" s="169">
        <v>38</v>
      </c>
      <c r="L39" s="169">
        <v>22</v>
      </c>
      <c r="M39" s="169">
        <v>10</v>
      </c>
      <c r="N39" s="169">
        <v>8</v>
      </c>
      <c r="O39" s="169">
        <v>10</v>
      </c>
      <c r="P39" s="169">
        <v>9</v>
      </c>
      <c r="Q39" s="169">
        <v>9</v>
      </c>
      <c r="R39" s="169">
        <f t="shared" si="15"/>
        <v>14</v>
      </c>
      <c r="S39" s="169">
        <v>12</v>
      </c>
      <c r="T39" s="169">
        <v>5</v>
      </c>
      <c r="U39" s="169">
        <v>7</v>
      </c>
      <c r="V39" s="169">
        <v>2</v>
      </c>
      <c r="W39" s="169">
        <v>1</v>
      </c>
      <c r="X39" s="169">
        <v>1</v>
      </c>
      <c r="Y39" s="101" t="s">
        <v>190</v>
      </c>
      <c r="AB39" s="167" t="str">
        <f t="shared" si="16"/>
        <v>ok</v>
      </c>
      <c r="AE39" s="167" t="str">
        <f t="shared" si="17"/>
        <v>ok</v>
      </c>
      <c r="AI39" s="167" t="str">
        <f t="shared" si="18"/>
        <v>ok</v>
      </c>
      <c r="AL39" s="167" t="str">
        <f t="shared" si="19"/>
        <v>ok</v>
      </c>
      <c r="AR39" s="167" t="str">
        <f t="shared" si="20"/>
        <v>ok</v>
      </c>
      <c r="AS39" s="167" t="str">
        <f t="shared" si="21"/>
        <v>ok</v>
      </c>
    </row>
    <row r="40" spans="1:50" s="6" customFormat="1" ht="23.25" customHeight="1">
      <c r="A40" s="26" t="s">
        <v>191</v>
      </c>
      <c r="B40" s="168">
        <v>4</v>
      </c>
      <c r="C40" s="169">
        <v>4</v>
      </c>
      <c r="D40" s="174">
        <v>0</v>
      </c>
      <c r="E40" s="169">
        <v>40</v>
      </c>
      <c r="F40" s="169">
        <v>33</v>
      </c>
      <c r="G40" s="174">
        <v>0</v>
      </c>
      <c r="H40" s="169">
        <v>7</v>
      </c>
      <c r="I40" s="169">
        <v>802</v>
      </c>
      <c r="J40" s="169">
        <v>406</v>
      </c>
      <c r="K40" s="169">
        <v>396</v>
      </c>
      <c r="L40" s="169">
        <v>114</v>
      </c>
      <c r="M40" s="169">
        <v>126</v>
      </c>
      <c r="N40" s="169">
        <v>140</v>
      </c>
      <c r="O40" s="169">
        <v>130</v>
      </c>
      <c r="P40" s="169">
        <v>132</v>
      </c>
      <c r="Q40" s="169">
        <v>160</v>
      </c>
      <c r="R40" s="169">
        <f t="shared" si="15"/>
        <v>69</v>
      </c>
      <c r="S40" s="169">
        <v>63</v>
      </c>
      <c r="T40" s="169">
        <v>24</v>
      </c>
      <c r="U40" s="169">
        <v>39</v>
      </c>
      <c r="V40" s="169">
        <v>6</v>
      </c>
      <c r="W40" s="169">
        <v>4</v>
      </c>
      <c r="X40" s="169">
        <v>4</v>
      </c>
      <c r="Y40" s="101" t="s">
        <v>191</v>
      </c>
      <c r="AB40" s="167" t="str">
        <f t="shared" si="16"/>
        <v>ok</v>
      </c>
      <c r="AE40" s="167" t="str">
        <f t="shared" si="17"/>
        <v>ok</v>
      </c>
      <c r="AI40" s="167" t="str">
        <f t="shared" si="18"/>
        <v>ok</v>
      </c>
      <c r="AL40" s="167" t="str">
        <f t="shared" si="19"/>
        <v>ok</v>
      </c>
      <c r="AR40" s="167" t="str">
        <f t="shared" si="20"/>
        <v>ok</v>
      </c>
      <c r="AS40" s="167" t="str">
        <f t="shared" si="21"/>
        <v>ok</v>
      </c>
    </row>
    <row r="41" spans="1:50" s="6" customFormat="1" ht="23.25" customHeight="1">
      <c r="A41" s="26" t="s">
        <v>192</v>
      </c>
      <c r="B41" s="168">
        <v>2</v>
      </c>
      <c r="C41" s="169">
        <v>2</v>
      </c>
      <c r="D41" s="174">
        <v>0</v>
      </c>
      <c r="E41" s="169">
        <v>25</v>
      </c>
      <c r="F41" s="169">
        <v>21</v>
      </c>
      <c r="G41" s="174">
        <v>1</v>
      </c>
      <c r="H41" s="169">
        <v>3</v>
      </c>
      <c r="I41" s="169">
        <v>535</v>
      </c>
      <c r="J41" s="169">
        <v>274</v>
      </c>
      <c r="K41" s="169">
        <v>261</v>
      </c>
      <c r="L41" s="169">
        <v>85</v>
      </c>
      <c r="M41" s="169">
        <v>83</v>
      </c>
      <c r="N41" s="169">
        <v>75</v>
      </c>
      <c r="O41" s="169">
        <v>97</v>
      </c>
      <c r="P41" s="169">
        <v>88</v>
      </c>
      <c r="Q41" s="169">
        <v>107</v>
      </c>
      <c r="R41" s="169">
        <f t="shared" si="15"/>
        <v>41</v>
      </c>
      <c r="S41" s="169">
        <v>37</v>
      </c>
      <c r="T41" s="169">
        <v>14</v>
      </c>
      <c r="U41" s="169">
        <v>23</v>
      </c>
      <c r="V41" s="169">
        <v>4</v>
      </c>
      <c r="W41" s="169">
        <v>5</v>
      </c>
      <c r="X41" s="169">
        <v>2</v>
      </c>
      <c r="Y41" s="101" t="s">
        <v>192</v>
      </c>
      <c r="AB41" s="167" t="str">
        <f t="shared" si="16"/>
        <v>ok</v>
      </c>
      <c r="AE41" s="167" t="str">
        <f t="shared" si="17"/>
        <v>ok</v>
      </c>
      <c r="AI41" s="167" t="str">
        <f t="shared" si="18"/>
        <v>ok</v>
      </c>
      <c r="AL41" s="167" t="str">
        <f t="shared" si="19"/>
        <v>ok</v>
      </c>
      <c r="AR41" s="167" t="str">
        <f t="shared" si="20"/>
        <v>ok</v>
      </c>
      <c r="AS41" s="167" t="str">
        <f t="shared" si="21"/>
        <v>ok</v>
      </c>
    </row>
    <row r="42" spans="1:50" s="6" customFormat="1" ht="23.25" customHeight="1">
      <c r="A42" s="26" t="s">
        <v>193</v>
      </c>
      <c r="B42" s="168">
        <v>2</v>
      </c>
      <c r="C42" s="169">
        <v>2</v>
      </c>
      <c r="D42" s="174">
        <v>0</v>
      </c>
      <c r="E42" s="169">
        <v>11</v>
      </c>
      <c r="F42" s="169">
        <v>6</v>
      </c>
      <c r="G42" s="169">
        <v>3</v>
      </c>
      <c r="H42" s="174">
        <v>2</v>
      </c>
      <c r="I42" s="169">
        <v>138</v>
      </c>
      <c r="J42" s="169">
        <v>75</v>
      </c>
      <c r="K42" s="169">
        <v>63</v>
      </c>
      <c r="L42" s="169">
        <v>20</v>
      </c>
      <c r="M42" s="169">
        <v>20</v>
      </c>
      <c r="N42" s="169">
        <v>30</v>
      </c>
      <c r="O42" s="169">
        <v>22</v>
      </c>
      <c r="P42" s="169">
        <v>24</v>
      </c>
      <c r="Q42" s="169">
        <v>22</v>
      </c>
      <c r="R42" s="169">
        <f t="shared" si="15"/>
        <v>22</v>
      </c>
      <c r="S42" s="169">
        <v>21</v>
      </c>
      <c r="T42" s="169">
        <v>8</v>
      </c>
      <c r="U42" s="169">
        <v>13</v>
      </c>
      <c r="V42" s="174">
        <v>1</v>
      </c>
      <c r="W42" s="169">
        <v>2</v>
      </c>
      <c r="X42" s="169">
        <v>2</v>
      </c>
      <c r="Y42" s="101" t="s">
        <v>193</v>
      </c>
      <c r="AB42" s="167" t="str">
        <f t="shared" si="16"/>
        <v>ok</v>
      </c>
      <c r="AE42" s="167" t="str">
        <f t="shared" si="17"/>
        <v>ok</v>
      </c>
      <c r="AI42" s="167" t="str">
        <f t="shared" si="18"/>
        <v>ok</v>
      </c>
      <c r="AL42" s="167" t="str">
        <f t="shared" si="19"/>
        <v>ok</v>
      </c>
      <c r="AR42" s="167" t="str">
        <f t="shared" si="20"/>
        <v>ok</v>
      </c>
      <c r="AS42" s="167" t="str">
        <f t="shared" si="21"/>
        <v>ok</v>
      </c>
    </row>
    <row r="43" spans="1:50" s="6" customFormat="1" ht="23.25" customHeight="1">
      <c r="A43" s="180" t="s">
        <v>79</v>
      </c>
      <c r="B43" s="181" t="s">
        <v>194</v>
      </c>
      <c r="C43" s="181" t="s">
        <v>194</v>
      </c>
      <c r="D43" s="181" t="s">
        <v>194</v>
      </c>
      <c r="E43" s="181" t="s">
        <v>194</v>
      </c>
      <c r="F43" s="181" t="s">
        <v>194</v>
      </c>
      <c r="G43" s="181" t="s">
        <v>194</v>
      </c>
      <c r="H43" s="181" t="s">
        <v>194</v>
      </c>
      <c r="I43" s="182" t="s">
        <v>194</v>
      </c>
      <c r="J43" s="182" t="s">
        <v>194</v>
      </c>
      <c r="K43" s="182" t="s">
        <v>194</v>
      </c>
      <c r="L43" s="182" t="s">
        <v>194</v>
      </c>
      <c r="M43" s="182" t="s">
        <v>194</v>
      </c>
      <c r="N43" s="182" t="s">
        <v>194</v>
      </c>
      <c r="O43" s="182" t="s">
        <v>194</v>
      </c>
      <c r="P43" s="182" t="s">
        <v>194</v>
      </c>
      <c r="Q43" s="182" t="s">
        <v>194</v>
      </c>
      <c r="R43" s="181" t="s">
        <v>194</v>
      </c>
      <c r="S43" s="181"/>
      <c r="T43" s="181"/>
      <c r="U43" s="181"/>
      <c r="V43" s="181" t="s">
        <v>194</v>
      </c>
      <c r="W43" s="181" t="s">
        <v>194</v>
      </c>
      <c r="X43" s="181" t="s">
        <v>194</v>
      </c>
      <c r="Y43" s="183" t="s">
        <v>79</v>
      </c>
    </row>
    <row r="44" spans="1:50">
      <c r="B44" s="185"/>
      <c r="C44" s="18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</row>
  </sheetData>
  <sheetProtection password="CA4C" sheet="1" objects="1" scenarios="1"/>
  <mergeCells count="34">
    <mergeCell ref="AE6:AH6"/>
    <mergeCell ref="AR6:AV6"/>
    <mergeCell ref="L7:L8"/>
    <mergeCell ref="B6:D6"/>
    <mergeCell ref="E6:H6"/>
    <mergeCell ref="R6:V6"/>
    <mergeCell ref="AB6:AD6"/>
    <mergeCell ref="B7:B8"/>
    <mergeCell ref="C7:C8"/>
    <mergeCell ref="D7:D8"/>
    <mergeCell ref="E7:E8"/>
    <mergeCell ref="I7:I8"/>
    <mergeCell ref="AI7:AI8"/>
    <mergeCell ref="M7:M8"/>
    <mergeCell ref="N7:N8"/>
    <mergeCell ref="O7:O8"/>
    <mergeCell ref="P7:P8"/>
    <mergeCell ref="Q7:Q8"/>
    <mergeCell ref="R7:R8"/>
    <mergeCell ref="V7:V8"/>
    <mergeCell ref="AB7:AB8"/>
    <mergeCell ref="AC7:AC8"/>
    <mergeCell ref="AD7:AD8"/>
    <mergeCell ref="AE7:AE8"/>
    <mergeCell ref="AP7:AP8"/>
    <mergeCell ref="AQ7:AQ8"/>
    <mergeCell ref="AR7:AR8"/>
    <mergeCell ref="AV7:AV8"/>
    <mergeCell ref="AJ7:AJ8"/>
    <mergeCell ref="AK7:AK8"/>
    <mergeCell ref="AL7:AL8"/>
    <mergeCell ref="AM7:AM8"/>
    <mergeCell ref="AN7:AN8"/>
    <mergeCell ref="AO7:AO8"/>
  </mergeCells>
  <phoneticPr fontId="2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3.5"/>
  <cols>
    <col min="1" max="1" width="14.25" style="184" customWidth="1"/>
    <col min="2" max="7" width="7.75" style="13" customWidth="1"/>
    <col min="8" max="8" width="8.375" style="13" customWidth="1"/>
    <col min="9" max="12" width="8" style="13" customWidth="1"/>
    <col min="13" max="13" width="10" style="13" bestFit="1" customWidth="1"/>
    <col min="14" max="14" width="8" style="13" customWidth="1"/>
    <col min="15" max="18" width="8.125" style="13" customWidth="1"/>
    <col min="19" max="19" width="7.75" style="13" customWidth="1"/>
    <col min="20" max="21" width="8.625" style="13" customWidth="1"/>
    <col min="22" max="22" width="14.25" style="184" customWidth="1"/>
    <col min="23" max="44" width="0" style="13" hidden="1" customWidth="1"/>
    <col min="45" max="16384" width="9" style="13"/>
  </cols>
  <sheetData>
    <row r="1" spans="1:44" s="6" customFormat="1" hidden="1">
      <c r="A1" s="137"/>
      <c r="B1" s="138" t="s">
        <v>195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7"/>
    </row>
    <row r="2" spans="1:44" s="6" customFormat="1" hidden="1">
      <c r="A2" s="186"/>
      <c r="B2" s="140" t="s">
        <v>128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6"/>
    </row>
    <row r="3" spans="1:44" s="6" customFormat="1">
      <c r="A3" s="137"/>
      <c r="B3" s="5" t="s">
        <v>196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37"/>
    </row>
    <row r="4" spans="1:44" s="6" customFormat="1">
      <c r="A4" s="137"/>
      <c r="B4" s="140" t="s">
        <v>197</v>
      </c>
      <c r="C4" s="7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7"/>
      <c r="Y4" s="30" t="s">
        <v>21</v>
      </c>
    </row>
    <row r="5" spans="1:44" s="6" customFormat="1" ht="14.25" thickBot="1">
      <c r="A5" s="1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37"/>
      <c r="Y5" s="30" t="s">
        <v>198</v>
      </c>
    </row>
    <row r="6" spans="1:44" s="6" customFormat="1" ht="19.5" customHeight="1" thickTop="1">
      <c r="A6" s="142" t="s">
        <v>199</v>
      </c>
      <c r="B6" s="448" t="s">
        <v>133</v>
      </c>
      <c r="C6" s="452"/>
      <c r="D6" s="449"/>
      <c r="E6" s="448" t="s">
        <v>200</v>
      </c>
      <c r="F6" s="452"/>
      <c r="G6" s="452"/>
      <c r="H6" s="449"/>
      <c r="I6" s="187"/>
      <c r="J6" s="188" t="s">
        <v>201</v>
      </c>
      <c r="K6" s="470" t="s">
        <v>202</v>
      </c>
      <c r="L6" s="470"/>
      <c r="M6" s="188" t="s">
        <v>137</v>
      </c>
      <c r="N6" s="189"/>
      <c r="O6" s="448" t="s">
        <v>138</v>
      </c>
      <c r="P6" s="452"/>
      <c r="Q6" s="452"/>
      <c r="R6" s="452"/>
      <c r="S6" s="449"/>
      <c r="T6" s="148" t="s">
        <v>139</v>
      </c>
      <c r="U6" s="149"/>
      <c r="V6" s="150" t="s">
        <v>199</v>
      </c>
      <c r="Y6" s="448" t="s">
        <v>133</v>
      </c>
      <c r="Z6" s="452"/>
      <c r="AA6" s="449"/>
      <c r="AB6" s="448" t="s">
        <v>203</v>
      </c>
      <c r="AC6" s="452"/>
      <c r="AD6" s="452"/>
      <c r="AE6" s="449"/>
      <c r="AF6" s="187"/>
      <c r="AG6" s="188" t="s">
        <v>201</v>
      </c>
      <c r="AH6" s="470" t="s">
        <v>202</v>
      </c>
      <c r="AI6" s="470"/>
      <c r="AJ6" s="188" t="s">
        <v>137</v>
      </c>
      <c r="AK6" s="189"/>
      <c r="AL6" s="448" t="s">
        <v>138</v>
      </c>
      <c r="AM6" s="452"/>
      <c r="AN6" s="452"/>
      <c r="AO6" s="452"/>
      <c r="AP6" s="449"/>
      <c r="AQ6" s="148" t="s">
        <v>139</v>
      </c>
      <c r="AR6" s="149"/>
    </row>
    <row r="7" spans="1:44" s="6" customFormat="1" ht="19.5" customHeight="1">
      <c r="A7" s="26"/>
      <c r="B7" s="458" t="s">
        <v>14</v>
      </c>
      <c r="C7" s="458" t="s">
        <v>204</v>
      </c>
      <c r="D7" s="458" t="s">
        <v>205</v>
      </c>
      <c r="E7" s="458" t="s">
        <v>14</v>
      </c>
      <c r="F7" s="159" t="s">
        <v>206</v>
      </c>
      <c r="G7" s="159" t="s">
        <v>207</v>
      </c>
      <c r="H7" s="160" t="s">
        <v>47</v>
      </c>
      <c r="I7" s="469" t="s">
        <v>14</v>
      </c>
      <c r="J7" s="154"/>
      <c r="K7" s="190"/>
      <c r="L7" s="458" t="s">
        <v>146</v>
      </c>
      <c r="M7" s="458" t="s">
        <v>147</v>
      </c>
      <c r="N7" s="458" t="s">
        <v>148</v>
      </c>
      <c r="O7" s="458" t="s">
        <v>14</v>
      </c>
      <c r="P7" s="155" t="s">
        <v>152</v>
      </c>
      <c r="Q7" s="153" t="s">
        <v>208</v>
      </c>
      <c r="R7" s="156" t="s">
        <v>154</v>
      </c>
      <c r="S7" s="458" t="s">
        <v>209</v>
      </c>
      <c r="T7" s="191"/>
      <c r="U7" s="158" t="s">
        <v>156</v>
      </c>
      <c r="V7" s="101"/>
      <c r="Y7" s="458" t="s">
        <v>14</v>
      </c>
      <c r="Z7" s="458" t="s">
        <v>204</v>
      </c>
      <c r="AA7" s="458" t="s">
        <v>205</v>
      </c>
      <c r="AB7" s="458" t="s">
        <v>14</v>
      </c>
      <c r="AC7" s="159" t="s">
        <v>206</v>
      </c>
      <c r="AD7" s="159" t="s">
        <v>207</v>
      </c>
      <c r="AE7" s="160" t="s">
        <v>47</v>
      </c>
      <c r="AF7" s="469" t="s">
        <v>14</v>
      </c>
      <c r="AG7" s="154"/>
      <c r="AH7" s="190"/>
      <c r="AI7" s="458" t="s">
        <v>146</v>
      </c>
      <c r="AJ7" s="458" t="s">
        <v>147</v>
      </c>
      <c r="AK7" s="458" t="s">
        <v>148</v>
      </c>
      <c r="AL7" s="458" t="s">
        <v>14</v>
      </c>
      <c r="AM7" s="155" t="s">
        <v>152</v>
      </c>
      <c r="AN7" s="153" t="s">
        <v>208</v>
      </c>
      <c r="AO7" s="156" t="s">
        <v>154</v>
      </c>
      <c r="AP7" s="458" t="s">
        <v>209</v>
      </c>
      <c r="AQ7" s="191"/>
      <c r="AR7" s="158" t="s">
        <v>156</v>
      </c>
    </row>
    <row r="8" spans="1:44" s="6" customFormat="1" ht="19.5" customHeight="1">
      <c r="A8" s="19" t="s">
        <v>210</v>
      </c>
      <c r="B8" s="459"/>
      <c r="C8" s="459"/>
      <c r="D8" s="459"/>
      <c r="E8" s="459"/>
      <c r="F8" s="75" t="s">
        <v>211</v>
      </c>
      <c r="G8" s="75" t="s">
        <v>211</v>
      </c>
      <c r="H8" s="20" t="s">
        <v>211</v>
      </c>
      <c r="I8" s="456"/>
      <c r="J8" s="21" t="s">
        <v>29</v>
      </c>
      <c r="K8" s="21" t="s">
        <v>30</v>
      </c>
      <c r="L8" s="459"/>
      <c r="M8" s="459"/>
      <c r="N8" s="459"/>
      <c r="O8" s="459"/>
      <c r="P8" s="22" t="s">
        <v>160</v>
      </c>
      <c r="Q8" s="21" t="s">
        <v>212</v>
      </c>
      <c r="R8" s="19" t="s">
        <v>16</v>
      </c>
      <c r="S8" s="459"/>
      <c r="T8" s="104"/>
      <c r="U8" s="163" t="s">
        <v>161</v>
      </c>
      <c r="V8" s="22" t="s">
        <v>213</v>
      </c>
      <c r="Y8" s="459"/>
      <c r="Z8" s="459"/>
      <c r="AA8" s="459"/>
      <c r="AB8" s="459"/>
      <c r="AC8" s="75" t="s">
        <v>163</v>
      </c>
      <c r="AD8" s="75" t="s">
        <v>163</v>
      </c>
      <c r="AE8" s="20" t="s">
        <v>163</v>
      </c>
      <c r="AF8" s="456"/>
      <c r="AG8" s="21" t="s">
        <v>29</v>
      </c>
      <c r="AH8" s="21" t="s">
        <v>30</v>
      </c>
      <c r="AI8" s="459"/>
      <c r="AJ8" s="459"/>
      <c r="AK8" s="459"/>
      <c r="AL8" s="459"/>
      <c r="AM8" s="22" t="s">
        <v>160</v>
      </c>
      <c r="AN8" s="21" t="s">
        <v>212</v>
      </c>
      <c r="AO8" s="19" t="s">
        <v>16</v>
      </c>
      <c r="AP8" s="459"/>
      <c r="AQ8" s="104"/>
      <c r="AR8" s="163" t="s">
        <v>161</v>
      </c>
    </row>
    <row r="9" spans="1:44" s="6" customFormat="1" ht="19.5" customHeight="1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66"/>
      <c r="AF9" s="6" t="s">
        <v>164</v>
      </c>
      <c r="AI9" s="6" t="s">
        <v>165</v>
      </c>
      <c r="AM9" s="6" t="s">
        <v>164</v>
      </c>
    </row>
    <row r="10" spans="1:44" s="6" customFormat="1" ht="19.5" customHeight="1">
      <c r="A10" s="26" t="s">
        <v>166</v>
      </c>
      <c r="B10" s="31">
        <v>172</v>
      </c>
      <c r="C10" s="31">
        <v>170</v>
      </c>
      <c r="D10" s="31">
        <v>2</v>
      </c>
      <c r="E10" s="31">
        <v>1559</v>
      </c>
      <c r="F10" s="31">
        <v>1308</v>
      </c>
      <c r="G10" s="31">
        <v>6</v>
      </c>
      <c r="H10" s="31">
        <v>245</v>
      </c>
      <c r="I10" s="31">
        <v>37358</v>
      </c>
      <c r="J10" s="31">
        <v>18961</v>
      </c>
      <c r="K10" s="31">
        <v>18397</v>
      </c>
      <c r="L10" s="31">
        <v>12091</v>
      </c>
      <c r="M10" s="31">
        <v>12710</v>
      </c>
      <c r="N10" s="31">
        <v>12557</v>
      </c>
      <c r="O10" s="31">
        <v>3660</v>
      </c>
      <c r="P10" s="31">
        <v>3191</v>
      </c>
      <c r="Q10" s="31">
        <v>1779</v>
      </c>
      <c r="R10" s="31">
        <v>1412</v>
      </c>
      <c r="S10" s="31">
        <v>469</v>
      </c>
      <c r="T10" s="192">
        <v>330</v>
      </c>
      <c r="U10" s="192">
        <v>177</v>
      </c>
      <c r="V10" s="101" t="str">
        <f>A10</f>
        <v>平成27年度</v>
      </c>
      <c r="Y10" s="167" t="str">
        <f>IF(B10=C10+D10,"ok",B10-(C10+D10))</f>
        <v>ok</v>
      </c>
      <c r="Z10" s="167"/>
      <c r="AA10" s="167"/>
      <c r="AB10" s="167" t="str">
        <f>IF(E10=SUM(F10:H10),"ok",E10-SUM(F10:H10))</f>
        <v>ok</v>
      </c>
      <c r="AC10" s="167"/>
      <c r="AD10" s="167"/>
      <c r="AE10" s="167"/>
      <c r="AF10" s="167" t="str">
        <f>IF(I10=(J10+K10),"ok",I10-(J10+K10))</f>
        <v>ok</v>
      </c>
      <c r="AG10" s="167"/>
      <c r="AH10" s="167"/>
      <c r="AI10" s="167" t="str">
        <f>IF(I10=SUM(L10:N10),"ok",I10-SUM(L10:N10))</f>
        <v>ok</v>
      </c>
      <c r="AJ10" s="167"/>
      <c r="AK10" s="167"/>
      <c r="AL10" s="167" t="str">
        <f>IF(O10=P10+S10,"ok",O10-(P10+S10))</f>
        <v>ok</v>
      </c>
      <c r="AM10" s="167" t="str">
        <f>IF(P10=(Q10+R10),"ok",P10-(Q10+R10))</f>
        <v>ok</v>
      </c>
      <c r="AN10" s="167"/>
      <c r="AO10" s="167"/>
      <c r="AP10" s="167"/>
      <c r="AQ10" s="167"/>
      <c r="AR10" s="167"/>
    </row>
    <row r="11" spans="1:44" s="6" customFormat="1" ht="19.5" customHeight="1">
      <c r="A11" s="81">
        <v>28</v>
      </c>
      <c r="B11" s="169">
        <v>167</v>
      </c>
      <c r="C11" s="169">
        <v>165</v>
      </c>
      <c r="D11" s="169">
        <v>2</v>
      </c>
      <c r="E11" s="169">
        <v>1542</v>
      </c>
      <c r="F11" s="169">
        <v>1284</v>
      </c>
      <c r="G11" s="169">
        <v>3</v>
      </c>
      <c r="H11" s="169">
        <v>255</v>
      </c>
      <c r="I11" s="169">
        <v>36640</v>
      </c>
      <c r="J11" s="169">
        <v>18670</v>
      </c>
      <c r="K11" s="169">
        <v>17970</v>
      </c>
      <c r="L11" s="169">
        <v>11825</v>
      </c>
      <c r="M11" s="169">
        <v>12102</v>
      </c>
      <c r="N11" s="169">
        <v>12713</v>
      </c>
      <c r="O11" s="31">
        <v>3593</v>
      </c>
      <c r="P11" s="169">
        <v>3140</v>
      </c>
      <c r="Q11" s="169">
        <v>1743</v>
      </c>
      <c r="R11" s="169">
        <v>1397</v>
      </c>
      <c r="S11" s="169">
        <v>453</v>
      </c>
      <c r="T11" s="192">
        <v>321</v>
      </c>
      <c r="U11" s="192">
        <v>175</v>
      </c>
      <c r="V11" s="101">
        <f>A11</f>
        <v>28</v>
      </c>
      <c r="Y11" s="167" t="str">
        <f>IF(B11=C11+D11,"ok",B11-(C11+D11))</f>
        <v>ok</v>
      </c>
      <c r="Z11" s="167"/>
      <c r="AA11" s="167"/>
      <c r="AB11" s="167" t="str">
        <f>IF(E11=SUM(F11:H11),"ok",E11-SUM(F11:H11))</f>
        <v>ok</v>
      </c>
      <c r="AC11" s="167"/>
      <c r="AD11" s="167"/>
      <c r="AE11" s="167"/>
      <c r="AF11" s="167" t="str">
        <f>IF(I11=(J11+K11),"ok",I11-(J11+K11))</f>
        <v>ok</v>
      </c>
      <c r="AG11" s="167"/>
      <c r="AH11" s="167"/>
      <c r="AI11" s="167" t="str">
        <f>IF(I11=SUM(L11:N11),"ok",I11-SUM(L11:N11))</f>
        <v>ok</v>
      </c>
      <c r="AJ11" s="167"/>
      <c r="AK11" s="167"/>
      <c r="AL11" s="167" t="str">
        <f>IF(O11=P11+S11,"ok",O11-(P11+S11))</f>
        <v>ok</v>
      </c>
      <c r="AM11" s="167" t="str">
        <f>IF(P11=(Q11+R11),"ok",P11-(Q11+R11))</f>
        <v>ok</v>
      </c>
      <c r="AN11" s="167"/>
      <c r="AO11" s="167"/>
      <c r="AP11" s="167"/>
      <c r="AQ11" s="167"/>
      <c r="AR11" s="167"/>
    </row>
    <row r="12" spans="1:44" s="6" customFormat="1" ht="19.5" customHeight="1">
      <c r="A12" s="3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101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</row>
    <row r="13" spans="1:44" s="6" customFormat="1" ht="19.5" customHeight="1">
      <c r="A13" s="83">
        <v>29</v>
      </c>
      <c r="B13" s="177">
        <v>167</v>
      </c>
      <c r="C13" s="177">
        <v>165</v>
      </c>
      <c r="D13" s="177">
        <v>2</v>
      </c>
      <c r="E13" s="177">
        <v>1515</v>
      </c>
      <c r="F13" s="177">
        <v>1247</v>
      </c>
      <c r="G13" s="177">
        <v>3</v>
      </c>
      <c r="H13" s="177">
        <v>265</v>
      </c>
      <c r="I13" s="177">
        <v>35488</v>
      </c>
      <c r="J13" s="177">
        <v>18086</v>
      </c>
      <c r="K13" s="177">
        <v>17402</v>
      </c>
      <c r="L13" s="177">
        <v>11581</v>
      </c>
      <c r="M13" s="177">
        <v>11813</v>
      </c>
      <c r="N13" s="177">
        <v>12094</v>
      </c>
      <c r="O13" s="177">
        <f>SUM(P13+S13)</f>
        <v>3554</v>
      </c>
      <c r="P13" s="177">
        <v>3111</v>
      </c>
      <c r="Q13" s="177">
        <v>1707</v>
      </c>
      <c r="R13" s="177">
        <v>1404</v>
      </c>
      <c r="S13" s="177">
        <v>443</v>
      </c>
      <c r="T13" s="177">
        <v>318</v>
      </c>
      <c r="U13" s="177">
        <v>177</v>
      </c>
      <c r="V13" s="172">
        <f>A13</f>
        <v>29</v>
      </c>
      <c r="Y13" s="167" t="str">
        <f>IF(B13=C13+D13,"ok",B13-(C13+D13))</f>
        <v>ok</v>
      </c>
      <c r="Z13" s="167"/>
      <c r="AA13" s="167"/>
      <c r="AB13" s="167" t="str">
        <f>IF(E13=SUM(F13:H13),"ok",E13-SUM(F13:H13))</f>
        <v>ok</v>
      </c>
      <c r="AC13" s="167"/>
      <c r="AD13" s="167"/>
      <c r="AE13" s="167"/>
      <c r="AF13" s="167" t="str">
        <f>IF(I13=(J13+K13),"ok",I13-(J13+K13))</f>
        <v>ok</v>
      </c>
      <c r="AG13" s="167"/>
      <c r="AH13" s="167"/>
      <c r="AI13" s="167" t="str">
        <f>IF(I13=SUM(L13:N13),"ok",I13-SUM(L13:N13))</f>
        <v>ok</v>
      </c>
      <c r="AJ13" s="167"/>
      <c r="AK13" s="167"/>
      <c r="AL13" s="167" t="str">
        <f>IF(O13=P13+S13,"ok",O13-(P13+S13))</f>
        <v>ok</v>
      </c>
      <c r="AM13" s="167" t="str">
        <f>IF(P13=(Q13+R13),"ok",P13-(Q13+R13))</f>
        <v>ok</v>
      </c>
      <c r="AN13" s="167"/>
      <c r="AO13" s="167"/>
      <c r="AP13" s="167"/>
      <c r="AQ13" s="167"/>
      <c r="AR13" s="167"/>
    </row>
    <row r="14" spans="1:44" s="6" customFormat="1" ht="19.5" customHeight="1">
      <c r="A14" s="32"/>
      <c r="B14" s="192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93"/>
      <c r="N14" s="169"/>
      <c r="O14" s="169"/>
      <c r="P14" s="169"/>
      <c r="Q14" s="169"/>
      <c r="R14" s="169"/>
      <c r="S14" s="169"/>
      <c r="T14" s="169"/>
      <c r="U14" s="169"/>
      <c r="V14" s="166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</row>
    <row r="15" spans="1:44" s="6" customFormat="1" ht="19.5" customHeight="1">
      <c r="A15" s="26" t="s">
        <v>168</v>
      </c>
      <c r="B15" s="192">
        <v>2</v>
      </c>
      <c r="C15" s="169">
        <v>2</v>
      </c>
      <c r="D15" s="194">
        <v>0</v>
      </c>
      <c r="E15" s="169">
        <v>21</v>
      </c>
      <c r="F15" s="169">
        <v>21</v>
      </c>
      <c r="G15" s="194">
        <v>0</v>
      </c>
      <c r="H15" s="194">
        <v>0</v>
      </c>
      <c r="I15" s="169">
        <v>666</v>
      </c>
      <c r="J15" s="169">
        <v>339</v>
      </c>
      <c r="K15" s="169">
        <v>327</v>
      </c>
      <c r="L15" s="169">
        <v>229</v>
      </c>
      <c r="M15" s="169">
        <v>219</v>
      </c>
      <c r="N15" s="169">
        <v>218</v>
      </c>
      <c r="O15" s="169">
        <f>SUM(P15+S15)</f>
        <v>60</v>
      </c>
      <c r="P15" s="169">
        <v>41</v>
      </c>
      <c r="Q15" s="169">
        <v>26</v>
      </c>
      <c r="R15" s="169">
        <v>15</v>
      </c>
      <c r="S15" s="169">
        <v>19</v>
      </c>
      <c r="T15" s="169">
        <v>2</v>
      </c>
      <c r="U15" s="194">
        <v>2</v>
      </c>
      <c r="V15" s="101" t="s">
        <v>168</v>
      </c>
      <c r="X15" s="167" t="s">
        <v>167</v>
      </c>
      <c r="Y15" s="167" t="str">
        <f t="shared" ref="Y15:AK15" si="0">IF(B13=SUM(B15:B17),"ok",B13-SUM(B15:B17))</f>
        <v>ok</v>
      </c>
      <c r="Z15" s="167" t="str">
        <f t="shared" si="0"/>
        <v>ok</v>
      </c>
      <c r="AA15" s="167" t="str">
        <f t="shared" si="0"/>
        <v>ok</v>
      </c>
      <c r="AB15" s="167" t="str">
        <f t="shared" si="0"/>
        <v>ok</v>
      </c>
      <c r="AC15" s="167" t="str">
        <f t="shared" si="0"/>
        <v>ok</v>
      </c>
      <c r="AD15" s="167" t="str">
        <f t="shared" si="0"/>
        <v>ok</v>
      </c>
      <c r="AE15" s="167" t="str">
        <f t="shared" si="0"/>
        <v>ok</v>
      </c>
      <c r="AF15" s="167" t="str">
        <f t="shared" si="0"/>
        <v>ok</v>
      </c>
      <c r="AG15" s="167" t="str">
        <f t="shared" si="0"/>
        <v>ok</v>
      </c>
      <c r="AH15" s="167" t="str">
        <f t="shared" si="0"/>
        <v>ok</v>
      </c>
      <c r="AI15" s="167" t="str">
        <f t="shared" si="0"/>
        <v>ok</v>
      </c>
      <c r="AJ15" s="167" t="str">
        <f t="shared" si="0"/>
        <v>ok</v>
      </c>
      <c r="AK15" s="167" t="str">
        <f t="shared" si="0"/>
        <v>ok</v>
      </c>
      <c r="AL15" s="167" t="str">
        <f t="shared" ref="AL15:AR15" si="1">IF(O13=SUM(O15:O17),"ok",O13-SUM(O15:O17))</f>
        <v>ok</v>
      </c>
      <c r="AM15" s="167" t="str">
        <f t="shared" si="1"/>
        <v>ok</v>
      </c>
      <c r="AN15" s="167" t="str">
        <f t="shared" si="1"/>
        <v>ok</v>
      </c>
      <c r="AO15" s="167" t="str">
        <f t="shared" si="1"/>
        <v>ok</v>
      </c>
      <c r="AP15" s="167" t="str">
        <f t="shared" si="1"/>
        <v>ok</v>
      </c>
      <c r="AQ15" s="167" t="str">
        <f t="shared" si="1"/>
        <v>ok</v>
      </c>
      <c r="AR15" s="167" t="str">
        <f t="shared" si="1"/>
        <v>ok</v>
      </c>
    </row>
    <row r="16" spans="1:44" s="6" customFormat="1" ht="19.5" customHeight="1">
      <c r="A16" s="26" t="s">
        <v>169</v>
      </c>
      <c r="B16" s="192">
        <v>157</v>
      </c>
      <c r="C16" s="169">
        <v>155</v>
      </c>
      <c r="D16" s="169">
        <v>2</v>
      </c>
      <c r="E16" s="169">
        <v>1447</v>
      </c>
      <c r="F16" s="169">
        <v>1179</v>
      </c>
      <c r="G16" s="169">
        <v>3</v>
      </c>
      <c r="H16" s="169">
        <v>265</v>
      </c>
      <c r="I16" s="169">
        <v>33657</v>
      </c>
      <c r="J16" s="169">
        <v>17151</v>
      </c>
      <c r="K16" s="169">
        <v>16506</v>
      </c>
      <c r="L16" s="169">
        <v>10944</v>
      </c>
      <c r="M16" s="169">
        <v>11179</v>
      </c>
      <c r="N16" s="169">
        <v>11534</v>
      </c>
      <c r="O16" s="169">
        <f>SUM(P16+S16)</f>
        <v>3259</v>
      </c>
      <c r="P16" s="169">
        <v>2974</v>
      </c>
      <c r="Q16" s="169">
        <v>1614</v>
      </c>
      <c r="R16" s="169">
        <v>1360</v>
      </c>
      <c r="S16" s="169">
        <v>285</v>
      </c>
      <c r="T16" s="169">
        <v>311</v>
      </c>
      <c r="U16" s="169">
        <v>170</v>
      </c>
      <c r="V16" s="101" t="s">
        <v>169</v>
      </c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</row>
    <row r="17" spans="1:44" s="6" customFormat="1" ht="19.5" customHeight="1">
      <c r="A17" s="26" t="s">
        <v>171</v>
      </c>
      <c r="B17" s="192">
        <v>8</v>
      </c>
      <c r="C17" s="169">
        <v>8</v>
      </c>
      <c r="D17" s="194">
        <v>0</v>
      </c>
      <c r="E17" s="169">
        <v>47</v>
      </c>
      <c r="F17" s="169">
        <v>47</v>
      </c>
      <c r="G17" s="194">
        <v>0</v>
      </c>
      <c r="H17" s="194">
        <v>0</v>
      </c>
      <c r="I17" s="169">
        <v>1165</v>
      </c>
      <c r="J17" s="169">
        <v>596</v>
      </c>
      <c r="K17" s="169">
        <v>569</v>
      </c>
      <c r="L17" s="169">
        <v>408</v>
      </c>
      <c r="M17" s="169">
        <v>415</v>
      </c>
      <c r="N17" s="169">
        <v>342</v>
      </c>
      <c r="O17" s="169">
        <f>SUM(P17+S17)</f>
        <v>235</v>
      </c>
      <c r="P17" s="169">
        <v>96</v>
      </c>
      <c r="Q17" s="169">
        <v>67</v>
      </c>
      <c r="R17" s="169">
        <v>29</v>
      </c>
      <c r="S17" s="169">
        <v>139</v>
      </c>
      <c r="T17" s="169">
        <v>5</v>
      </c>
      <c r="U17" s="194">
        <v>5</v>
      </c>
      <c r="V17" s="101" t="s">
        <v>171</v>
      </c>
      <c r="X17" s="167" t="s">
        <v>170</v>
      </c>
      <c r="Y17" s="167" t="str">
        <f t="shared" ref="Y17:AR17" si="2">IF(B13=B19+B35,"ok",B13-(B19+B35))</f>
        <v>ok</v>
      </c>
      <c r="Z17" s="167" t="str">
        <f t="shared" si="2"/>
        <v>ok</v>
      </c>
      <c r="AA17" s="167" t="str">
        <f t="shared" si="2"/>
        <v>ok</v>
      </c>
      <c r="AB17" s="167" t="str">
        <f t="shared" si="2"/>
        <v>ok</v>
      </c>
      <c r="AC17" s="167" t="str">
        <f t="shared" si="2"/>
        <v>ok</v>
      </c>
      <c r="AD17" s="167" t="str">
        <f t="shared" si="2"/>
        <v>ok</v>
      </c>
      <c r="AE17" s="167" t="str">
        <f t="shared" si="2"/>
        <v>ok</v>
      </c>
      <c r="AF17" s="167" t="str">
        <f t="shared" si="2"/>
        <v>ok</v>
      </c>
      <c r="AG17" s="167" t="str">
        <f t="shared" si="2"/>
        <v>ok</v>
      </c>
      <c r="AH17" s="167" t="str">
        <f t="shared" si="2"/>
        <v>ok</v>
      </c>
      <c r="AI17" s="167" t="str">
        <f t="shared" si="2"/>
        <v>ok</v>
      </c>
      <c r="AJ17" s="167" t="str">
        <f t="shared" si="2"/>
        <v>ok</v>
      </c>
      <c r="AK17" s="167" t="str">
        <f t="shared" si="2"/>
        <v>ok</v>
      </c>
      <c r="AL17" s="167" t="str">
        <f t="shared" si="2"/>
        <v>ok</v>
      </c>
      <c r="AM17" s="167" t="str">
        <f t="shared" si="2"/>
        <v>ok</v>
      </c>
      <c r="AN17" s="167" t="str">
        <f t="shared" si="2"/>
        <v>ok</v>
      </c>
      <c r="AO17" s="167" t="str">
        <f t="shared" si="2"/>
        <v>ok</v>
      </c>
      <c r="AP17" s="167" t="str">
        <f t="shared" si="2"/>
        <v>ok</v>
      </c>
      <c r="AQ17" s="167" t="str">
        <f t="shared" si="2"/>
        <v>ok</v>
      </c>
      <c r="AR17" s="167" t="str">
        <f t="shared" si="2"/>
        <v>ok</v>
      </c>
    </row>
    <row r="18" spans="1:44" s="6" customFormat="1" ht="19.5" customHeight="1">
      <c r="A18" s="195"/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 t="s">
        <v>79</v>
      </c>
      <c r="R18" s="169"/>
      <c r="S18" s="169"/>
      <c r="T18" s="169" t="s">
        <v>79</v>
      </c>
      <c r="U18" s="169"/>
      <c r="V18" s="166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</row>
    <row r="19" spans="1:44" s="6" customFormat="1" ht="19.5" customHeight="1">
      <c r="A19" s="196" t="s">
        <v>173</v>
      </c>
      <c r="B19" s="175">
        <f t="shared" ref="B19:U19" si="3">SUM(B21:B33)</f>
        <v>156</v>
      </c>
      <c r="C19" s="176">
        <f t="shared" si="3"/>
        <v>154</v>
      </c>
      <c r="D19" s="176">
        <f t="shared" si="3"/>
        <v>2</v>
      </c>
      <c r="E19" s="176">
        <f t="shared" si="3"/>
        <v>1453</v>
      </c>
      <c r="F19" s="176">
        <f t="shared" si="3"/>
        <v>1200</v>
      </c>
      <c r="G19" s="177">
        <f t="shared" si="3"/>
        <v>3</v>
      </c>
      <c r="H19" s="177">
        <f t="shared" si="3"/>
        <v>250</v>
      </c>
      <c r="I19" s="177">
        <f t="shared" si="3"/>
        <v>34293</v>
      </c>
      <c r="J19" s="177">
        <f t="shared" si="3"/>
        <v>17491</v>
      </c>
      <c r="K19" s="177">
        <f t="shared" si="3"/>
        <v>16802</v>
      </c>
      <c r="L19" s="177">
        <f t="shared" si="3"/>
        <v>11190</v>
      </c>
      <c r="M19" s="177">
        <f t="shared" si="3"/>
        <v>11409</v>
      </c>
      <c r="N19" s="177">
        <f t="shared" si="3"/>
        <v>11694</v>
      </c>
      <c r="O19" s="177">
        <f t="shared" si="3"/>
        <v>3386</v>
      </c>
      <c r="P19" s="177">
        <f t="shared" si="3"/>
        <v>2966</v>
      </c>
      <c r="Q19" s="177">
        <f t="shared" si="3"/>
        <v>1624</v>
      </c>
      <c r="R19" s="177">
        <f t="shared" si="3"/>
        <v>1342</v>
      </c>
      <c r="S19" s="177">
        <f t="shared" si="3"/>
        <v>420</v>
      </c>
      <c r="T19" s="177">
        <f t="shared" si="3"/>
        <v>303</v>
      </c>
      <c r="U19" s="177">
        <f t="shared" si="3"/>
        <v>165</v>
      </c>
      <c r="V19" s="172" t="s">
        <v>173</v>
      </c>
      <c r="Y19" s="167" t="str">
        <f t="shared" ref="Y19:AK19" si="4">IF(B19=SUM(B21:B33),"ok",B19-SUM(B21:B33))</f>
        <v>ok</v>
      </c>
      <c r="Z19" s="167" t="str">
        <f t="shared" si="4"/>
        <v>ok</v>
      </c>
      <c r="AA19" s="167" t="str">
        <f t="shared" si="4"/>
        <v>ok</v>
      </c>
      <c r="AB19" s="167" t="str">
        <f t="shared" si="4"/>
        <v>ok</v>
      </c>
      <c r="AC19" s="167" t="str">
        <f t="shared" si="4"/>
        <v>ok</v>
      </c>
      <c r="AD19" s="167" t="str">
        <f t="shared" si="4"/>
        <v>ok</v>
      </c>
      <c r="AE19" s="167" t="str">
        <f t="shared" si="4"/>
        <v>ok</v>
      </c>
      <c r="AF19" s="167" t="str">
        <f t="shared" si="4"/>
        <v>ok</v>
      </c>
      <c r="AG19" s="167" t="str">
        <f t="shared" si="4"/>
        <v>ok</v>
      </c>
      <c r="AH19" s="167" t="str">
        <f t="shared" si="4"/>
        <v>ok</v>
      </c>
      <c r="AI19" s="167" t="str">
        <f t="shared" si="4"/>
        <v>ok</v>
      </c>
      <c r="AJ19" s="167" t="str">
        <f t="shared" si="4"/>
        <v>ok</v>
      </c>
      <c r="AK19" s="167" t="str">
        <f t="shared" si="4"/>
        <v>ok</v>
      </c>
      <c r="AL19" s="167" t="str">
        <f t="shared" ref="AL19:AR19" si="5">IF(O19=SUM(O21:O33),"ok",O19-SUM(O21:O33))</f>
        <v>ok</v>
      </c>
      <c r="AM19" s="167" t="str">
        <f t="shared" si="5"/>
        <v>ok</v>
      </c>
      <c r="AN19" s="167" t="str">
        <f t="shared" si="5"/>
        <v>ok</v>
      </c>
      <c r="AO19" s="167" t="str">
        <f t="shared" si="5"/>
        <v>ok</v>
      </c>
      <c r="AP19" s="167" t="str">
        <f t="shared" si="5"/>
        <v>ok</v>
      </c>
      <c r="AQ19" s="167" t="str">
        <f t="shared" si="5"/>
        <v>ok</v>
      </c>
      <c r="AR19" s="167" t="str">
        <f t="shared" si="5"/>
        <v>ok</v>
      </c>
    </row>
    <row r="20" spans="1:44" s="6" customFormat="1" ht="19.5" customHeight="1">
      <c r="A20" s="195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6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</row>
    <row r="21" spans="1:44" s="6" customFormat="1" ht="19.5" customHeight="1">
      <c r="A21" s="160" t="s">
        <v>214</v>
      </c>
      <c r="B21" s="168">
        <v>23</v>
      </c>
      <c r="C21" s="169">
        <v>23</v>
      </c>
      <c r="D21" s="194">
        <v>0</v>
      </c>
      <c r="E21" s="169">
        <v>256</v>
      </c>
      <c r="F21" s="169">
        <v>211</v>
      </c>
      <c r="G21" s="194">
        <v>1</v>
      </c>
      <c r="H21" s="169">
        <v>44</v>
      </c>
      <c r="I21" s="169">
        <v>6048</v>
      </c>
      <c r="J21" s="169">
        <v>3082</v>
      </c>
      <c r="K21" s="169">
        <v>2966</v>
      </c>
      <c r="L21" s="169">
        <v>1990</v>
      </c>
      <c r="M21" s="169">
        <v>1971</v>
      </c>
      <c r="N21" s="169">
        <v>2087</v>
      </c>
      <c r="O21" s="169">
        <f>SUM(P21+S21)</f>
        <v>555</v>
      </c>
      <c r="P21" s="169">
        <v>509</v>
      </c>
      <c r="Q21" s="169">
        <v>272</v>
      </c>
      <c r="R21" s="169">
        <v>237</v>
      </c>
      <c r="S21" s="169">
        <v>46</v>
      </c>
      <c r="T21" s="169">
        <v>64</v>
      </c>
      <c r="U21" s="169">
        <v>29</v>
      </c>
      <c r="V21" s="101" t="s">
        <v>214</v>
      </c>
      <c r="Y21" s="167" t="str">
        <f t="shared" ref="Y21:Y33" si="6">IF(B21=C21+D21,"ok",B21-(C21+D21))</f>
        <v>ok</v>
      </c>
      <c r="Z21" s="167"/>
      <c r="AA21" s="167"/>
      <c r="AB21" s="167" t="str">
        <f t="shared" ref="AB21:AB33" si="7">IF(E21=SUM(F21:H21),"ok",E21-SUM(F21:H21))</f>
        <v>ok</v>
      </c>
      <c r="AC21" s="167"/>
      <c r="AD21" s="167"/>
      <c r="AE21" s="167"/>
      <c r="AF21" s="167" t="str">
        <f t="shared" ref="AF21:AF33" si="8">IF(I21=(J21+K21),"ok",I21-(J21+K21))</f>
        <v>ok</v>
      </c>
      <c r="AG21" s="167"/>
      <c r="AH21" s="167"/>
      <c r="AI21" s="167" t="str">
        <f t="shared" ref="AI21:AI33" si="9">IF(I21=SUM(L21:N21),"ok",I21-SUM(L21:N21))</f>
        <v>ok</v>
      </c>
      <c r="AJ21" s="167"/>
      <c r="AK21" s="167"/>
      <c r="AL21" s="167" t="str">
        <f t="shared" ref="AL21:AL33" si="10">IF(O21=P21+S21,"ok",O21-(P21+S21))</f>
        <v>ok</v>
      </c>
      <c r="AM21" s="167" t="str">
        <f t="shared" ref="AM21:AM33" si="11">IF(P21=(Q21+R21),"ok",P21-(Q21+R21))</f>
        <v>ok</v>
      </c>
      <c r="AN21" s="167"/>
      <c r="AO21" s="167"/>
      <c r="AP21" s="167"/>
      <c r="AQ21" s="167"/>
      <c r="AR21" s="167"/>
    </row>
    <row r="22" spans="1:44" s="6" customFormat="1" ht="19.5" customHeight="1">
      <c r="A22" s="26" t="s">
        <v>215</v>
      </c>
      <c r="B22" s="168">
        <v>14</v>
      </c>
      <c r="C22" s="169">
        <v>14</v>
      </c>
      <c r="D22" s="194">
        <v>0</v>
      </c>
      <c r="E22" s="169">
        <v>165</v>
      </c>
      <c r="F22" s="169">
        <v>140</v>
      </c>
      <c r="G22" s="194">
        <v>0</v>
      </c>
      <c r="H22" s="169">
        <v>25</v>
      </c>
      <c r="I22" s="169">
        <v>4347</v>
      </c>
      <c r="J22" s="169">
        <v>2212</v>
      </c>
      <c r="K22" s="169">
        <v>2135</v>
      </c>
      <c r="L22" s="169">
        <v>1479</v>
      </c>
      <c r="M22" s="169">
        <v>1410</v>
      </c>
      <c r="N22" s="169">
        <v>1458</v>
      </c>
      <c r="O22" s="169">
        <f t="shared" ref="O22:O33" si="12">SUM(P22+S22)</f>
        <v>385</v>
      </c>
      <c r="P22" s="169">
        <v>321</v>
      </c>
      <c r="Q22" s="169">
        <v>180</v>
      </c>
      <c r="R22" s="169">
        <v>141</v>
      </c>
      <c r="S22" s="169">
        <v>64</v>
      </c>
      <c r="T22" s="169">
        <v>28</v>
      </c>
      <c r="U22" s="169">
        <v>17</v>
      </c>
      <c r="V22" s="101" t="s">
        <v>215</v>
      </c>
      <c r="Y22" s="167" t="str">
        <f t="shared" si="6"/>
        <v>ok</v>
      </c>
      <c r="Z22" s="167"/>
      <c r="AA22" s="167"/>
      <c r="AB22" s="167" t="str">
        <f t="shared" si="7"/>
        <v>ok</v>
      </c>
      <c r="AC22" s="167"/>
      <c r="AD22" s="167"/>
      <c r="AE22" s="167"/>
      <c r="AF22" s="167" t="str">
        <f t="shared" si="8"/>
        <v>ok</v>
      </c>
      <c r="AG22" s="167"/>
      <c r="AH22" s="167"/>
      <c r="AI22" s="167" t="str">
        <f t="shared" si="9"/>
        <v>ok</v>
      </c>
      <c r="AJ22" s="167"/>
      <c r="AK22" s="167"/>
      <c r="AL22" s="167" t="str">
        <f t="shared" si="10"/>
        <v>ok</v>
      </c>
      <c r="AM22" s="167" t="str">
        <f t="shared" si="11"/>
        <v>ok</v>
      </c>
      <c r="AN22" s="167"/>
      <c r="AO22" s="167"/>
      <c r="AP22" s="167"/>
      <c r="AQ22" s="167"/>
      <c r="AR22" s="167"/>
    </row>
    <row r="23" spans="1:44" s="6" customFormat="1" ht="19.5" customHeight="1">
      <c r="A23" s="26" t="s">
        <v>216</v>
      </c>
      <c r="B23" s="168">
        <v>20</v>
      </c>
      <c r="C23" s="169">
        <v>19</v>
      </c>
      <c r="D23" s="169">
        <v>1</v>
      </c>
      <c r="E23" s="169">
        <v>228</v>
      </c>
      <c r="F23" s="169">
        <v>190</v>
      </c>
      <c r="G23" s="194">
        <v>1</v>
      </c>
      <c r="H23" s="169">
        <v>37</v>
      </c>
      <c r="I23" s="169">
        <v>5540</v>
      </c>
      <c r="J23" s="169">
        <v>2800</v>
      </c>
      <c r="K23" s="169">
        <v>2740</v>
      </c>
      <c r="L23" s="169">
        <v>1744</v>
      </c>
      <c r="M23" s="169">
        <v>1892</v>
      </c>
      <c r="N23" s="169">
        <v>1904</v>
      </c>
      <c r="O23" s="169">
        <f t="shared" si="12"/>
        <v>534</v>
      </c>
      <c r="P23" s="169">
        <v>460</v>
      </c>
      <c r="Q23" s="169">
        <v>253</v>
      </c>
      <c r="R23" s="169">
        <v>207</v>
      </c>
      <c r="S23" s="169">
        <v>74</v>
      </c>
      <c r="T23" s="169">
        <v>45</v>
      </c>
      <c r="U23" s="169">
        <v>25</v>
      </c>
      <c r="V23" s="101" t="s">
        <v>216</v>
      </c>
      <c r="Y23" s="167" t="str">
        <f t="shared" si="6"/>
        <v>ok</v>
      </c>
      <c r="Z23" s="167"/>
      <c r="AA23" s="167"/>
      <c r="AB23" s="167" t="str">
        <f t="shared" si="7"/>
        <v>ok</v>
      </c>
      <c r="AC23" s="167"/>
      <c r="AD23" s="167"/>
      <c r="AE23" s="167"/>
      <c r="AF23" s="167" t="str">
        <f t="shared" si="8"/>
        <v>ok</v>
      </c>
      <c r="AG23" s="167"/>
      <c r="AH23" s="167"/>
      <c r="AI23" s="167" t="str">
        <f t="shared" si="9"/>
        <v>ok</v>
      </c>
      <c r="AJ23" s="167"/>
      <c r="AK23" s="167"/>
      <c r="AL23" s="167" t="str">
        <f t="shared" si="10"/>
        <v>ok</v>
      </c>
      <c r="AM23" s="167" t="str">
        <f t="shared" si="11"/>
        <v>ok</v>
      </c>
      <c r="AN23" s="167"/>
      <c r="AO23" s="167"/>
      <c r="AP23" s="167"/>
      <c r="AQ23" s="167"/>
      <c r="AR23" s="167"/>
    </row>
    <row r="24" spans="1:44" s="6" customFormat="1" ht="19.5" customHeight="1">
      <c r="A24" s="26" t="s">
        <v>217</v>
      </c>
      <c r="B24" s="168">
        <v>16</v>
      </c>
      <c r="C24" s="169">
        <v>16</v>
      </c>
      <c r="D24" s="194">
        <v>0</v>
      </c>
      <c r="E24" s="169">
        <v>73</v>
      </c>
      <c r="F24" s="169">
        <v>59</v>
      </c>
      <c r="G24" s="169">
        <v>1</v>
      </c>
      <c r="H24" s="169">
        <v>13</v>
      </c>
      <c r="I24" s="169">
        <v>1064</v>
      </c>
      <c r="J24" s="169">
        <v>527</v>
      </c>
      <c r="K24" s="169">
        <v>537</v>
      </c>
      <c r="L24" s="169">
        <v>330</v>
      </c>
      <c r="M24" s="169">
        <v>348</v>
      </c>
      <c r="N24" s="169">
        <v>386</v>
      </c>
      <c r="O24" s="169">
        <f t="shared" si="12"/>
        <v>222</v>
      </c>
      <c r="P24" s="169">
        <v>174</v>
      </c>
      <c r="Q24" s="169">
        <v>103</v>
      </c>
      <c r="R24" s="169">
        <v>71</v>
      </c>
      <c r="S24" s="169">
        <v>48</v>
      </c>
      <c r="T24" s="169">
        <v>22</v>
      </c>
      <c r="U24" s="169">
        <v>13</v>
      </c>
      <c r="V24" s="101" t="s">
        <v>217</v>
      </c>
      <c r="Y24" s="167" t="str">
        <f t="shared" si="6"/>
        <v>ok</v>
      </c>
      <c r="Z24" s="167"/>
      <c r="AA24" s="167"/>
      <c r="AB24" s="167" t="str">
        <f t="shared" si="7"/>
        <v>ok</v>
      </c>
      <c r="AC24" s="167"/>
      <c r="AD24" s="167"/>
      <c r="AE24" s="167"/>
      <c r="AF24" s="167" t="str">
        <f t="shared" si="8"/>
        <v>ok</v>
      </c>
      <c r="AG24" s="167"/>
      <c r="AH24" s="167"/>
      <c r="AI24" s="167" t="str">
        <f t="shared" si="9"/>
        <v>ok</v>
      </c>
      <c r="AJ24" s="167"/>
      <c r="AK24" s="167"/>
      <c r="AL24" s="167" t="str">
        <f t="shared" si="10"/>
        <v>ok</v>
      </c>
      <c r="AM24" s="167" t="str">
        <f t="shared" si="11"/>
        <v>ok</v>
      </c>
      <c r="AN24" s="167"/>
      <c r="AO24" s="167"/>
      <c r="AP24" s="167"/>
      <c r="AQ24" s="167"/>
      <c r="AR24" s="167"/>
    </row>
    <row r="25" spans="1:44" s="6" customFormat="1" ht="19.5" customHeight="1">
      <c r="A25" s="26" t="s">
        <v>218</v>
      </c>
      <c r="B25" s="168">
        <v>12</v>
      </c>
      <c r="C25" s="169">
        <v>12</v>
      </c>
      <c r="D25" s="194">
        <v>0</v>
      </c>
      <c r="E25" s="169">
        <v>124</v>
      </c>
      <c r="F25" s="169">
        <v>108</v>
      </c>
      <c r="G25" s="194">
        <v>0</v>
      </c>
      <c r="H25" s="169">
        <v>16</v>
      </c>
      <c r="I25" s="169">
        <v>3154</v>
      </c>
      <c r="J25" s="169">
        <v>1573</v>
      </c>
      <c r="K25" s="169">
        <v>1581</v>
      </c>
      <c r="L25" s="169">
        <v>1047</v>
      </c>
      <c r="M25" s="169">
        <v>1015</v>
      </c>
      <c r="N25" s="169">
        <v>1092</v>
      </c>
      <c r="O25" s="169">
        <f t="shared" si="12"/>
        <v>300</v>
      </c>
      <c r="P25" s="169">
        <v>245</v>
      </c>
      <c r="Q25" s="169">
        <v>137</v>
      </c>
      <c r="R25" s="169">
        <v>108</v>
      </c>
      <c r="S25" s="169">
        <v>55</v>
      </c>
      <c r="T25" s="169">
        <v>20</v>
      </c>
      <c r="U25" s="169">
        <v>14</v>
      </c>
      <c r="V25" s="101" t="s">
        <v>218</v>
      </c>
      <c r="Y25" s="167" t="str">
        <f t="shared" si="6"/>
        <v>ok</v>
      </c>
      <c r="Z25" s="167"/>
      <c r="AA25" s="167"/>
      <c r="AB25" s="167" t="str">
        <f t="shared" si="7"/>
        <v>ok</v>
      </c>
      <c r="AC25" s="167"/>
      <c r="AD25" s="167"/>
      <c r="AE25" s="167"/>
      <c r="AF25" s="167" t="str">
        <f t="shared" si="8"/>
        <v>ok</v>
      </c>
      <c r="AG25" s="167"/>
      <c r="AH25" s="167"/>
      <c r="AI25" s="167" t="str">
        <f t="shared" si="9"/>
        <v>ok</v>
      </c>
      <c r="AJ25" s="167"/>
      <c r="AK25" s="167"/>
      <c r="AL25" s="167" t="str">
        <f t="shared" si="10"/>
        <v>ok</v>
      </c>
      <c r="AM25" s="167" t="str">
        <f t="shared" si="11"/>
        <v>ok</v>
      </c>
      <c r="AN25" s="167"/>
      <c r="AO25" s="167"/>
      <c r="AP25" s="167"/>
      <c r="AQ25" s="167"/>
      <c r="AR25" s="167"/>
    </row>
    <row r="26" spans="1:44" s="6" customFormat="1" ht="19.5" customHeight="1">
      <c r="A26" s="26" t="s">
        <v>219</v>
      </c>
      <c r="B26" s="168">
        <v>3</v>
      </c>
      <c r="C26" s="169">
        <v>3</v>
      </c>
      <c r="D26" s="194">
        <v>0</v>
      </c>
      <c r="E26" s="169">
        <v>57</v>
      </c>
      <c r="F26" s="169">
        <v>48</v>
      </c>
      <c r="G26" s="194">
        <v>0</v>
      </c>
      <c r="H26" s="169">
        <v>9</v>
      </c>
      <c r="I26" s="169">
        <v>1562</v>
      </c>
      <c r="J26" s="169">
        <v>799</v>
      </c>
      <c r="K26" s="169">
        <v>763</v>
      </c>
      <c r="L26" s="169">
        <v>504</v>
      </c>
      <c r="M26" s="169">
        <v>549</v>
      </c>
      <c r="N26" s="169">
        <v>509</v>
      </c>
      <c r="O26" s="169">
        <f t="shared" si="12"/>
        <v>117</v>
      </c>
      <c r="P26" s="169">
        <v>108</v>
      </c>
      <c r="Q26" s="169">
        <v>54</v>
      </c>
      <c r="R26" s="169">
        <v>54</v>
      </c>
      <c r="S26" s="169">
        <v>9</v>
      </c>
      <c r="T26" s="169">
        <v>8</v>
      </c>
      <c r="U26" s="169">
        <v>6</v>
      </c>
      <c r="V26" s="101" t="s">
        <v>219</v>
      </c>
      <c r="Y26" s="167" t="str">
        <f t="shared" si="6"/>
        <v>ok</v>
      </c>
      <c r="Z26" s="167"/>
      <c r="AA26" s="167"/>
      <c r="AB26" s="167" t="str">
        <f t="shared" si="7"/>
        <v>ok</v>
      </c>
      <c r="AC26" s="167"/>
      <c r="AD26" s="167"/>
      <c r="AE26" s="167"/>
      <c r="AF26" s="167" t="str">
        <f t="shared" si="8"/>
        <v>ok</v>
      </c>
      <c r="AG26" s="167"/>
      <c r="AH26" s="167"/>
      <c r="AI26" s="167" t="str">
        <f t="shared" si="9"/>
        <v>ok</v>
      </c>
      <c r="AJ26" s="167"/>
      <c r="AK26" s="167"/>
      <c r="AL26" s="167" t="str">
        <f t="shared" si="10"/>
        <v>ok</v>
      </c>
      <c r="AM26" s="167" t="str">
        <f t="shared" si="11"/>
        <v>ok</v>
      </c>
      <c r="AN26" s="167"/>
      <c r="AO26" s="167"/>
      <c r="AP26" s="167"/>
      <c r="AQ26" s="167"/>
      <c r="AR26" s="167"/>
    </row>
    <row r="27" spans="1:44" s="6" customFormat="1" ht="19.5" customHeight="1">
      <c r="A27" s="26" t="s">
        <v>220</v>
      </c>
      <c r="B27" s="168">
        <v>21</v>
      </c>
      <c r="C27" s="169">
        <v>21</v>
      </c>
      <c r="D27" s="194">
        <v>0</v>
      </c>
      <c r="E27" s="169">
        <v>154</v>
      </c>
      <c r="F27" s="169">
        <v>125</v>
      </c>
      <c r="G27" s="194">
        <v>0</v>
      </c>
      <c r="H27" s="169">
        <v>29</v>
      </c>
      <c r="I27" s="169">
        <v>3540</v>
      </c>
      <c r="J27" s="169">
        <v>1802</v>
      </c>
      <c r="K27" s="169">
        <v>1738</v>
      </c>
      <c r="L27" s="169">
        <v>1142</v>
      </c>
      <c r="M27" s="169">
        <v>1211</v>
      </c>
      <c r="N27" s="169">
        <v>1187</v>
      </c>
      <c r="O27" s="169">
        <f t="shared" si="12"/>
        <v>349</v>
      </c>
      <c r="P27" s="169">
        <v>321</v>
      </c>
      <c r="Q27" s="169">
        <v>174</v>
      </c>
      <c r="R27" s="169">
        <v>147</v>
      </c>
      <c r="S27" s="169">
        <v>28</v>
      </c>
      <c r="T27" s="169">
        <v>32</v>
      </c>
      <c r="U27" s="169">
        <v>16</v>
      </c>
      <c r="V27" s="101" t="s">
        <v>220</v>
      </c>
      <c r="Y27" s="167" t="str">
        <f t="shared" si="6"/>
        <v>ok</v>
      </c>
      <c r="Z27" s="167"/>
      <c r="AA27" s="167"/>
      <c r="AB27" s="167" t="str">
        <f t="shared" si="7"/>
        <v>ok</v>
      </c>
      <c r="AC27" s="167"/>
      <c r="AD27" s="167"/>
      <c r="AE27" s="167"/>
      <c r="AF27" s="167" t="str">
        <f t="shared" si="8"/>
        <v>ok</v>
      </c>
      <c r="AG27" s="167"/>
      <c r="AH27" s="167"/>
      <c r="AI27" s="167" t="str">
        <f t="shared" si="9"/>
        <v>ok</v>
      </c>
      <c r="AJ27" s="167"/>
      <c r="AK27" s="167"/>
      <c r="AL27" s="167" t="str">
        <f t="shared" si="10"/>
        <v>ok</v>
      </c>
      <c r="AM27" s="167" t="str">
        <f t="shared" si="11"/>
        <v>ok</v>
      </c>
      <c r="AN27" s="167"/>
      <c r="AO27" s="167"/>
      <c r="AP27" s="167"/>
      <c r="AQ27" s="167"/>
      <c r="AR27" s="167"/>
    </row>
    <row r="28" spans="1:44" s="6" customFormat="1" ht="19.5" customHeight="1">
      <c r="A28" s="26" t="s">
        <v>221</v>
      </c>
      <c r="B28" s="168">
        <v>6</v>
      </c>
      <c r="C28" s="169">
        <v>6</v>
      </c>
      <c r="D28" s="194">
        <v>0</v>
      </c>
      <c r="E28" s="169">
        <v>64</v>
      </c>
      <c r="F28" s="169">
        <v>52</v>
      </c>
      <c r="G28" s="194">
        <v>0</v>
      </c>
      <c r="H28" s="169">
        <v>12</v>
      </c>
      <c r="I28" s="169">
        <v>1558</v>
      </c>
      <c r="J28" s="169">
        <v>788</v>
      </c>
      <c r="K28" s="169">
        <v>770</v>
      </c>
      <c r="L28" s="169">
        <v>516</v>
      </c>
      <c r="M28" s="169">
        <v>505</v>
      </c>
      <c r="N28" s="169">
        <v>537</v>
      </c>
      <c r="O28" s="169">
        <f t="shared" si="12"/>
        <v>143</v>
      </c>
      <c r="P28" s="169">
        <v>129</v>
      </c>
      <c r="Q28" s="169">
        <v>77</v>
      </c>
      <c r="R28" s="169">
        <v>52</v>
      </c>
      <c r="S28" s="169">
        <v>14</v>
      </c>
      <c r="T28" s="169">
        <v>13</v>
      </c>
      <c r="U28" s="169">
        <v>6</v>
      </c>
      <c r="V28" s="101" t="s">
        <v>221</v>
      </c>
      <c r="Y28" s="167" t="str">
        <f t="shared" si="6"/>
        <v>ok</v>
      </c>
      <c r="Z28" s="167"/>
      <c r="AA28" s="167"/>
      <c r="AB28" s="167" t="str">
        <f t="shared" si="7"/>
        <v>ok</v>
      </c>
      <c r="AC28" s="167"/>
      <c r="AD28" s="167"/>
      <c r="AE28" s="167"/>
      <c r="AF28" s="167" t="str">
        <f t="shared" si="8"/>
        <v>ok</v>
      </c>
      <c r="AG28" s="167"/>
      <c r="AH28" s="167"/>
      <c r="AI28" s="167" t="str">
        <f t="shared" si="9"/>
        <v>ok</v>
      </c>
      <c r="AJ28" s="167"/>
      <c r="AK28" s="167"/>
      <c r="AL28" s="167" t="str">
        <f t="shared" si="10"/>
        <v>ok</v>
      </c>
      <c r="AM28" s="167" t="str">
        <f t="shared" si="11"/>
        <v>ok</v>
      </c>
      <c r="AN28" s="167"/>
      <c r="AO28" s="167"/>
      <c r="AP28" s="167"/>
      <c r="AQ28" s="167"/>
      <c r="AR28" s="167"/>
    </row>
    <row r="29" spans="1:44" s="6" customFormat="1" ht="19.5" customHeight="1">
      <c r="A29" s="26" t="s">
        <v>222</v>
      </c>
      <c r="B29" s="168">
        <v>5</v>
      </c>
      <c r="C29" s="169">
        <v>5</v>
      </c>
      <c r="D29" s="194">
        <v>0</v>
      </c>
      <c r="E29" s="169">
        <v>39</v>
      </c>
      <c r="F29" s="169">
        <v>29</v>
      </c>
      <c r="G29" s="194">
        <v>0</v>
      </c>
      <c r="H29" s="169">
        <v>10</v>
      </c>
      <c r="I29" s="169">
        <v>785</v>
      </c>
      <c r="J29" s="169">
        <v>434</v>
      </c>
      <c r="K29" s="169">
        <v>351</v>
      </c>
      <c r="L29" s="169">
        <v>240</v>
      </c>
      <c r="M29" s="169">
        <v>269</v>
      </c>
      <c r="N29" s="169">
        <v>276</v>
      </c>
      <c r="O29" s="169">
        <f t="shared" si="12"/>
        <v>96</v>
      </c>
      <c r="P29" s="169">
        <v>83</v>
      </c>
      <c r="Q29" s="169">
        <v>49</v>
      </c>
      <c r="R29" s="169">
        <v>34</v>
      </c>
      <c r="S29" s="169">
        <v>13</v>
      </c>
      <c r="T29" s="169">
        <v>8</v>
      </c>
      <c r="U29" s="169">
        <v>5</v>
      </c>
      <c r="V29" s="101" t="s">
        <v>222</v>
      </c>
      <c r="Y29" s="167" t="str">
        <f t="shared" si="6"/>
        <v>ok</v>
      </c>
      <c r="Z29" s="167"/>
      <c r="AA29" s="167"/>
      <c r="AB29" s="167" t="str">
        <f t="shared" si="7"/>
        <v>ok</v>
      </c>
      <c r="AC29" s="167"/>
      <c r="AD29" s="167"/>
      <c r="AE29" s="167"/>
      <c r="AF29" s="167" t="str">
        <f t="shared" si="8"/>
        <v>ok</v>
      </c>
      <c r="AG29" s="167"/>
      <c r="AH29" s="167"/>
      <c r="AI29" s="167" t="str">
        <f t="shared" si="9"/>
        <v>ok</v>
      </c>
      <c r="AJ29" s="167"/>
      <c r="AK29" s="167"/>
      <c r="AL29" s="167" t="str">
        <f t="shared" si="10"/>
        <v>ok</v>
      </c>
      <c r="AM29" s="167" t="str">
        <f t="shared" si="11"/>
        <v>ok</v>
      </c>
      <c r="AN29" s="167"/>
      <c r="AO29" s="167"/>
      <c r="AP29" s="167"/>
      <c r="AQ29" s="167"/>
      <c r="AR29" s="167"/>
    </row>
    <row r="30" spans="1:44" s="6" customFormat="1" ht="19.5" customHeight="1">
      <c r="A30" s="26" t="s">
        <v>223</v>
      </c>
      <c r="B30" s="168">
        <v>4</v>
      </c>
      <c r="C30" s="169">
        <v>4</v>
      </c>
      <c r="D30" s="194">
        <v>0</v>
      </c>
      <c r="E30" s="169">
        <v>37</v>
      </c>
      <c r="F30" s="169">
        <v>29</v>
      </c>
      <c r="G30" s="194">
        <v>0</v>
      </c>
      <c r="H30" s="169">
        <v>8</v>
      </c>
      <c r="I30" s="169">
        <v>794</v>
      </c>
      <c r="J30" s="169">
        <v>397</v>
      </c>
      <c r="K30" s="169">
        <v>397</v>
      </c>
      <c r="L30" s="169">
        <v>255</v>
      </c>
      <c r="M30" s="169">
        <v>279</v>
      </c>
      <c r="N30" s="169">
        <v>260</v>
      </c>
      <c r="O30" s="169">
        <f t="shared" si="12"/>
        <v>91</v>
      </c>
      <c r="P30" s="169">
        <v>80</v>
      </c>
      <c r="Q30" s="169">
        <v>37</v>
      </c>
      <c r="R30" s="169">
        <v>43</v>
      </c>
      <c r="S30" s="169">
        <v>11</v>
      </c>
      <c r="T30" s="169">
        <v>6</v>
      </c>
      <c r="U30" s="169">
        <v>6</v>
      </c>
      <c r="V30" s="101" t="s">
        <v>223</v>
      </c>
      <c r="Y30" s="167" t="str">
        <f t="shared" si="6"/>
        <v>ok</v>
      </c>
      <c r="Z30" s="167"/>
      <c r="AA30" s="167"/>
      <c r="AB30" s="167" t="str">
        <f t="shared" si="7"/>
        <v>ok</v>
      </c>
      <c r="AC30" s="167"/>
      <c r="AD30" s="167"/>
      <c r="AE30" s="167"/>
      <c r="AF30" s="167" t="str">
        <f t="shared" si="8"/>
        <v>ok</v>
      </c>
      <c r="AG30" s="167"/>
      <c r="AH30" s="167"/>
      <c r="AI30" s="167" t="str">
        <f t="shared" si="9"/>
        <v>ok</v>
      </c>
      <c r="AJ30" s="167"/>
      <c r="AK30" s="167"/>
      <c r="AL30" s="167" t="str">
        <f t="shared" si="10"/>
        <v>ok</v>
      </c>
      <c r="AM30" s="167" t="str">
        <f t="shared" si="11"/>
        <v>ok</v>
      </c>
      <c r="AN30" s="167"/>
      <c r="AO30" s="167"/>
      <c r="AP30" s="167"/>
      <c r="AQ30" s="167"/>
      <c r="AR30" s="167"/>
    </row>
    <row r="31" spans="1:44" s="6" customFormat="1" ht="19.5" customHeight="1">
      <c r="A31" s="26" t="s">
        <v>224</v>
      </c>
      <c r="B31" s="168">
        <v>7</v>
      </c>
      <c r="C31" s="169">
        <v>7</v>
      </c>
      <c r="D31" s="194">
        <v>0</v>
      </c>
      <c r="E31" s="169">
        <v>30</v>
      </c>
      <c r="F31" s="169">
        <v>25</v>
      </c>
      <c r="G31" s="194">
        <v>0</v>
      </c>
      <c r="H31" s="169">
        <v>5</v>
      </c>
      <c r="I31" s="169">
        <v>524</v>
      </c>
      <c r="J31" s="169">
        <v>271</v>
      </c>
      <c r="K31" s="169">
        <v>253</v>
      </c>
      <c r="L31" s="169">
        <v>166</v>
      </c>
      <c r="M31" s="169">
        <v>177</v>
      </c>
      <c r="N31" s="169">
        <v>181</v>
      </c>
      <c r="O31" s="169">
        <f t="shared" si="12"/>
        <v>93</v>
      </c>
      <c r="P31" s="169">
        <v>79</v>
      </c>
      <c r="Q31" s="169">
        <v>46</v>
      </c>
      <c r="R31" s="169">
        <v>33</v>
      </c>
      <c r="S31" s="169">
        <v>14</v>
      </c>
      <c r="T31" s="169">
        <v>10</v>
      </c>
      <c r="U31" s="169">
        <v>8</v>
      </c>
      <c r="V31" s="101" t="s">
        <v>224</v>
      </c>
      <c r="Y31" s="167" t="str">
        <f t="shared" si="6"/>
        <v>ok</v>
      </c>
      <c r="Z31" s="167"/>
      <c r="AA31" s="167"/>
      <c r="AB31" s="167" t="str">
        <f t="shared" si="7"/>
        <v>ok</v>
      </c>
      <c r="AC31" s="167"/>
      <c r="AD31" s="167"/>
      <c r="AE31" s="167"/>
      <c r="AF31" s="167" t="str">
        <f t="shared" si="8"/>
        <v>ok</v>
      </c>
      <c r="AG31" s="167"/>
      <c r="AH31" s="167"/>
      <c r="AI31" s="167" t="str">
        <f t="shared" si="9"/>
        <v>ok</v>
      </c>
      <c r="AJ31" s="167"/>
      <c r="AK31" s="167"/>
      <c r="AL31" s="167" t="str">
        <f t="shared" si="10"/>
        <v>ok</v>
      </c>
      <c r="AM31" s="167" t="str">
        <f t="shared" si="11"/>
        <v>ok</v>
      </c>
      <c r="AN31" s="167"/>
      <c r="AO31" s="167"/>
      <c r="AP31" s="167"/>
      <c r="AQ31" s="167"/>
      <c r="AR31" s="167"/>
    </row>
    <row r="32" spans="1:44" s="6" customFormat="1" ht="19.5" customHeight="1">
      <c r="A32" s="26" t="s">
        <v>225</v>
      </c>
      <c r="B32" s="168">
        <v>18</v>
      </c>
      <c r="C32" s="169">
        <v>18</v>
      </c>
      <c r="D32" s="194">
        <v>0</v>
      </c>
      <c r="E32" s="169">
        <v>155</v>
      </c>
      <c r="F32" s="169">
        <v>129</v>
      </c>
      <c r="G32" s="194">
        <v>0</v>
      </c>
      <c r="H32" s="169">
        <v>26</v>
      </c>
      <c r="I32" s="169">
        <v>3741</v>
      </c>
      <c r="J32" s="169">
        <v>1949</v>
      </c>
      <c r="K32" s="169">
        <v>1792</v>
      </c>
      <c r="L32" s="169">
        <v>1216</v>
      </c>
      <c r="M32" s="169">
        <v>1245</v>
      </c>
      <c r="N32" s="169">
        <v>1280</v>
      </c>
      <c r="O32" s="169">
        <f t="shared" si="12"/>
        <v>351</v>
      </c>
      <c r="P32" s="169">
        <v>318</v>
      </c>
      <c r="Q32" s="169">
        <v>170</v>
      </c>
      <c r="R32" s="169">
        <v>148</v>
      </c>
      <c r="S32" s="169">
        <v>33</v>
      </c>
      <c r="T32" s="169">
        <v>19</v>
      </c>
      <c r="U32" s="169">
        <v>14</v>
      </c>
      <c r="V32" s="101" t="s">
        <v>225</v>
      </c>
      <c r="Y32" s="167" t="str">
        <f t="shared" si="6"/>
        <v>ok</v>
      </c>
      <c r="Z32" s="167"/>
      <c r="AA32" s="167"/>
      <c r="AB32" s="167" t="str">
        <f t="shared" si="7"/>
        <v>ok</v>
      </c>
      <c r="AC32" s="167"/>
      <c r="AD32" s="167"/>
      <c r="AE32" s="167"/>
      <c r="AF32" s="167" t="str">
        <f t="shared" si="8"/>
        <v>ok</v>
      </c>
      <c r="AG32" s="167"/>
      <c r="AH32" s="167"/>
      <c r="AI32" s="167" t="str">
        <f t="shared" si="9"/>
        <v>ok</v>
      </c>
      <c r="AJ32" s="167"/>
      <c r="AK32" s="167"/>
      <c r="AL32" s="167" t="str">
        <f t="shared" si="10"/>
        <v>ok</v>
      </c>
      <c r="AM32" s="167" t="str">
        <f t="shared" si="11"/>
        <v>ok</v>
      </c>
      <c r="AN32" s="167"/>
      <c r="AO32" s="167"/>
      <c r="AP32" s="167"/>
      <c r="AQ32" s="167"/>
      <c r="AR32" s="167"/>
    </row>
    <row r="33" spans="1:44" s="6" customFormat="1" ht="19.5" customHeight="1">
      <c r="A33" s="26" t="s">
        <v>226</v>
      </c>
      <c r="B33" s="168">
        <v>7</v>
      </c>
      <c r="C33" s="169">
        <v>6</v>
      </c>
      <c r="D33" s="169">
        <v>1</v>
      </c>
      <c r="E33" s="169">
        <v>71</v>
      </c>
      <c r="F33" s="169">
        <v>55</v>
      </c>
      <c r="G33" s="194">
        <v>0</v>
      </c>
      <c r="H33" s="169">
        <v>16</v>
      </c>
      <c r="I33" s="169">
        <v>1636</v>
      </c>
      <c r="J33" s="169">
        <v>857</v>
      </c>
      <c r="K33" s="169">
        <v>779</v>
      </c>
      <c r="L33" s="169">
        <v>561</v>
      </c>
      <c r="M33" s="169">
        <v>538</v>
      </c>
      <c r="N33" s="169">
        <v>537</v>
      </c>
      <c r="O33" s="169">
        <f t="shared" si="12"/>
        <v>150</v>
      </c>
      <c r="P33" s="169">
        <v>139</v>
      </c>
      <c r="Q33" s="169">
        <v>72</v>
      </c>
      <c r="R33" s="169">
        <v>67</v>
      </c>
      <c r="S33" s="169">
        <v>11</v>
      </c>
      <c r="T33" s="169">
        <v>28</v>
      </c>
      <c r="U33" s="169">
        <v>6</v>
      </c>
      <c r="V33" s="101" t="s">
        <v>226</v>
      </c>
      <c r="Y33" s="167" t="str">
        <f t="shared" si="6"/>
        <v>ok</v>
      </c>
      <c r="Z33" s="167"/>
      <c r="AA33" s="167"/>
      <c r="AB33" s="167" t="str">
        <f t="shared" si="7"/>
        <v>ok</v>
      </c>
      <c r="AC33" s="167"/>
      <c r="AD33" s="167"/>
      <c r="AE33" s="167"/>
      <c r="AF33" s="167" t="str">
        <f t="shared" si="8"/>
        <v>ok</v>
      </c>
      <c r="AG33" s="167"/>
      <c r="AH33" s="167"/>
      <c r="AI33" s="167" t="str">
        <f t="shared" si="9"/>
        <v>ok</v>
      </c>
      <c r="AJ33" s="167"/>
      <c r="AK33" s="167"/>
      <c r="AL33" s="167" t="str">
        <f t="shared" si="10"/>
        <v>ok</v>
      </c>
      <c r="AM33" s="167" t="str">
        <f t="shared" si="11"/>
        <v>ok</v>
      </c>
      <c r="AN33" s="167"/>
      <c r="AO33" s="167"/>
      <c r="AP33" s="167"/>
      <c r="AQ33" s="167"/>
      <c r="AR33" s="167"/>
    </row>
    <row r="34" spans="1:44" s="6" customFormat="1" ht="19.5" customHeight="1">
      <c r="A34" s="32" t="s">
        <v>194</v>
      </c>
      <c r="B34" s="168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6" t="s">
        <v>194</v>
      </c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</row>
    <row r="35" spans="1:44" s="6" customFormat="1" ht="19.5" customHeight="1">
      <c r="A35" s="34" t="s">
        <v>227</v>
      </c>
      <c r="B35" s="175">
        <f>SUM(B37:B42)</f>
        <v>11</v>
      </c>
      <c r="C35" s="177">
        <f>SUM(C37:C42)</f>
        <v>11</v>
      </c>
      <c r="D35" s="197">
        <v>0</v>
      </c>
      <c r="E35" s="177">
        <f>SUM(E37:E42)</f>
        <v>62</v>
      </c>
      <c r="F35" s="177">
        <f>SUM(F37:F42)</f>
        <v>47</v>
      </c>
      <c r="G35" s="197">
        <v>0</v>
      </c>
      <c r="H35" s="177">
        <f>SUM(H37:H42)</f>
        <v>15</v>
      </c>
      <c r="I35" s="177">
        <f t="shared" ref="I35:U35" si="13">SUM(I37:I42)</f>
        <v>1195</v>
      </c>
      <c r="J35" s="177">
        <f t="shared" si="13"/>
        <v>595</v>
      </c>
      <c r="K35" s="177">
        <f t="shared" si="13"/>
        <v>600</v>
      </c>
      <c r="L35" s="177">
        <f t="shared" si="13"/>
        <v>391</v>
      </c>
      <c r="M35" s="177">
        <f t="shared" si="13"/>
        <v>404</v>
      </c>
      <c r="N35" s="177">
        <f t="shared" si="13"/>
        <v>400</v>
      </c>
      <c r="O35" s="177">
        <f t="shared" si="13"/>
        <v>168</v>
      </c>
      <c r="P35" s="177">
        <f t="shared" si="13"/>
        <v>145</v>
      </c>
      <c r="Q35" s="177">
        <f t="shared" si="13"/>
        <v>83</v>
      </c>
      <c r="R35" s="177">
        <f t="shared" si="13"/>
        <v>62</v>
      </c>
      <c r="S35" s="177">
        <f t="shared" si="13"/>
        <v>23</v>
      </c>
      <c r="T35" s="177">
        <f t="shared" si="13"/>
        <v>15</v>
      </c>
      <c r="U35" s="177">
        <f t="shared" si="13"/>
        <v>12</v>
      </c>
      <c r="V35" s="172" t="s">
        <v>227</v>
      </c>
      <c r="Y35" s="167" t="str">
        <f t="shared" ref="Y35:AK35" si="14">IF(B35=SUM(B37:B42),"ok",B35-SUM(B37:B42))</f>
        <v>ok</v>
      </c>
      <c r="Z35" s="167" t="str">
        <f t="shared" si="14"/>
        <v>ok</v>
      </c>
      <c r="AA35" s="167" t="str">
        <f t="shared" si="14"/>
        <v>ok</v>
      </c>
      <c r="AB35" s="167" t="str">
        <f t="shared" si="14"/>
        <v>ok</v>
      </c>
      <c r="AC35" s="167" t="str">
        <f t="shared" si="14"/>
        <v>ok</v>
      </c>
      <c r="AD35" s="167" t="str">
        <f t="shared" si="14"/>
        <v>ok</v>
      </c>
      <c r="AE35" s="167" t="str">
        <f t="shared" si="14"/>
        <v>ok</v>
      </c>
      <c r="AF35" s="167" t="str">
        <f t="shared" si="14"/>
        <v>ok</v>
      </c>
      <c r="AG35" s="167" t="str">
        <f t="shared" si="14"/>
        <v>ok</v>
      </c>
      <c r="AH35" s="167" t="str">
        <f t="shared" si="14"/>
        <v>ok</v>
      </c>
      <c r="AI35" s="167" t="str">
        <f t="shared" si="14"/>
        <v>ok</v>
      </c>
      <c r="AJ35" s="167" t="str">
        <f t="shared" si="14"/>
        <v>ok</v>
      </c>
      <c r="AK35" s="167" t="str">
        <f t="shared" si="14"/>
        <v>ok</v>
      </c>
      <c r="AL35" s="167" t="str">
        <f t="shared" ref="AL35:AR35" si="15">IF(O35=SUM(O37:O42),"ok",O35-SUM(O37:O42))</f>
        <v>ok</v>
      </c>
      <c r="AM35" s="167" t="str">
        <f t="shared" si="15"/>
        <v>ok</v>
      </c>
      <c r="AN35" s="167" t="str">
        <f t="shared" si="15"/>
        <v>ok</v>
      </c>
      <c r="AO35" s="167" t="str">
        <f t="shared" si="15"/>
        <v>ok</v>
      </c>
      <c r="AP35" s="167" t="str">
        <f t="shared" si="15"/>
        <v>ok</v>
      </c>
      <c r="AQ35" s="167" t="str">
        <f t="shared" si="15"/>
        <v>ok</v>
      </c>
      <c r="AR35" s="167" t="str">
        <f t="shared" si="15"/>
        <v>ok</v>
      </c>
    </row>
    <row r="36" spans="1:44" s="6" customFormat="1" ht="19.5" customHeight="1">
      <c r="A36" s="32"/>
      <c r="B36" s="168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6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</row>
    <row r="37" spans="1:44" s="6" customFormat="1" ht="19.5" customHeight="1">
      <c r="A37" s="26" t="s">
        <v>228</v>
      </c>
      <c r="B37" s="168">
        <v>5</v>
      </c>
      <c r="C37" s="169">
        <v>5</v>
      </c>
      <c r="D37" s="194">
        <v>0</v>
      </c>
      <c r="E37" s="169">
        <v>19</v>
      </c>
      <c r="F37" s="169">
        <v>12</v>
      </c>
      <c r="G37" s="174">
        <v>0</v>
      </c>
      <c r="H37" s="169">
        <v>7</v>
      </c>
      <c r="I37" s="169">
        <v>237</v>
      </c>
      <c r="J37" s="169">
        <v>119</v>
      </c>
      <c r="K37" s="169">
        <v>118</v>
      </c>
      <c r="L37" s="169">
        <v>80</v>
      </c>
      <c r="M37" s="169">
        <v>85</v>
      </c>
      <c r="N37" s="169">
        <v>72</v>
      </c>
      <c r="O37" s="169">
        <f t="shared" ref="O37:O42" si="16">SUM(P37+S37)</f>
        <v>59</v>
      </c>
      <c r="P37" s="169">
        <v>48</v>
      </c>
      <c r="Q37" s="169">
        <v>30</v>
      </c>
      <c r="R37" s="169">
        <v>18</v>
      </c>
      <c r="S37" s="169">
        <v>11</v>
      </c>
      <c r="T37" s="169">
        <v>6</v>
      </c>
      <c r="U37" s="169">
        <v>5</v>
      </c>
      <c r="V37" s="101" t="s">
        <v>228</v>
      </c>
      <c r="Y37" s="167" t="str">
        <f t="shared" ref="Y37:Y42" si="17">IF(B37=C37+D37,"ok",B37-(C37+D37))</f>
        <v>ok</v>
      </c>
      <c r="Z37" s="167"/>
      <c r="AA37" s="167"/>
      <c r="AB37" s="167" t="str">
        <f t="shared" ref="AB37:AB42" si="18">IF(E37=SUM(F37:H37),"ok",E37-SUM(F37:H37))</f>
        <v>ok</v>
      </c>
      <c r="AC37" s="167"/>
      <c r="AD37" s="167"/>
      <c r="AE37" s="167"/>
      <c r="AF37" s="167" t="str">
        <f t="shared" ref="AF37:AF42" si="19">IF(I37=(J37+K37),"ok",I37-(J37+K37))</f>
        <v>ok</v>
      </c>
      <c r="AG37" s="167"/>
      <c r="AH37" s="167"/>
      <c r="AI37" s="167" t="str">
        <f t="shared" ref="AI37:AI42" si="20">IF(I37=SUM(L37:N37),"ok",I37-SUM(L37:N37))</f>
        <v>ok</v>
      </c>
      <c r="AJ37" s="167"/>
      <c r="AK37" s="167"/>
      <c r="AL37" s="167" t="str">
        <f t="shared" ref="AL37:AL42" si="21">IF(O37=P37+S37,"ok",O37-(P37+S37))</f>
        <v>ok</v>
      </c>
      <c r="AM37" s="167" t="str">
        <f t="shared" ref="AM37:AM42" si="22">IF(P37=(Q37+R37),"ok",P37-(Q37+R37))</f>
        <v>ok</v>
      </c>
      <c r="AN37" s="167"/>
      <c r="AO37" s="167"/>
      <c r="AP37" s="167"/>
      <c r="AQ37" s="167"/>
      <c r="AR37" s="167"/>
    </row>
    <row r="38" spans="1:44" s="6" customFormat="1" ht="19.5" customHeight="1">
      <c r="A38" s="26" t="s">
        <v>229</v>
      </c>
      <c r="B38" s="168">
        <v>1</v>
      </c>
      <c r="C38" s="169">
        <v>1</v>
      </c>
      <c r="D38" s="194">
        <v>0</v>
      </c>
      <c r="E38" s="169">
        <v>8</v>
      </c>
      <c r="F38" s="169">
        <v>6</v>
      </c>
      <c r="G38" s="174">
        <v>0</v>
      </c>
      <c r="H38" s="169">
        <v>2</v>
      </c>
      <c r="I38" s="169">
        <v>180</v>
      </c>
      <c r="J38" s="169">
        <v>96</v>
      </c>
      <c r="K38" s="169">
        <v>84</v>
      </c>
      <c r="L38" s="169">
        <v>65</v>
      </c>
      <c r="M38" s="169">
        <v>56</v>
      </c>
      <c r="N38" s="169">
        <v>59</v>
      </c>
      <c r="O38" s="169">
        <f t="shared" si="16"/>
        <v>20</v>
      </c>
      <c r="P38" s="169">
        <v>19</v>
      </c>
      <c r="Q38" s="169">
        <v>8</v>
      </c>
      <c r="R38" s="169">
        <v>11</v>
      </c>
      <c r="S38" s="194">
        <v>1</v>
      </c>
      <c r="T38" s="169">
        <v>2</v>
      </c>
      <c r="U38" s="169">
        <v>2</v>
      </c>
      <c r="V38" s="101" t="s">
        <v>229</v>
      </c>
      <c r="Y38" s="167" t="str">
        <f t="shared" si="17"/>
        <v>ok</v>
      </c>
      <c r="Z38" s="167"/>
      <c r="AA38" s="167"/>
      <c r="AB38" s="167" t="str">
        <f t="shared" si="18"/>
        <v>ok</v>
      </c>
      <c r="AC38" s="167"/>
      <c r="AD38" s="167"/>
      <c r="AE38" s="167"/>
      <c r="AF38" s="167" t="str">
        <f t="shared" si="19"/>
        <v>ok</v>
      </c>
      <c r="AG38" s="167"/>
      <c r="AH38" s="167"/>
      <c r="AI38" s="167" t="str">
        <f t="shared" si="20"/>
        <v>ok</v>
      </c>
      <c r="AJ38" s="167"/>
      <c r="AK38" s="167"/>
      <c r="AL38" s="167" t="str">
        <f t="shared" si="21"/>
        <v>ok</v>
      </c>
      <c r="AM38" s="167" t="str">
        <f t="shared" si="22"/>
        <v>ok</v>
      </c>
      <c r="AN38" s="167"/>
      <c r="AO38" s="167"/>
      <c r="AP38" s="167"/>
      <c r="AQ38" s="167"/>
      <c r="AR38" s="167"/>
    </row>
    <row r="39" spans="1:44" s="6" customFormat="1" ht="19.5" customHeight="1">
      <c r="A39" s="26" t="s">
        <v>230</v>
      </c>
      <c r="B39" s="168">
        <v>2</v>
      </c>
      <c r="C39" s="169">
        <v>2</v>
      </c>
      <c r="D39" s="194">
        <v>0</v>
      </c>
      <c r="E39" s="169">
        <v>4</v>
      </c>
      <c r="F39" s="169">
        <v>3</v>
      </c>
      <c r="G39" s="174">
        <v>0</v>
      </c>
      <c r="H39" s="194">
        <v>1</v>
      </c>
      <c r="I39" s="169">
        <v>39</v>
      </c>
      <c r="J39" s="169">
        <v>22</v>
      </c>
      <c r="K39" s="169">
        <v>17</v>
      </c>
      <c r="L39" s="169">
        <v>11</v>
      </c>
      <c r="M39" s="169">
        <v>13</v>
      </c>
      <c r="N39" s="169">
        <v>15</v>
      </c>
      <c r="O39" s="169">
        <f t="shared" si="16"/>
        <v>16</v>
      </c>
      <c r="P39" s="169">
        <v>10</v>
      </c>
      <c r="Q39" s="169">
        <v>6</v>
      </c>
      <c r="R39" s="169">
        <v>4</v>
      </c>
      <c r="S39" s="169">
        <v>6</v>
      </c>
      <c r="T39" s="169">
        <v>1</v>
      </c>
      <c r="U39" s="169">
        <v>1</v>
      </c>
      <c r="V39" s="101" t="s">
        <v>230</v>
      </c>
      <c r="Y39" s="167" t="str">
        <f t="shared" si="17"/>
        <v>ok</v>
      </c>
      <c r="Z39" s="167"/>
      <c r="AA39" s="167"/>
      <c r="AB39" s="167" t="str">
        <f t="shared" si="18"/>
        <v>ok</v>
      </c>
      <c r="AC39" s="167"/>
      <c r="AD39" s="167"/>
      <c r="AE39" s="167"/>
      <c r="AF39" s="167" t="str">
        <f t="shared" si="19"/>
        <v>ok</v>
      </c>
      <c r="AG39" s="167"/>
      <c r="AH39" s="167"/>
      <c r="AI39" s="167" t="str">
        <f t="shared" si="20"/>
        <v>ok</v>
      </c>
      <c r="AJ39" s="167"/>
      <c r="AK39" s="167"/>
      <c r="AL39" s="167" t="str">
        <f t="shared" si="21"/>
        <v>ok</v>
      </c>
      <c r="AM39" s="167" t="str">
        <f t="shared" si="22"/>
        <v>ok</v>
      </c>
      <c r="AN39" s="167"/>
      <c r="AO39" s="167"/>
      <c r="AP39" s="167"/>
      <c r="AQ39" s="167"/>
      <c r="AR39" s="167"/>
    </row>
    <row r="40" spans="1:44" s="6" customFormat="1" ht="19.5" customHeight="1">
      <c r="A40" s="26" t="s">
        <v>231</v>
      </c>
      <c r="B40" s="168">
        <v>1</v>
      </c>
      <c r="C40" s="169">
        <v>1</v>
      </c>
      <c r="D40" s="194">
        <v>0</v>
      </c>
      <c r="E40" s="169">
        <v>15</v>
      </c>
      <c r="F40" s="169">
        <v>13</v>
      </c>
      <c r="G40" s="174">
        <v>0</v>
      </c>
      <c r="H40" s="169">
        <v>2</v>
      </c>
      <c r="I40" s="169">
        <v>399</v>
      </c>
      <c r="J40" s="169">
        <v>191</v>
      </c>
      <c r="K40" s="169">
        <v>208</v>
      </c>
      <c r="L40" s="169">
        <v>127</v>
      </c>
      <c r="M40" s="169">
        <v>145</v>
      </c>
      <c r="N40" s="169">
        <v>127</v>
      </c>
      <c r="O40" s="169">
        <f t="shared" si="16"/>
        <v>35</v>
      </c>
      <c r="P40" s="169">
        <v>32</v>
      </c>
      <c r="Q40" s="169">
        <v>17</v>
      </c>
      <c r="R40" s="169">
        <v>15</v>
      </c>
      <c r="S40" s="169">
        <v>3</v>
      </c>
      <c r="T40" s="169">
        <v>3</v>
      </c>
      <c r="U40" s="169">
        <v>2</v>
      </c>
      <c r="V40" s="101" t="s">
        <v>231</v>
      </c>
      <c r="Y40" s="167" t="str">
        <f t="shared" si="17"/>
        <v>ok</v>
      </c>
      <c r="Z40" s="167"/>
      <c r="AA40" s="167"/>
      <c r="AB40" s="167" t="str">
        <f t="shared" si="18"/>
        <v>ok</v>
      </c>
      <c r="AC40" s="167"/>
      <c r="AD40" s="167"/>
      <c r="AE40" s="167"/>
      <c r="AF40" s="167" t="str">
        <f t="shared" si="19"/>
        <v>ok</v>
      </c>
      <c r="AG40" s="167"/>
      <c r="AH40" s="167"/>
      <c r="AI40" s="167" t="str">
        <f t="shared" si="20"/>
        <v>ok</v>
      </c>
      <c r="AJ40" s="167"/>
      <c r="AK40" s="167"/>
      <c r="AL40" s="167" t="str">
        <f t="shared" si="21"/>
        <v>ok</v>
      </c>
      <c r="AM40" s="167" t="str">
        <f t="shared" si="22"/>
        <v>ok</v>
      </c>
      <c r="AN40" s="167"/>
      <c r="AO40" s="167"/>
      <c r="AP40" s="167"/>
      <c r="AQ40" s="167"/>
      <c r="AR40" s="167"/>
    </row>
    <row r="41" spans="1:44" s="6" customFormat="1" ht="19.5" customHeight="1">
      <c r="A41" s="26" t="s">
        <v>232</v>
      </c>
      <c r="B41" s="168">
        <v>1</v>
      </c>
      <c r="C41" s="169">
        <v>1</v>
      </c>
      <c r="D41" s="194">
        <v>0</v>
      </c>
      <c r="E41" s="169">
        <v>12</v>
      </c>
      <c r="F41" s="169">
        <v>10</v>
      </c>
      <c r="G41" s="174">
        <v>0</v>
      </c>
      <c r="H41" s="169">
        <v>2</v>
      </c>
      <c r="I41" s="169">
        <v>285</v>
      </c>
      <c r="J41" s="169">
        <v>133</v>
      </c>
      <c r="K41" s="169">
        <v>152</v>
      </c>
      <c r="L41" s="169">
        <v>89</v>
      </c>
      <c r="M41" s="169">
        <v>89</v>
      </c>
      <c r="N41" s="169">
        <v>107</v>
      </c>
      <c r="O41" s="169">
        <f t="shared" si="16"/>
        <v>25</v>
      </c>
      <c r="P41" s="169">
        <v>25</v>
      </c>
      <c r="Q41" s="169">
        <v>16</v>
      </c>
      <c r="R41" s="169">
        <v>9</v>
      </c>
      <c r="S41" s="194">
        <v>0</v>
      </c>
      <c r="T41" s="169">
        <v>2</v>
      </c>
      <c r="U41" s="169">
        <v>1</v>
      </c>
      <c r="V41" s="101" t="s">
        <v>232</v>
      </c>
      <c r="Y41" s="167" t="str">
        <f t="shared" si="17"/>
        <v>ok</v>
      </c>
      <c r="Z41" s="167"/>
      <c r="AA41" s="167"/>
      <c r="AB41" s="167" t="str">
        <f t="shared" si="18"/>
        <v>ok</v>
      </c>
      <c r="AC41" s="167"/>
      <c r="AD41" s="167"/>
      <c r="AE41" s="167"/>
      <c r="AF41" s="167" t="str">
        <f t="shared" si="19"/>
        <v>ok</v>
      </c>
      <c r="AG41" s="167"/>
      <c r="AH41" s="167"/>
      <c r="AI41" s="167" t="str">
        <f t="shared" si="20"/>
        <v>ok</v>
      </c>
      <c r="AJ41" s="167"/>
      <c r="AK41" s="167"/>
      <c r="AL41" s="167" t="str">
        <f t="shared" si="21"/>
        <v>ok</v>
      </c>
      <c r="AM41" s="167" t="str">
        <f t="shared" si="22"/>
        <v>ok</v>
      </c>
      <c r="AN41" s="167"/>
      <c r="AO41" s="167"/>
      <c r="AP41" s="167"/>
      <c r="AQ41" s="167"/>
      <c r="AR41" s="167"/>
    </row>
    <row r="42" spans="1:44" s="6" customFormat="1" ht="19.5" customHeight="1">
      <c r="A42" s="26" t="s">
        <v>233</v>
      </c>
      <c r="B42" s="168">
        <v>1</v>
      </c>
      <c r="C42" s="169">
        <v>1</v>
      </c>
      <c r="D42" s="194">
        <v>0</v>
      </c>
      <c r="E42" s="169">
        <v>4</v>
      </c>
      <c r="F42" s="169">
        <v>3</v>
      </c>
      <c r="G42" s="174">
        <v>0</v>
      </c>
      <c r="H42" s="169">
        <v>1</v>
      </c>
      <c r="I42" s="169">
        <v>55</v>
      </c>
      <c r="J42" s="169">
        <v>34</v>
      </c>
      <c r="K42" s="169">
        <v>21</v>
      </c>
      <c r="L42" s="169">
        <v>19</v>
      </c>
      <c r="M42" s="169">
        <v>16</v>
      </c>
      <c r="N42" s="169">
        <v>20</v>
      </c>
      <c r="O42" s="169">
        <f t="shared" si="16"/>
        <v>13</v>
      </c>
      <c r="P42" s="169">
        <v>11</v>
      </c>
      <c r="Q42" s="169">
        <v>6</v>
      </c>
      <c r="R42" s="169">
        <v>5</v>
      </c>
      <c r="S42" s="169">
        <v>2</v>
      </c>
      <c r="T42" s="169">
        <v>1</v>
      </c>
      <c r="U42" s="169">
        <v>1</v>
      </c>
      <c r="V42" s="101" t="s">
        <v>233</v>
      </c>
      <c r="Y42" s="167" t="str">
        <f t="shared" si="17"/>
        <v>ok</v>
      </c>
      <c r="Z42" s="167"/>
      <c r="AA42" s="167"/>
      <c r="AB42" s="167" t="str">
        <f t="shared" si="18"/>
        <v>ok</v>
      </c>
      <c r="AC42" s="167"/>
      <c r="AD42" s="167"/>
      <c r="AE42" s="167"/>
      <c r="AF42" s="167" t="str">
        <f t="shared" si="19"/>
        <v>ok</v>
      </c>
      <c r="AG42" s="167"/>
      <c r="AH42" s="167"/>
      <c r="AI42" s="167" t="str">
        <f t="shared" si="20"/>
        <v>ok</v>
      </c>
      <c r="AJ42" s="167"/>
      <c r="AK42" s="167"/>
      <c r="AL42" s="167" t="str">
        <f t="shared" si="21"/>
        <v>ok</v>
      </c>
      <c r="AM42" s="167" t="str">
        <f t="shared" si="22"/>
        <v>ok</v>
      </c>
      <c r="AN42" s="167"/>
      <c r="AO42" s="167"/>
      <c r="AP42" s="167"/>
      <c r="AQ42" s="167"/>
      <c r="AR42" s="167"/>
    </row>
    <row r="43" spans="1:44" s="6" customFormat="1" ht="19.5" customHeight="1">
      <c r="A43" s="180"/>
      <c r="B43" s="198" t="s">
        <v>79</v>
      </c>
      <c r="C43" s="198" t="s">
        <v>79</v>
      </c>
      <c r="D43" s="198" t="s">
        <v>79</v>
      </c>
      <c r="E43" s="198" t="s">
        <v>79</v>
      </c>
      <c r="F43" s="198" t="s">
        <v>79</v>
      </c>
      <c r="G43" s="198" t="s">
        <v>79</v>
      </c>
      <c r="H43" s="198" t="s">
        <v>79</v>
      </c>
      <c r="I43" s="198" t="s">
        <v>79</v>
      </c>
      <c r="J43" s="198" t="s">
        <v>79</v>
      </c>
      <c r="K43" s="198" t="s">
        <v>79</v>
      </c>
      <c r="L43" s="198" t="s">
        <v>79</v>
      </c>
      <c r="M43" s="198"/>
      <c r="N43" s="198"/>
      <c r="O43" s="198" t="s">
        <v>79</v>
      </c>
      <c r="P43" s="198" t="s">
        <v>79</v>
      </c>
      <c r="Q43" s="198" t="s">
        <v>79</v>
      </c>
      <c r="R43" s="198" t="s">
        <v>79</v>
      </c>
      <c r="S43" s="198" t="s">
        <v>79</v>
      </c>
      <c r="T43" s="198" t="s">
        <v>79</v>
      </c>
      <c r="U43" s="198" t="s">
        <v>79</v>
      </c>
      <c r="V43" s="183"/>
    </row>
    <row r="44" spans="1:44">
      <c r="B44" s="66"/>
      <c r="C44" s="66"/>
      <c r="D44" s="66"/>
      <c r="E44" s="66"/>
      <c r="F44" s="66"/>
      <c r="G44" s="66"/>
    </row>
  </sheetData>
  <sheetProtection password="CA4C" sheet="1" objects="1" scenarios="1"/>
  <mergeCells count="28">
    <mergeCell ref="AH6:AI6"/>
    <mergeCell ref="AL6:AP6"/>
    <mergeCell ref="B7:B8"/>
    <mergeCell ref="C7:C8"/>
    <mergeCell ref="D7:D8"/>
    <mergeCell ref="E7:E8"/>
    <mergeCell ref="I7:I8"/>
    <mergeCell ref="L7:L8"/>
    <mergeCell ref="M7:M8"/>
    <mergeCell ref="N7:N8"/>
    <mergeCell ref="B6:D6"/>
    <mergeCell ref="E6:H6"/>
    <mergeCell ref="K6:L6"/>
    <mergeCell ref="O6:S6"/>
    <mergeCell ref="Y6:AA6"/>
    <mergeCell ref="AB6:AE6"/>
    <mergeCell ref="AP7:AP8"/>
    <mergeCell ref="O7:O8"/>
    <mergeCell ref="S7:S8"/>
    <mergeCell ref="Y7:Y8"/>
    <mergeCell ref="Z7:Z8"/>
    <mergeCell ref="AA7:AA8"/>
    <mergeCell ref="AB7:AB8"/>
    <mergeCell ref="AF7:AF8"/>
    <mergeCell ref="AI7:AI8"/>
    <mergeCell ref="AJ7:AJ8"/>
    <mergeCell ref="AK7:AK8"/>
    <mergeCell ref="AL7:AL8"/>
  </mergeCells>
  <phoneticPr fontId="2"/>
  <pageMargins left="0.7" right="0.7" top="0.75" bottom="0.75" header="0.3" footer="0.3"/>
  <pageSetup paperSize="12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showGridLines="0" zoomScaleNormal="100" workbookViewId="0">
      <pane xSplit="1" ySplit="6" topLeftCell="B7" activePane="bottomRight" state="frozen"/>
      <selection activeCell="D78" sqref="D78"/>
      <selection pane="topRight" activeCell="D78" sqref="D78"/>
      <selection pane="bottomLeft" activeCell="D78" sqref="D78"/>
      <selection pane="bottomRight"/>
    </sheetView>
  </sheetViews>
  <sheetFormatPr defaultRowHeight="13.5"/>
  <cols>
    <col min="1" max="1" width="19" style="6" customWidth="1"/>
    <col min="2" max="8" width="14.25" style="6" customWidth="1"/>
    <col min="9" max="9" width="9" style="6"/>
    <col min="10" max="10" width="9" style="6" hidden="1" customWidth="1"/>
    <col min="11" max="17" width="0" style="6" hidden="1" customWidth="1"/>
    <col min="18" max="18" width="12" style="6" hidden="1" customWidth="1"/>
    <col min="19" max="16384" width="9" style="6"/>
  </cols>
  <sheetData>
    <row r="1" spans="1:18">
      <c r="A1" s="199"/>
      <c r="B1" s="138"/>
      <c r="C1" s="5"/>
      <c r="D1" s="5"/>
      <c r="E1" s="5"/>
      <c r="F1" s="5"/>
      <c r="G1" s="5"/>
      <c r="H1" s="5"/>
    </row>
    <row r="2" spans="1:18">
      <c r="A2" s="200"/>
      <c r="B2" s="201"/>
      <c r="C2" s="200"/>
      <c r="D2" s="200"/>
      <c r="E2" s="200"/>
      <c r="F2" s="200"/>
      <c r="G2" s="200"/>
      <c r="H2" s="200"/>
    </row>
    <row r="3" spans="1:18" ht="14.25">
      <c r="A3" s="5"/>
      <c r="B3" s="141" t="s">
        <v>234</v>
      </c>
      <c r="C3" s="5"/>
      <c r="D3" s="5"/>
      <c r="E3" s="5"/>
      <c r="F3" s="5"/>
      <c r="G3" s="5"/>
      <c r="H3" s="5"/>
      <c r="K3" s="6" t="s">
        <v>21</v>
      </c>
    </row>
    <row r="4" spans="1:18" ht="14.25" thickBot="1">
      <c r="A4" s="5"/>
      <c r="B4" s="5"/>
      <c r="C4" s="5"/>
      <c r="D4" s="5"/>
      <c r="E4" s="5"/>
      <c r="F4" s="5"/>
      <c r="G4" s="5"/>
      <c r="H4" s="5"/>
      <c r="K4" s="30" t="s">
        <v>235</v>
      </c>
    </row>
    <row r="5" spans="1:18" ht="20.25" customHeight="1" thickTop="1">
      <c r="A5" s="449" t="s">
        <v>236</v>
      </c>
      <c r="B5" s="474" t="s">
        <v>80</v>
      </c>
      <c r="C5" s="474">
        <v>26</v>
      </c>
      <c r="D5" s="474">
        <v>27</v>
      </c>
      <c r="E5" s="474">
        <v>28</v>
      </c>
      <c r="F5" s="16"/>
      <c r="G5" s="202">
        <v>29</v>
      </c>
      <c r="H5" s="17"/>
      <c r="K5" s="471" t="s">
        <v>237</v>
      </c>
      <c r="L5" s="471">
        <v>24</v>
      </c>
      <c r="M5" s="471">
        <v>25</v>
      </c>
      <c r="N5" s="471">
        <v>26</v>
      </c>
      <c r="O5" s="16"/>
      <c r="P5" s="202">
        <v>27</v>
      </c>
      <c r="Q5" s="17"/>
    </row>
    <row r="6" spans="1:18" ht="20.25" customHeight="1">
      <c r="A6" s="473"/>
      <c r="B6" s="475"/>
      <c r="C6" s="475"/>
      <c r="D6" s="475"/>
      <c r="E6" s="475"/>
      <c r="F6" s="21" t="s">
        <v>14</v>
      </c>
      <c r="G6" s="21" t="s">
        <v>238</v>
      </c>
      <c r="H6" s="155" t="s">
        <v>239</v>
      </c>
      <c r="K6" s="472"/>
      <c r="L6" s="472"/>
      <c r="M6" s="472"/>
      <c r="N6" s="472"/>
      <c r="O6" s="159" t="s">
        <v>14</v>
      </c>
      <c r="P6" s="159" t="s">
        <v>238</v>
      </c>
      <c r="Q6" s="203" t="s">
        <v>239</v>
      </c>
    </row>
    <row r="7" spans="1:18">
      <c r="A7" s="204"/>
      <c r="B7" s="205"/>
      <c r="C7" s="206"/>
      <c r="D7" s="206"/>
      <c r="E7" s="206"/>
      <c r="F7" s="206"/>
      <c r="G7" s="206"/>
      <c r="H7" s="206"/>
      <c r="I7" s="82"/>
      <c r="O7" s="6" t="s">
        <v>240</v>
      </c>
      <c r="R7" s="33" t="s">
        <v>241</v>
      </c>
    </row>
    <row r="8" spans="1:18">
      <c r="A8" s="207" t="s">
        <v>242</v>
      </c>
      <c r="B8" s="208">
        <v>83</v>
      </c>
      <c r="C8" s="36">
        <v>81</v>
      </c>
      <c r="D8" s="36">
        <v>78</v>
      </c>
      <c r="E8" s="36">
        <v>80</v>
      </c>
      <c r="F8" s="36">
        <v>80</v>
      </c>
      <c r="G8" s="36">
        <v>60</v>
      </c>
      <c r="H8" s="36">
        <f>H9+H10</f>
        <v>20</v>
      </c>
      <c r="I8" s="82"/>
      <c r="K8" s="167" t="str">
        <f t="shared" ref="K8:Q8" si="0">IF(B8=B9+B10,"ok",B8-(B9+B10))</f>
        <v>ok</v>
      </c>
      <c r="L8" s="167" t="str">
        <f t="shared" si="0"/>
        <v>ok</v>
      </c>
      <c r="M8" s="167" t="str">
        <f t="shared" si="0"/>
        <v>ok</v>
      </c>
      <c r="N8" s="167" t="str">
        <f t="shared" si="0"/>
        <v>ok</v>
      </c>
      <c r="O8" s="167" t="str">
        <f t="shared" si="0"/>
        <v>ok</v>
      </c>
      <c r="P8" s="167" t="str">
        <f t="shared" si="0"/>
        <v>ok</v>
      </c>
      <c r="Q8" s="167" t="str">
        <f t="shared" si="0"/>
        <v>ok</v>
      </c>
      <c r="R8" s="49" t="str">
        <f>IF(F8=G8+H8,"ok",F8-(G8+H8))</f>
        <v>ok</v>
      </c>
    </row>
    <row r="9" spans="1:18">
      <c r="A9" s="209" t="s">
        <v>243</v>
      </c>
      <c r="B9" s="210">
        <v>76</v>
      </c>
      <c r="C9" s="29">
        <v>74</v>
      </c>
      <c r="D9" s="29">
        <v>71</v>
      </c>
      <c r="E9" s="29">
        <v>72</v>
      </c>
      <c r="F9" s="29">
        <v>72</v>
      </c>
      <c r="G9" s="29">
        <v>52</v>
      </c>
      <c r="H9" s="29">
        <v>20</v>
      </c>
      <c r="I9" s="82"/>
      <c r="K9" s="167"/>
      <c r="L9" s="167"/>
      <c r="M9" s="167"/>
      <c r="N9" s="167"/>
      <c r="O9" s="167"/>
      <c r="P9" s="167"/>
      <c r="Q9" s="167"/>
      <c r="R9" s="49" t="str">
        <f>IF(F9=G9+H9,"ok",F9-(G9+H9))</f>
        <v>ok</v>
      </c>
    </row>
    <row r="10" spans="1:18">
      <c r="A10" s="209" t="s">
        <v>244</v>
      </c>
      <c r="B10" s="210">
        <v>7</v>
      </c>
      <c r="C10" s="29">
        <v>7</v>
      </c>
      <c r="D10" s="29">
        <v>7</v>
      </c>
      <c r="E10" s="29">
        <v>8</v>
      </c>
      <c r="F10" s="29">
        <v>8</v>
      </c>
      <c r="G10" s="29">
        <v>8</v>
      </c>
      <c r="H10" s="194">
        <v>0</v>
      </c>
      <c r="I10" s="82"/>
      <c r="K10" s="167"/>
      <c r="L10" s="167"/>
      <c r="M10" s="167"/>
      <c r="N10" s="167"/>
      <c r="O10" s="167"/>
      <c r="P10" s="167"/>
      <c r="Q10" s="167"/>
      <c r="R10" s="49" t="str">
        <f>IF(F10=G10+H10,"ok",F10-(G10+H10))</f>
        <v>ok</v>
      </c>
    </row>
    <row r="11" spans="1:18" ht="11.25" customHeight="1">
      <c r="A11" s="211"/>
      <c r="B11" s="210"/>
      <c r="C11" s="29"/>
      <c r="D11" s="29"/>
      <c r="E11" s="29"/>
      <c r="F11" s="29"/>
      <c r="G11" s="29"/>
      <c r="H11" s="29"/>
      <c r="I11" s="82"/>
      <c r="K11" s="167"/>
      <c r="L11" s="167"/>
      <c r="M11" s="167"/>
      <c r="N11" s="167"/>
      <c r="O11" s="167"/>
      <c r="P11" s="167"/>
      <c r="Q11" s="167"/>
      <c r="R11" s="49"/>
    </row>
    <row r="12" spans="1:18">
      <c r="A12" s="207" t="s">
        <v>245</v>
      </c>
      <c r="B12" s="208">
        <v>4054</v>
      </c>
      <c r="C12" s="36">
        <v>3961</v>
      </c>
      <c r="D12" s="36">
        <v>3923</v>
      </c>
      <c r="E12" s="36">
        <v>3998</v>
      </c>
      <c r="F12" s="36">
        <v>3991</v>
      </c>
      <c r="G12" s="36">
        <v>2798</v>
      </c>
      <c r="H12" s="36">
        <v>1193</v>
      </c>
      <c r="I12" s="82"/>
      <c r="J12" s="212" t="s">
        <v>246</v>
      </c>
      <c r="K12" s="213" t="str">
        <f t="shared" ref="K12:Q12" si="1">IF(B12=B13+B16,"ok",B12-(B13+B16))</f>
        <v>ok</v>
      </c>
      <c r="L12" s="213" t="str">
        <f t="shared" si="1"/>
        <v>ok</v>
      </c>
      <c r="M12" s="213" t="str">
        <f t="shared" si="1"/>
        <v>ok</v>
      </c>
      <c r="N12" s="213" t="str">
        <f t="shared" si="1"/>
        <v>ok</v>
      </c>
      <c r="O12" s="213" t="str">
        <f t="shared" si="1"/>
        <v>ok</v>
      </c>
      <c r="P12" s="213" t="str">
        <f t="shared" si="1"/>
        <v>ok</v>
      </c>
      <c r="Q12" s="213" t="str">
        <f t="shared" si="1"/>
        <v>ok</v>
      </c>
      <c r="R12" s="49" t="str">
        <f>IF(F12=G12+H12,"ok",F12-(G12+H12))</f>
        <v>ok</v>
      </c>
    </row>
    <row r="13" spans="1:18">
      <c r="A13" s="209" t="s">
        <v>247</v>
      </c>
      <c r="B13" s="210">
        <v>2985</v>
      </c>
      <c r="C13" s="29">
        <v>2965</v>
      </c>
      <c r="D13" s="29">
        <v>2953</v>
      </c>
      <c r="E13" s="29">
        <v>2986</v>
      </c>
      <c r="F13" s="29">
        <v>2980</v>
      </c>
      <c r="G13" s="29">
        <v>2247</v>
      </c>
      <c r="H13" s="29">
        <v>733</v>
      </c>
      <c r="I13" s="214"/>
      <c r="J13" s="212" t="s">
        <v>248</v>
      </c>
      <c r="K13" s="213" t="str">
        <f t="shared" ref="K13:Q13" si="2">IF(B13=B14+B15,"ok",B13-(B14+B15))</f>
        <v>ok</v>
      </c>
      <c r="L13" s="213" t="str">
        <f t="shared" si="2"/>
        <v>ok</v>
      </c>
      <c r="M13" s="213" t="str">
        <f t="shared" si="2"/>
        <v>ok</v>
      </c>
      <c r="N13" s="213" t="str">
        <f t="shared" si="2"/>
        <v>ok</v>
      </c>
      <c r="O13" s="213" t="str">
        <f t="shared" si="2"/>
        <v>ok</v>
      </c>
      <c r="P13" s="213" t="str">
        <f t="shared" si="2"/>
        <v>ok</v>
      </c>
      <c r="Q13" s="213" t="str">
        <f t="shared" si="2"/>
        <v>ok</v>
      </c>
      <c r="R13" s="49" t="str">
        <f>IF(F13=G13+H13,"ok",F13-(G13+H13))</f>
        <v>ok</v>
      </c>
    </row>
    <row r="14" spans="1:18">
      <c r="A14" s="209" t="s">
        <v>249</v>
      </c>
      <c r="B14" s="210">
        <v>2069</v>
      </c>
      <c r="C14" s="29">
        <v>2052</v>
      </c>
      <c r="D14" s="29">
        <v>2035</v>
      </c>
      <c r="E14" s="29">
        <v>2055</v>
      </c>
      <c r="F14" s="29">
        <v>2058</v>
      </c>
      <c r="G14" s="29">
        <v>1549</v>
      </c>
      <c r="H14" s="29">
        <v>509</v>
      </c>
      <c r="I14" s="214"/>
      <c r="K14" s="167"/>
      <c r="L14" s="167"/>
      <c r="M14" s="167"/>
      <c r="N14" s="167"/>
      <c r="O14" s="167"/>
      <c r="P14" s="167"/>
      <c r="Q14" s="167"/>
      <c r="R14" s="49" t="str">
        <f>IF(F14=G14+H14,"ok",F14-(G14+H14))</f>
        <v>ok</v>
      </c>
    </row>
    <row r="15" spans="1:18">
      <c r="A15" s="209" t="s">
        <v>250</v>
      </c>
      <c r="B15" s="210">
        <v>916</v>
      </c>
      <c r="C15" s="29">
        <v>913</v>
      </c>
      <c r="D15" s="29">
        <v>918</v>
      </c>
      <c r="E15" s="29">
        <v>931</v>
      </c>
      <c r="F15" s="29">
        <v>922</v>
      </c>
      <c r="G15" s="29">
        <v>698</v>
      </c>
      <c r="H15" s="29">
        <v>224</v>
      </c>
      <c r="I15" s="214"/>
      <c r="K15" s="167"/>
      <c r="L15" s="167"/>
      <c r="M15" s="167"/>
      <c r="N15" s="167"/>
      <c r="O15" s="167"/>
      <c r="P15" s="167"/>
      <c r="Q15" s="167"/>
      <c r="R15" s="49" t="str">
        <f>IF(F15=G15+H15,"ok",F15-(G15+H15))</f>
        <v>ok</v>
      </c>
    </row>
    <row r="16" spans="1:18">
      <c r="A16" s="209" t="s">
        <v>251</v>
      </c>
      <c r="B16" s="210">
        <v>1069</v>
      </c>
      <c r="C16" s="29">
        <v>996</v>
      </c>
      <c r="D16" s="29">
        <v>970</v>
      </c>
      <c r="E16" s="29">
        <v>1012</v>
      </c>
      <c r="F16" s="29">
        <v>1011</v>
      </c>
      <c r="G16" s="29">
        <v>551</v>
      </c>
      <c r="H16" s="29">
        <v>460</v>
      </c>
      <c r="I16" s="214"/>
      <c r="K16" s="167"/>
      <c r="L16" s="167"/>
      <c r="M16" s="167"/>
      <c r="N16" s="167"/>
      <c r="O16" s="167"/>
      <c r="P16" s="167"/>
      <c r="Q16" s="167"/>
      <c r="R16" s="49" t="str">
        <f>IF(F16=G16+H16,"ok",F16-(G16+H16))</f>
        <v>ok</v>
      </c>
    </row>
    <row r="17" spans="1:18" ht="11.25" customHeight="1">
      <c r="A17" s="211"/>
      <c r="B17" s="210"/>
      <c r="C17" s="29"/>
      <c r="D17" s="29"/>
      <c r="E17" s="29"/>
      <c r="F17" s="29"/>
      <c r="G17" s="29"/>
      <c r="H17" s="29"/>
      <c r="I17" s="214"/>
      <c r="K17" s="167"/>
      <c r="L17" s="167"/>
      <c r="M17" s="167"/>
      <c r="N17" s="167"/>
      <c r="O17" s="167"/>
      <c r="P17" s="167"/>
      <c r="Q17" s="167"/>
      <c r="R17" s="49"/>
    </row>
    <row r="18" spans="1:18">
      <c r="A18" s="207" t="s">
        <v>252</v>
      </c>
      <c r="B18" s="208">
        <v>585</v>
      </c>
      <c r="C18" s="36">
        <v>589</v>
      </c>
      <c r="D18" s="36">
        <v>583</v>
      </c>
      <c r="E18" s="36">
        <v>573</v>
      </c>
      <c r="F18" s="36">
        <v>559</v>
      </c>
      <c r="G18" s="36">
        <v>444</v>
      </c>
      <c r="H18" s="36">
        <v>115</v>
      </c>
      <c r="I18" s="214"/>
      <c r="K18" s="167"/>
      <c r="L18" s="167"/>
      <c r="M18" s="167"/>
      <c r="N18" s="167"/>
      <c r="O18" s="167"/>
      <c r="P18" s="167"/>
      <c r="Q18" s="167"/>
      <c r="R18" s="49" t="str">
        <f>IF(F18=G18+H18,"ok",F18-(G18+H18))</f>
        <v>ok</v>
      </c>
    </row>
    <row r="19" spans="1:18">
      <c r="A19" s="209" t="s">
        <v>253</v>
      </c>
      <c r="B19" s="210">
        <v>282</v>
      </c>
      <c r="C19" s="29">
        <v>286</v>
      </c>
      <c r="D19" s="29">
        <v>294</v>
      </c>
      <c r="E19" s="29">
        <v>300</v>
      </c>
      <c r="F19" s="29">
        <v>288</v>
      </c>
      <c r="G19" s="29">
        <v>193</v>
      </c>
      <c r="H19" s="29">
        <v>95</v>
      </c>
      <c r="I19" s="214"/>
      <c r="K19" s="167"/>
      <c r="L19" s="167"/>
      <c r="M19" s="167"/>
      <c r="N19" s="167"/>
      <c r="O19" s="167"/>
      <c r="P19" s="167"/>
      <c r="Q19" s="167"/>
      <c r="R19" s="49" t="str">
        <f>IF(F19=G19+H19,"ok",F19-(G19+H19))</f>
        <v>ok</v>
      </c>
    </row>
    <row r="20" spans="1:18" ht="11.25" customHeight="1">
      <c r="A20" s="211"/>
      <c r="B20" s="210"/>
      <c r="C20" s="29"/>
      <c r="D20" s="29"/>
      <c r="E20" s="29"/>
      <c r="F20" s="29"/>
      <c r="G20" s="29"/>
      <c r="H20" s="29"/>
      <c r="I20" s="214"/>
      <c r="K20" s="167"/>
      <c r="L20" s="167"/>
      <c r="M20" s="167"/>
      <c r="N20" s="167"/>
      <c r="O20" s="167"/>
      <c r="P20" s="167"/>
      <c r="Q20" s="167"/>
      <c r="R20" s="49"/>
    </row>
    <row r="21" spans="1:18">
      <c r="A21" s="207" t="s">
        <v>254</v>
      </c>
      <c r="B21" s="208">
        <v>35475</v>
      </c>
      <c r="C21" s="36">
        <v>35340</v>
      </c>
      <c r="D21" s="36">
        <v>35131</v>
      </c>
      <c r="E21" s="36">
        <v>34834</v>
      </c>
      <c r="F21" s="36">
        <v>34625</v>
      </c>
      <c r="G21" s="36">
        <v>24230</v>
      </c>
      <c r="H21" s="36">
        <v>10395</v>
      </c>
      <c r="I21" s="214"/>
      <c r="J21" s="212" t="s">
        <v>255</v>
      </c>
      <c r="K21" s="213" t="str">
        <f t="shared" ref="K21:Q21" si="3">IF(B21=SUM(B26:B30),"ok",B21-SUM(B26:B30))</f>
        <v>ok</v>
      </c>
      <c r="L21" s="213" t="str">
        <f t="shared" si="3"/>
        <v>ok</v>
      </c>
      <c r="M21" s="213" t="str">
        <f t="shared" si="3"/>
        <v>ok</v>
      </c>
      <c r="N21" s="213" t="str">
        <f t="shared" si="3"/>
        <v>ok</v>
      </c>
      <c r="O21" s="213" t="str">
        <f t="shared" si="3"/>
        <v>ok</v>
      </c>
      <c r="P21" s="213" t="str">
        <f t="shared" si="3"/>
        <v>ok</v>
      </c>
      <c r="Q21" s="213" t="str">
        <f t="shared" si="3"/>
        <v>ok</v>
      </c>
      <c r="R21" s="49" t="str">
        <f>IF(F21=G21+H21,"ok",F21-(G21+H21))</f>
        <v>ok</v>
      </c>
    </row>
    <row r="22" spans="1:18">
      <c r="A22" s="209" t="s">
        <v>256</v>
      </c>
      <c r="B22" s="210">
        <v>17693</v>
      </c>
      <c r="C22" s="29">
        <v>17550</v>
      </c>
      <c r="D22" s="29">
        <v>17502</v>
      </c>
      <c r="E22" s="29">
        <v>17235</v>
      </c>
      <c r="F22" s="29">
        <v>17204</v>
      </c>
      <c r="G22" s="29">
        <v>12013</v>
      </c>
      <c r="H22" s="29">
        <v>5191</v>
      </c>
      <c r="I22" s="214"/>
      <c r="J22" s="212" t="s">
        <v>248</v>
      </c>
      <c r="K22" s="213" t="str">
        <f t="shared" ref="K22:Q22" si="4">IF(B21=B22+B23,"ok",B21-(B22+B23))</f>
        <v>ok</v>
      </c>
      <c r="L22" s="213" t="str">
        <f t="shared" si="4"/>
        <v>ok</v>
      </c>
      <c r="M22" s="213" t="str">
        <f t="shared" si="4"/>
        <v>ok</v>
      </c>
      <c r="N22" s="213" t="str">
        <f t="shared" si="4"/>
        <v>ok</v>
      </c>
      <c r="O22" s="213" t="str">
        <f t="shared" si="4"/>
        <v>ok</v>
      </c>
      <c r="P22" s="213" t="str">
        <f t="shared" si="4"/>
        <v>ok</v>
      </c>
      <c r="Q22" s="213" t="str">
        <f t="shared" si="4"/>
        <v>ok</v>
      </c>
      <c r="R22" s="49" t="str">
        <f>IF(F22=G22+H22,"ok",F22-(G22+H22))</f>
        <v>ok</v>
      </c>
    </row>
    <row r="23" spans="1:18">
      <c r="A23" s="209" t="s">
        <v>257</v>
      </c>
      <c r="B23" s="210">
        <v>17782</v>
      </c>
      <c r="C23" s="29">
        <v>17790</v>
      </c>
      <c r="D23" s="29">
        <v>17629</v>
      </c>
      <c r="E23" s="29">
        <v>17599</v>
      </c>
      <c r="F23" s="29">
        <v>17421</v>
      </c>
      <c r="G23" s="29">
        <v>12217</v>
      </c>
      <c r="H23" s="29">
        <v>5204</v>
      </c>
      <c r="I23" s="214"/>
      <c r="K23" s="167"/>
      <c r="L23" s="167"/>
      <c r="M23" s="167"/>
      <c r="N23" s="167"/>
      <c r="O23" s="167"/>
      <c r="P23" s="167"/>
      <c r="Q23" s="167"/>
      <c r="R23" s="49" t="str">
        <f>IF(F23=G23+H23,"ok",F23-(G23+H23))</f>
        <v>ok</v>
      </c>
    </row>
    <row r="24" spans="1:18" ht="11.25" customHeight="1">
      <c r="A24" s="209"/>
      <c r="B24" s="210"/>
      <c r="C24" s="29"/>
      <c r="D24" s="29"/>
      <c r="E24" s="29"/>
      <c r="F24" s="29"/>
      <c r="G24" s="29"/>
      <c r="H24" s="29"/>
      <c r="I24" s="214"/>
      <c r="K24" s="167"/>
      <c r="L24" s="167"/>
      <c r="M24" s="167"/>
      <c r="N24" s="167"/>
      <c r="O24" s="167"/>
      <c r="P24" s="167"/>
      <c r="Q24" s="167"/>
      <c r="R24" s="49"/>
    </row>
    <row r="25" spans="1:18">
      <c r="A25" s="209" t="s">
        <v>258</v>
      </c>
      <c r="B25" s="210">
        <v>35194</v>
      </c>
      <c r="C25" s="29">
        <v>35058</v>
      </c>
      <c r="D25" s="29">
        <v>34828</v>
      </c>
      <c r="E25" s="29">
        <v>34537</v>
      </c>
      <c r="F25" s="29">
        <v>34335</v>
      </c>
      <c r="G25" s="29">
        <v>24120</v>
      </c>
      <c r="H25" s="29">
        <v>10215</v>
      </c>
      <c r="I25" s="214"/>
      <c r="J25" s="212" t="s">
        <v>259</v>
      </c>
      <c r="K25" s="213" t="str">
        <f t="shared" ref="K25:Q25" si="5">IF(B25=SUM(B26:B29),"ok",B25-SUM(B26:B29))</f>
        <v>ok</v>
      </c>
      <c r="L25" s="213" t="str">
        <f t="shared" si="5"/>
        <v>ok</v>
      </c>
      <c r="M25" s="213" t="str">
        <f t="shared" si="5"/>
        <v>ok</v>
      </c>
      <c r="N25" s="213" t="str">
        <f t="shared" si="5"/>
        <v>ok</v>
      </c>
      <c r="O25" s="213" t="str">
        <f t="shared" si="5"/>
        <v>ok</v>
      </c>
      <c r="P25" s="213" t="str">
        <f t="shared" si="5"/>
        <v>ok</v>
      </c>
      <c r="Q25" s="213" t="str">
        <f t="shared" si="5"/>
        <v>ok</v>
      </c>
      <c r="R25" s="49"/>
    </row>
    <row r="26" spans="1:18">
      <c r="A26" s="209" t="s">
        <v>260</v>
      </c>
      <c r="B26" s="210">
        <v>11979</v>
      </c>
      <c r="C26" s="29">
        <v>11911</v>
      </c>
      <c r="D26" s="29">
        <v>11807</v>
      </c>
      <c r="E26" s="29">
        <v>11531</v>
      </c>
      <c r="F26" s="29">
        <v>11646</v>
      </c>
      <c r="G26" s="29">
        <v>8099</v>
      </c>
      <c r="H26" s="29">
        <v>3547</v>
      </c>
      <c r="I26" s="214"/>
      <c r="K26" s="167"/>
      <c r="L26" s="167"/>
      <c r="M26" s="167"/>
      <c r="N26" s="167"/>
      <c r="O26" s="167"/>
      <c r="P26" s="167"/>
      <c r="Q26" s="167"/>
      <c r="R26" s="49" t="str">
        <f>IF(F26=G26+H26,"ok",F26-(G26+H26))</f>
        <v>ok</v>
      </c>
    </row>
    <row r="27" spans="1:18">
      <c r="A27" s="209" t="s">
        <v>261</v>
      </c>
      <c r="B27" s="210">
        <v>11742</v>
      </c>
      <c r="C27" s="29">
        <v>11591</v>
      </c>
      <c r="D27" s="29">
        <v>11567</v>
      </c>
      <c r="E27" s="29">
        <v>11573</v>
      </c>
      <c r="F27" s="29">
        <v>11269</v>
      </c>
      <c r="G27" s="29">
        <v>7896</v>
      </c>
      <c r="H27" s="29">
        <v>3373</v>
      </c>
      <c r="I27" s="214"/>
      <c r="K27" s="167"/>
      <c r="L27" s="167"/>
      <c r="M27" s="167"/>
      <c r="N27" s="167"/>
      <c r="O27" s="167"/>
      <c r="P27" s="167"/>
      <c r="Q27" s="167"/>
      <c r="R27" s="49" t="str">
        <f>IF(F27=G27+H27,"ok",F27-(G27+H27))</f>
        <v>ok</v>
      </c>
    </row>
    <row r="28" spans="1:18">
      <c r="A28" s="209" t="s">
        <v>262</v>
      </c>
      <c r="B28" s="210">
        <v>11353</v>
      </c>
      <c r="C28" s="29">
        <v>11455</v>
      </c>
      <c r="D28" s="29">
        <v>11369</v>
      </c>
      <c r="E28" s="29">
        <v>11346</v>
      </c>
      <c r="F28" s="29">
        <v>11337</v>
      </c>
      <c r="G28" s="29">
        <v>8042</v>
      </c>
      <c r="H28" s="29">
        <v>3295</v>
      </c>
      <c r="I28" s="214"/>
      <c r="K28" s="167"/>
      <c r="L28" s="167"/>
      <c r="M28" s="167"/>
      <c r="N28" s="167"/>
      <c r="O28" s="167"/>
      <c r="P28" s="167"/>
      <c r="Q28" s="167"/>
      <c r="R28" s="49" t="str">
        <f>IF(F28=G28+H28,"ok",F28-(G28+H28))</f>
        <v>ok</v>
      </c>
    </row>
    <row r="29" spans="1:18">
      <c r="A29" s="209" t="s">
        <v>263</v>
      </c>
      <c r="B29" s="210">
        <v>120</v>
      </c>
      <c r="C29" s="29">
        <v>101</v>
      </c>
      <c r="D29" s="29">
        <v>85</v>
      </c>
      <c r="E29" s="29">
        <v>87</v>
      </c>
      <c r="F29" s="29">
        <v>83</v>
      </c>
      <c r="G29" s="29">
        <v>83</v>
      </c>
      <c r="H29" s="194">
        <v>0</v>
      </c>
      <c r="I29" s="214"/>
      <c r="K29" s="167"/>
      <c r="L29" s="167"/>
      <c r="M29" s="167"/>
      <c r="N29" s="167"/>
      <c r="O29" s="167"/>
      <c r="P29" s="167"/>
      <c r="Q29" s="167"/>
      <c r="R29" s="49" t="str">
        <f>IF(F29=G29+H29,"ok",F29-(G29+H29))</f>
        <v>ok</v>
      </c>
    </row>
    <row r="30" spans="1:18">
      <c r="A30" s="209" t="s">
        <v>264</v>
      </c>
      <c r="B30" s="210">
        <v>281</v>
      </c>
      <c r="C30" s="29">
        <v>282</v>
      </c>
      <c r="D30" s="29">
        <v>303</v>
      </c>
      <c r="E30" s="29">
        <v>297</v>
      </c>
      <c r="F30" s="29">
        <v>290</v>
      </c>
      <c r="G30" s="29">
        <v>110</v>
      </c>
      <c r="H30" s="29">
        <v>180</v>
      </c>
      <c r="I30" s="214"/>
      <c r="K30" s="167"/>
      <c r="L30" s="167"/>
      <c r="M30" s="167"/>
      <c r="N30" s="167"/>
      <c r="O30" s="167"/>
      <c r="P30" s="167"/>
      <c r="Q30" s="167"/>
      <c r="R30" s="49" t="str">
        <f>IF(F30=G30+H30,"ok",F30-(G30+H30))</f>
        <v>ok</v>
      </c>
    </row>
    <row r="31" spans="1:18" ht="11.25" customHeight="1">
      <c r="A31" s="211"/>
      <c r="B31" s="210"/>
      <c r="C31" s="29"/>
      <c r="D31" s="29"/>
      <c r="E31" s="29"/>
      <c r="F31" s="29"/>
      <c r="G31" s="29"/>
      <c r="H31" s="29"/>
      <c r="I31" s="214"/>
      <c r="K31" s="167"/>
      <c r="L31" s="167"/>
      <c r="M31" s="167"/>
      <c r="N31" s="167"/>
      <c r="O31" s="167"/>
      <c r="P31" s="167"/>
      <c r="Q31" s="167"/>
      <c r="R31" s="49"/>
    </row>
    <row r="32" spans="1:18">
      <c r="A32" s="207" t="s">
        <v>265</v>
      </c>
      <c r="B32" s="208">
        <v>35194</v>
      </c>
      <c r="C32" s="36">
        <v>35058</v>
      </c>
      <c r="D32" s="36">
        <v>34828</v>
      </c>
      <c r="E32" s="36">
        <v>34537</v>
      </c>
      <c r="F32" s="36">
        <v>34335</v>
      </c>
      <c r="G32" s="36">
        <v>24120</v>
      </c>
      <c r="H32" s="36">
        <v>10215</v>
      </c>
      <c r="I32" s="215"/>
      <c r="K32" s="167" t="str">
        <f t="shared" ref="K32:Q32" si="6">IF(B32=SUM(B33:B42),"ok",B32-SUM(B33:B42))</f>
        <v>ok</v>
      </c>
      <c r="L32" s="167" t="str">
        <f t="shared" si="6"/>
        <v>ok</v>
      </c>
      <c r="M32" s="167" t="str">
        <f t="shared" si="6"/>
        <v>ok</v>
      </c>
      <c r="N32" s="167" t="str">
        <f t="shared" si="6"/>
        <v>ok</v>
      </c>
      <c r="O32" s="167" t="str">
        <f t="shared" si="6"/>
        <v>ok</v>
      </c>
      <c r="P32" s="167" t="str">
        <f t="shared" si="6"/>
        <v>ok</v>
      </c>
      <c r="Q32" s="167" t="str">
        <f t="shared" si="6"/>
        <v>ok</v>
      </c>
      <c r="R32" s="49" t="str">
        <f t="shared" ref="R32:R42" si="7">IF(F32=G32+H32,"ok",F32-(G32+H32))</f>
        <v>ok</v>
      </c>
    </row>
    <row r="33" spans="1:18">
      <c r="A33" s="209" t="s">
        <v>266</v>
      </c>
      <c r="B33" s="210">
        <v>19968</v>
      </c>
      <c r="C33" s="29">
        <v>19931</v>
      </c>
      <c r="D33" s="29">
        <v>19926</v>
      </c>
      <c r="E33" s="29">
        <v>19831</v>
      </c>
      <c r="F33" s="29">
        <v>19772</v>
      </c>
      <c r="G33" s="29">
        <v>12560</v>
      </c>
      <c r="H33" s="29">
        <v>7212</v>
      </c>
      <c r="I33" s="215"/>
      <c r="K33" s="167"/>
      <c r="L33" s="167"/>
      <c r="M33" s="167"/>
      <c r="N33" s="167"/>
      <c r="O33" s="167"/>
      <c r="P33" s="167"/>
      <c r="Q33" s="167"/>
      <c r="R33" s="49" t="str">
        <f t="shared" si="7"/>
        <v>ok</v>
      </c>
    </row>
    <row r="34" spans="1:18">
      <c r="A34" s="209" t="s">
        <v>267</v>
      </c>
      <c r="B34" s="210">
        <v>1111</v>
      </c>
      <c r="C34" s="29">
        <v>1110</v>
      </c>
      <c r="D34" s="29">
        <v>1086</v>
      </c>
      <c r="E34" s="29">
        <v>1051</v>
      </c>
      <c r="F34" s="29">
        <v>998</v>
      </c>
      <c r="G34" s="29">
        <v>998</v>
      </c>
      <c r="H34" s="194">
        <v>0</v>
      </c>
      <c r="I34" s="215"/>
      <c r="K34" s="167"/>
      <c r="L34" s="167"/>
      <c r="M34" s="167"/>
      <c r="N34" s="167"/>
      <c r="O34" s="167"/>
      <c r="P34" s="167"/>
      <c r="Q34" s="167"/>
      <c r="R34" s="49" t="str">
        <f t="shared" si="7"/>
        <v>ok</v>
      </c>
    </row>
    <row r="35" spans="1:18">
      <c r="A35" s="209" t="s">
        <v>268</v>
      </c>
      <c r="B35" s="210">
        <v>5164</v>
      </c>
      <c r="C35" s="29">
        <v>5082</v>
      </c>
      <c r="D35" s="29">
        <v>5021</v>
      </c>
      <c r="E35" s="29">
        <v>4937</v>
      </c>
      <c r="F35" s="29">
        <v>4866</v>
      </c>
      <c r="G35" s="29">
        <v>4124</v>
      </c>
      <c r="H35" s="29">
        <v>742</v>
      </c>
      <c r="I35" s="215"/>
      <c r="K35" s="167"/>
      <c r="L35" s="167"/>
      <c r="M35" s="167"/>
      <c r="N35" s="167"/>
      <c r="O35" s="167"/>
      <c r="P35" s="167"/>
      <c r="Q35" s="167"/>
      <c r="R35" s="49" t="str">
        <f t="shared" si="7"/>
        <v>ok</v>
      </c>
    </row>
    <row r="36" spans="1:18">
      <c r="A36" s="209" t="s">
        <v>269</v>
      </c>
      <c r="B36" s="210">
        <v>3873</v>
      </c>
      <c r="C36" s="29">
        <v>3872</v>
      </c>
      <c r="D36" s="29">
        <v>3771</v>
      </c>
      <c r="E36" s="29">
        <v>3749</v>
      </c>
      <c r="F36" s="29">
        <v>3729</v>
      </c>
      <c r="G36" s="29">
        <v>2806</v>
      </c>
      <c r="H36" s="29">
        <v>923</v>
      </c>
      <c r="I36" s="215"/>
      <c r="K36" s="167"/>
      <c r="L36" s="167"/>
      <c r="M36" s="167"/>
      <c r="N36" s="167"/>
      <c r="O36" s="167"/>
      <c r="P36" s="167"/>
      <c r="Q36" s="167"/>
      <c r="R36" s="49" t="str">
        <f t="shared" si="7"/>
        <v>ok</v>
      </c>
    </row>
    <row r="37" spans="1:18">
      <c r="A37" s="209" t="s">
        <v>270</v>
      </c>
      <c r="B37" s="210">
        <v>137</v>
      </c>
      <c r="C37" s="29">
        <v>144</v>
      </c>
      <c r="D37" s="29">
        <v>154</v>
      </c>
      <c r="E37" s="29">
        <v>157</v>
      </c>
      <c r="F37" s="29">
        <v>142</v>
      </c>
      <c r="G37" s="29">
        <v>142</v>
      </c>
      <c r="H37" s="194">
        <v>0</v>
      </c>
      <c r="I37" s="215"/>
      <c r="K37" s="167"/>
      <c r="L37" s="167"/>
      <c r="M37" s="167"/>
      <c r="N37" s="167"/>
      <c r="O37" s="167"/>
      <c r="P37" s="167"/>
      <c r="Q37" s="167"/>
      <c r="R37" s="49" t="str">
        <f t="shared" si="7"/>
        <v>ok</v>
      </c>
    </row>
    <row r="38" spans="1:18">
      <c r="A38" s="209" t="s">
        <v>271</v>
      </c>
      <c r="B38" s="210">
        <v>945</v>
      </c>
      <c r="C38" s="29">
        <v>1016</v>
      </c>
      <c r="D38" s="29">
        <v>1011</v>
      </c>
      <c r="E38" s="29">
        <v>966</v>
      </c>
      <c r="F38" s="29">
        <v>899</v>
      </c>
      <c r="G38" s="29">
        <v>320</v>
      </c>
      <c r="H38" s="29">
        <v>579</v>
      </c>
      <c r="I38" s="215"/>
      <c r="K38" s="167"/>
      <c r="L38" s="167"/>
      <c r="M38" s="167"/>
      <c r="N38" s="167"/>
      <c r="O38" s="167"/>
      <c r="P38" s="167"/>
      <c r="Q38" s="167"/>
      <c r="R38" s="49" t="str">
        <f>IF(F38=G38+H38,"ok",F38-(G38+H38))</f>
        <v>ok</v>
      </c>
    </row>
    <row r="39" spans="1:18">
      <c r="A39" s="209" t="s">
        <v>272</v>
      </c>
      <c r="B39" s="210">
        <v>633</v>
      </c>
      <c r="C39" s="29">
        <v>635</v>
      </c>
      <c r="D39" s="29">
        <v>605</v>
      </c>
      <c r="E39" s="29">
        <v>589</v>
      </c>
      <c r="F39" s="29">
        <v>583</v>
      </c>
      <c r="G39" s="29">
        <v>120</v>
      </c>
      <c r="H39" s="29">
        <v>463</v>
      </c>
      <c r="I39" s="215"/>
      <c r="K39" s="167"/>
      <c r="L39" s="167"/>
      <c r="M39" s="167"/>
      <c r="N39" s="167"/>
      <c r="O39" s="167"/>
      <c r="P39" s="167"/>
      <c r="Q39" s="167"/>
      <c r="R39" s="49" t="str">
        <f t="shared" si="7"/>
        <v>ok</v>
      </c>
    </row>
    <row r="40" spans="1:18">
      <c r="A40" s="209" t="s">
        <v>273</v>
      </c>
      <c r="B40" s="210">
        <v>347</v>
      </c>
      <c r="C40" s="29">
        <v>314</v>
      </c>
      <c r="D40" s="29">
        <v>299</v>
      </c>
      <c r="E40" s="29">
        <v>264</v>
      </c>
      <c r="F40" s="29">
        <v>264</v>
      </c>
      <c r="G40" s="55">
        <v>0</v>
      </c>
      <c r="H40" s="29">
        <v>264</v>
      </c>
      <c r="I40" s="215"/>
      <c r="K40" s="167"/>
      <c r="L40" s="167"/>
      <c r="M40" s="167"/>
      <c r="N40" s="167"/>
      <c r="O40" s="167"/>
      <c r="P40" s="167"/>
      <c r="Q40" s="167"/>
      <c r="R40" s="49" t="str">
        <f t="shared" si="7"/>
        <v>ok</v>
      </c>
    </row>
    <row r="41" spans="1:18">
      <c r="A41" s="209" t="s">
        <v>274</v>
      </c>
      <c r="B41" s="210">
        <v>860</v>
      </c>
      <c r="C41" s="29">
        <v>881</v>
      </c>
      <c r="D41" s="29">
        <v>901</v>
      </c>
      <c r="E41" s="29">
        <v>921</v>
      </c>
      <c r="F41" s="29">
        <v>986</v>
      </c>
      <c r="G41" s="29">
        <v>954</v>
      </c>
      <c r="H41" s="29">
        <v>32</v>
      </c>
      <c r="I41" s="215"/>
      <c r="K41" s="167"/>
      <c r="L41" s="167"/>
      <c r="M41" s="167"/>
      <c r="N41" s="167"/>
      <c r="O41" s="167"/>
      <c r="P41" s="167"/>
      <c r="Q41" s="167"/>
      <c r="R41" s="49" t="str">
        <f t="shared" si="7"/>
        <v>ok</v>
      </c>
    </row>
    <row r="42" spans="1:18">
      <c r="A42" s="209" t="s">
        <v>275</v>
      </c>
      <c r="B42" s="210">
        <v>2156</v>
      </c>
      <c r="C42" s="29">
        <v>2073</v>
      </c>
      <c r="D42" s="29">
        <v>2054</v>
      </c>
      <c r="E42" s="29">
        <v>2072</v>
      </c>
      <c r="F42" s="29">
        <v>2096</v>
      </c>
      <c r="G42" s="29">
        <v>2096</v>
      </c>
      <c r="H42" s="55">
        <v>0</v>
      </c>
      <c r="I42" s="215"/>
      <c r="K42" s="167"/>
      <c r="L42" s="167"/>
      <c r="M42" s="167"/>
      <c r="N42" s="167"/>
      <c r="O42" s="167"/>
      <c r="P42" s="167"/>
      <c r="Q42" s="167"/>
      <c r="R42" s="49" t="str">
        <f t="shared" si="7"/>
        <v>ok</v>
      </c>
    </row>
    <row r="43" spans="1:18" ht="11.25" customHeight="1">
      <c r="A43" s="211" t="s">
        <v>276</v>
      </c>
      <c r="B43" s="210"/>
      <c r="C43" s="29"/>
      <c r="D43" s="29"/>
      <c r="E43" s="29"/>
      <c r="F43" s="29"/>
      <c r="G43" s="29"/>
      <c r="H43" s="29"/>
      <c r="I43" s="214"/>
      <c r="K43" s="167"/>
      <c r="L43" s="167"/>
      <c r="M43" s="167"/>
      <c r="N43" s="167"/>
      <c r="O43" s="167"/>
      <c r="P43" s="167"/>
      <c r="Q43" s="167"/>
      <c r="R43" s="49"/>
    </row>
    <row r="44" spans="1:18" ht="11.25" customHeight="1">
      <c r="A44" s="211" t="s">
        <v>276</v>
      </c>
      <c r="B44" s="210"/>
      <c r="C44" s="29"/>
      <c r="D44" s="29"/>
      <c r="E44" s="29"/>
      <c r="F44" s="29"/>
      <c r="G44" s="29"/>
      <c r="H44" s="29"/>
      <c r="I44" s="214"/>
      <c r="K44" s="167"/>
      <c r="L44" s="167"/>
      <c r="M44" s="167"/>
      <c r="N44" s="167"/>
      <c r="O44" s="167"/>
      <c r="P44" s="167"/>
      <c r="Q44" s="167"/>
      <c r="R44" s="49"/>
    </row>
    <row r="45" spans="1:18">
      <c r="A45" s="207" t="s">
        <v>277</v>
      </c>
      <c r="B45" s="208">
        <v>11813</v>
      </c>
      <c r="C45" s="36">
        <v>11261</v>
      </c>
      <c r="D45" s="36">
        <v>11384</v>
      </c>
      <c r="E45" s="36">
        <v>11286</v>
      </c>
      <c r="F45" s="36">
        <v>11321</v>
      </c>
      <c r="G45" s="36">
        <v>8024</v>
      </c>
      <c r="H45" s="36">
        <v>3297</v>
      </c>
      <c r="I45" s="214"/>
      <c r="J45" s="212" t="s">
        <v>278</v>
      </c>
      <c r="K45" s="213" t="str">
        <f>IF(B45=SUM(B49:B50,B52:B53,B55:B56,B58:B59,B61:B62,B64:B65,B67:B68,B70:B71,B73:B74,B76:B77),"ok",B45-SUM(B49:B50,B52:B53,B55:B56,B58:B59,B61:B62,B64:B65,B67:B68,B70:B71,B73:B74,B76:B77))</f>
        <v>ok</v>
      </c>
      <c r="L45" s="213" t="str">
        <f>IF(C45=SUM(C49:C50,C52:C53,C55:C56,C58:C59,C61:C62,C64:C65,C67:C68,C70:C71,C73:C74,C76:C77),"ok",C45-SUM(C49:C50,C52:C53,C55:C56,C58:C59,C61:C62,C64:C65,C67:C68,C70:C71,C73:C74,C76:C77))</f>
        <v>ok</v>
      </c>
      <c r="M45" s="213" t="str">
        <f>IF(D45=SUM(D49:D50,D52:D53,D55:D56,D58:D59,D61:D62,D64:D65,D67:D68,D70:D71,D73:D74,D76:D77),"ok",D45-SUM(D49:D50,D52:D53,D55:D56,D58:D59,D61:D62,D64:D65,D67:D68,D70:D71,D73:D74,D76:D77))</f>
        <v>ok</v>
      </c>
      <c r="N45" s="213" t="str">
        <f>IF(E45=SUM(E49:E50,E52:E53,E55:E56,E58:E59,E61:E62,E64:E65,E67:E68,E70:E71,E73:E74,E76:E77),"ok",E45-SUM(E49:E50,E52:E53,E55:E56,E58:E59,E61:E62,E64:E65,E67:E68,E70:E71,E73:E74,E76:E77))</f>
        <v>ok</v>
      </c>
      <c r="O45" s="216" t="str">
        <f>IF(F45=SUM(F49:F50,F52:F53,F55:F56,F58:F59,F61:F62,F64:F65,F67:F68,F70:F71,F73:F74,F76:F77),"ok",F45-SUM(F49:F50,F52:F53,F55:F56,F58:F59,F61:F62,F64:F65,F67:F68,F70:F71,F73:F74,F76:F77))</f>
        <v>ok</v>
      </c>
      <c r="P45" s="167"/>
      <c r="Q45" s="167"/>
      <c r="R45" s="49" t="str">
        <f>IF(F45=G45+H45,"ok",F45-(G45+H45))</f>
        <v>ok</v>
      </c>
    </row>
    <row r="46" spans="1:18">
      <c r="A46" s="209" t="s">
        <v>256</v>
      </c>
      <c r="B46" s="210">
        <v>5959</v>
      </c>
      <c r="C46" s="29">
        <v>5645</v>
      </c>
      <c r="D46" s="29">
        <v>5626</v>
      </c>
      <c r="E46" s="29">
        <v>5667</v>
      </c>
      <c r="F46" s="29">
        <v>5628</v>
      </c>
      <c r="G46" s="29">
        <v>4050</v>
      </c>
      <c r="H46" s="29">
        <v>1578</v>
      </c>
      <c r="I46" s="214"/>
      <c r="J46" s="212" t="s">
        <v>279</v>
      </c>
      <c r="K46" s="213" t="str">
        <f t="shared" ref="K46:O47" si="8">IF(B46=B49+B52+B55+B58+B61+B64+B67+B70+B73+B76,"ok",B46-(B49+B52+B55+B58+B61+B64+B67+B70+B73+B76))</f>
        <v>ok</v>
      </c>
      <c r="L46" s="213" t="str">
        <f t="shared" si="8"/>
        <v>ok</v>
      </c>
      <c r="M46" s="213" t="str">
        <f t="shared" si="8"/>
        <v>ok</v>
      </c>
      <c r="N46" s="213" t="str">
        <f t="shared" si="8"/>
        <v>ok</v>
      </c>
      <c r="O46" s="216" t="str">
        <f t="shared" si="8"/>
        <v>ok</v>
      </c>
      <c r="P46" s="167"/>
      <c r="Q46" s="167"/>
      <c r="R46" s="49" t="str">
        <f>IF(F46=G46+H46,"ok",F46-(G46+H46))</f>
        <v>ok</v>
      </c>
    </row>
    <row r="47" spans="1:18">
      <c r="A47" s="209" t="s">
        <v>280</v>
      </c>
      <c r="B47" s="210">
        <v>5854</v>
      </c>
      <c r="C47" s="29">
        <v>5616</v>
      </c>
      <c r="D47" s="29">
        <v>5758</v>
      </c>
      <c r="E47" s="29">
        <v>5619</v>
      </c>
      <c r="F47" s="29">
        <v>5693</v>
      </c>
      <c r="G47" s="29">
        <v>3974</v>
      </c>
      <c r="H47" s="29">
        <v>1719</v>
      </c>
      <c r="I47" s="214"/>
      <c r="J47" s="217" t="s">
        <v>281</v>
      </c>
      <c r="K47" s="218" t="str">
        <f t="shared" si="8"/>
        <v>ok</v>
      </c>
      <c r="L47" s="218" t="str">
        <f t="shared" si="8"/>
        <v>ok</v>
      </c>
      <c r="M47" s="218" t="str">
        <f t="shared" si="8"/>
        <v>ok</v>
      </c>
      <c r="N47" s="218" t="str">
        <f t="shared" si="8"/>
        <v>ok</v>
      </c>
      <c r="O47" s="219" t="str">
        <f t="shared" si="8"/>
        <v>ok</v>
      </c>
      <c r="P47" s="167"/>
      <c r="Q47" s="167"/>
      <c r="R47" s="51" t="str">
        <f>IF(F47=G47+H47,"ok",F47-(G47+H47))</f>
        <v>ok</v>
      </c>
    </row>
    <row r="48" spans="1:18" ht="11.25" customHeight="1">
      <c r="A48" s="209"/>
      <c r="B48" s="210"/>
      <c r="C48" s="29"/>
      <c r="D48" s="29"/>
      <c r="E48" s="29"/>
      <c r="F48" s="29"/>
      <c r="G48" s="29"/>
      <c r="H48" s="29"/>
      <c r="I48" s="214"/>
      <c r="J48" s="212" t="s">
        <v>282</v>
      </c>
      <c r="K48" s="213" t="str">
        <f t="shared" ref="K48:Q48" si="9">IF(B45=B46+B47,"ok",B45-(B46+B47))</f>
        <v>ok</v>
      </c>
      <c r="L48" s="213" t="str">
        <f t="shared" si="9"/>
        <v>ok</v>
      </c>
      <c r="M48" s="213" t="str">
        <f t="shared" si="9"/>
        <v>ok</v>
      </c>
      <c r="N48" s="213" t="str">
        <f t="shared" si="9"/>
        <v>ok</v>
      </c>
      <c r="O48" s="213" t="str">
        <f t="shared" si="9"/>
        <v>ok</v>
      </c>
      <c r="P48" s="213" t="str">
        <f t="shared" si="9"/>
        <v>ok</v>
      </c>
      <c r="Q48" s="216" t="str">
        <f t="shared" si="9"/>
        <v>ok</v>
      </c>
      <c r="R48" s="167"/>
    </row>
    <row r="49" spans="1:9">
      <c r="A49" s="209" t="s">
        <v>283</v>
      </c>
      <c r="B49" s="210">
        <v>3224</v>
      </c>
      <c r="C49" s="29">
        <v>3062</v>
      </c>
      <c r="D49" s="29">
        <v>3039</v>
      </c>
      <c r="E49" s="29">
        <v>3120</v>
      </c>
      <c r="F49" s="29">
        <v>3114</v>
      </c>
      <c r="G49" s="29" t="s">
        <v>18</v>
      </c>
      <c r="H49" s="29" t="s">
        <v>18</v>
      </c>
      <c r="I49" s="214"/>
    </row>
    <row r="50" spans="1:9">
      <c r="A50" s="209" t="s">
        <v>284</v>
      </c>
      <c r="B50" s="210">
        <v>3574</v>
      </c>
      <c r="C50" s="29">
        <v>3319</v>
      </c>
      <c r="D50" s="29">
        <v>3424</v>
      </c>
      <c r="E50" s="29">
        <v>3275</v>
      </c>
      <c r="F50" s="29">
        <v>3347</v>
      </c>
      <c r="G50" s="29" t="s">
        <v>18</v>
      </c>
      <c r="H50" s="29" t="s">
        <v>18</v>
      </c>
      <c r="I50" s="214"/>
    </row>
    <row r="51" spans="1:9" ht="9" customHeight="1">
      <c r="A51" s="209"/>
      <c r="B51" s="210"/>
      <c r="C51" s="29"/>
      <c r="D51" s="29"/>
      <c r="E51" s="29"/>
      <c r="F51" s="29"/>
      <c r="G51" s="29"/>
      <c r="H51" s="29"/>
      <c r="I51" s="214"/>
    </row>
    <row r="52" spans="1:9">
      <c r="A52" s="209" t="s">
        <v>285</v>
      </c>
      <c r="B52" s="210">
        <v>187</v>
      </c>
      <c r="C52" s="29">
        <v>173</v>
      </c>
      <c r="D52" s="29">
        <v>177</v>
      </c>
      <c r="E52" s="29">
        <v>170</v>
      </c>
      <c r="F52" s="29">
        <v>166</v>
      </c>
      <c r="G52" s="29" t="s">
        <v>18</v>
      </c>
      <c r="H52" s="29" t="s">
        <v>18</v>
      </c>
      <c r="I52" s="214"/>
    </row>
    <row r="53" spans="1:9">
      <c r="A53" s="209" t="s">
        <v>284</v>
      </c>
      <c r="B53" s="210">
        <v>186</v>
      </c>
      <c r="C53" s="29">
        <v>187</v>
      </c>
      <c r="D53" s="29">
        <v>189</v>
      </c>
      <c r="E53" s="29">
        <v>194</v>
      </c>
      <c r="F53" s="29">
        <v>189</v>
      </c>
      <c r="G53" s="29" t="s">
        <v>18</v>
      </c>
      <c r="H53" s="29" t="s">
        <v>18</v>
      </c>
      <c r="I53" s="214"/>
    </row>
    <row r="54" spans="1:9" ht="9" customHeight="1">
      <c r="A54" s="209"/>
      <c r="B54" s="210"/>
      <c r="C54" s="29"/>
      <c r="D54" s="29"/>
      <c r="E54" s="29"/>
      <c r="F54" s="29"/>
      <c r="G54" s="29"/>
      <c r="H54" s="29"/>
      <c r="I54" s="214"/>
    </row>
    <row r="55" spans="1:9">
      <c r="A55" s="209" t="s">
        <v>286</v>
      </c>
      <c r="B55" s="210">
        <v>1646</v>
      </c>
      <c r="C55" s="29">
        <v>1533</v>
      </c>
      <c r="D55" s="29">
        <v>1591</v>
      </c>
      <c r="E55" s="29">
        <v>1590</v>
      </c>
      <c r="F55" s="29">
        <v>1525</v>
      </c>
      <c r="G55" s="29" t="s">
        <v>18</v>
      </c>
      <c r="H55" s="29" t="s">
        <v>18</v>
      </c>
      <c r="I55" s="214"/>
    </row>
    <row r="56" spans="1:9">
      <c r="A56" s="209" t="s">
        <v>284</v>
      </c>
      <c r="B56" s="210">
        <v>78</v>
      </c>
      <c r="C56" s="29">
        <v>94</v>
      </c>
      <c r="D56" s="29">
        <v>77</v>
      </c>
      <c r="E56" s="29">
        <v>82</v>
      </c>
      <c r="F56" s="29">
        <v>73</v>
      </c>
      <c r="G56" s="29" t="s">
        <v>18</v>
      </c>
      <c r="H56" s="29" t="s">
        <v>18</v>
      </c>
      <c r="I56" s="214"/>
    </row>
    <row r="57" spans="1:9" ht="9" customHeight="1">
      <c r="A57" s="209"/>
      <c r="B57" s="210"/>
      <c r="C57" s="29"/>
      <c r="D57" s="29"/>
      <c r="E57" s="29"/>
      <c r="F57" s="29"/>
      <c r="G57" s="29"/>
      <c r="H57" s="29"/>
      <c r="I57" s="214"/>
    </row>
    <row r="58" spans="1:9">
      <c r="A58" s="209" t="s">
        <v>287</v>
      </c>
      <c r="B58" s="210">
        <v>412</v>
      </c>
      <c r="C58" s="29">
        <v>422</v>
      </c>
      <c r="D58" s="29">
        <v>386</v>
      </c>
      <c r="E58" s="29">
        <v>383</v>
      </c>
      <c r="F58" s="29">
        <v>415</v>
      </c>
      <c r="G58" s="29" t="s">
        <v>18</v>
      </c>
      <c r="H58" s="29" t="s">
        <v>18</v>
      </c>
      <c r="I58" s="214"/>
    </row>
    <row r="59" spans="1:9">
      <c r="A59" s="209" t="s">
        <v>284</v>
      </c>
      <c r="B59" s="210">
        <v>829</v>
      </c>
      <c r="C59" s="29">
        <v>835</v>
      </c>
      <c r="D59" s="29">
        <v>873</v>
      </c>
      <c r="E59" s="29">
        <v>844</v>
      </c>
      <c r="F59" s="29">
        <v>843</v>
      </c>
      <c r="G59" s="29" t="s">
        <v>18</v>
      </c>
      <c r="H59" s="29" t="s">
        <v>18</v>
      </c>
      <c r="I59" s="214"/>
    </row>
    <row r="60" spans="1:9" ht="9" customHeight="1">
      <c r="A60" s="209"/>
      <c r="B60" s="210"/>
      <c r="C60" s="29"/>
      <c r="D60" s="29"/>
      <c r="E60" s="29"/>
      <c r="F60" s="29"/>
      <c r="G60" s="29"/>
      <c r="H60" s="29"/>
      <c r="I60" s="214"/>
    </row>
    <row r="61" spans="1:9">
      <c r="A61" s="209" t="s">
        <v>288</v>
      </c>
      <c r="B61" s="210">
        <v>24</v>
      </c>
      <c r="C61" s="29">
        <v>27</v>
      </c>
      <c r="D61" s="29">
        <v>39</v>
      </c>
      <c r="E61" s="29">
        <v>33</v>
      </c>
      <c r="F61" s="29">
        <v>51</v>
      </c>
      <c r="G61" s="29" t="s">
        <v>18</v>
      </c>
      <c r="H61" s="29" t="s">
        <v>18</v>
      </c>
      <c r="I61" s="214"/>
    </row>
    <row r="62" spans="1:9">
      <c r="A62" s="209" t="s">
        <v>284</v>
      </c>
      <c r="B62" s="210">
        <v>1</v>
      </c>
      <c r="C62" s="29">
        <v>4</v>
      </c>
      <c r="D62" s="29">
        <v>6</v>
      </c>
      <c r="E62" s="29">
        <v>3</v>
      </c>
      <c r="F62" s="29">
        <v>4</v>
      </c>
      <c r="G62" s="29" t="s">
        <v>18</v>
      </c>
      <c r="H62" s="29" t="s">
        <v>18</v>
      </c>
      <c r="I62" s="214"/>
    </row>
    <row r="63" spans="1:9" ht="9" customHeight="1">
      <c r="A63" s="209"/>
      <c r="B63" s="210"/>
      <c r="C63" s="29"/>
      <c r="D63" s="29"/>
      <c r="E63" s="29"/>
      <c r="F63" s="29"/>
      <c r="G63" s="29"/>
      <c r="H63" s="29"/>
      <c r="I63" s="214"/>
    </row>
    <row r="64" spans="1:9">
      <c r="A64" s="209" t="s">
        <v>289</v>
      </c>
      <c r="B64" s="210">
        <v>15</v>
      </c>
      <c r="C64" s="29">
        <v>20</v>
      </c>
      <c r="D64" s="29">
        <v>25</v>
      </c>
      <c r="E64" s="29">
        <v>44</v>
      </c>
      <c r="F64" s="29">
        <v>25</v>
      </c>
      <c r="G64" s="29" t="s">
        <v>18</v>
      </c>
      <c r="H64" s="29" t="s">
        <v>18</v>
      </c>
      <c r="I64" s="214"/>
    </row>
    <row r="65" spans="1:9">
      <c r="A65" s="209" t="s">
        <v>284</v>
      </c>
      <c r="B65" s="210">
        <v>279</v>
      </c>
      <c r="C65" s="29">
        <v>240</v>
      </c>
      <c r="D65" s="29">
        <v>285</v>
      </c>
      <c r="E65" s="29">
        <v>275</v>
      </c>
      <c r="F65" s="29">
        <v>317</v>
      </c>
      <c r="G65" s="29" t="s">
        <v>18</v>
      </c>
      <c r="H65" s="29" t="s">
        <v>18</v>
      </c>
      <c r="I65" s="214"/>
    </row>
    <row r="66" spans="1:9" ht="9" customHeight="1">
      <c r="A66" s="209"/>
      <c r="B66" s="210"/>
      <c r="C66" s="29"/>
      <c r="D66" s="29"/>
      <c r="E66" s="29"/>
      <c r="F66" s="29"/>
      <c r="G66" s="29"/>
      <c r="H66" s="29"/>
      <c r="I66" s="214"/>
    </row>
    <row r="67" spans="1:9">
      <c r="A67" s="209" t="s">
        <v>290</v>
      </c>
      <c r="B67" s="210">
        <v>6</v>
      </c>
      <c r="C67" s="29">
        <v>7</v>
      </c>
      <c r="D67" s="29">
        <v>12</v>
      </c>
      <c r="E67" s="29">
        <v>9</v>
      </c>
      <c r="F67" s="29">
        <v>13</v>
      </c>
      <c r="G67" s="29" t="s">
        <v>18</v>
      </c>
      <c r="H67" s="29" t="s">
        <v>18</v>
      </c>
      <c r="I67" s="214"/>
    </row>
    <row r="68" spans="1:9">
      <c r="A68" s="209" t="s">
        <v>284</v>
      </c>
      <c r="B68" s="210">
        <v>174</v>
      </c>
      <c r="C68" s="29">
        <v>184</v>
      </c>
      <c r="D68" s="29">
        <v>201</v>
      </c>
      <c r="E68" s="29">
        <v>200</v>
      </c>
      <c r="F68" s="29">
        <v>215</v>
      </c>
      <c r="G68" s="29" t="s">
        <v>18</v>
      </c>
      <c r="H68" s="29" t="s">
        <v>18</v>
      </c>
      <c r="I68" s="214"/>
    </row>
    <row r="69" spans="1:9" ht="9" customHeight="1">
      <c r="A69" s="209"/>
      <c r="B69" s="210"/>
      <c r="C69" s="29"/>
      <c r="D69" s="29"/>
      <c r="E69" s="29"/>
      <c r="F69" s="29"/>
      <c r="G69" s="29"/>
      <c r="H69" s="29"/>
      <c r="I69" s="214"/>
    </row>
    <row r="70" spans="1:9">
      <c r="A70" s="209" t="s">
        <v>291</v>
      </c>
      <c r="B70" s="210">
        <v>31</v>
      </c>
      <c r="C70" s="29">
        <v>31</v>
      </c>
      <c r="D70" s="29">
        <v>29</v>
      </c>
      <c r="E70" s="29">
        <v>25</v>
      </c>
      <c r="F70" s="29">
        <v>21</v>
      </c>
      <c r="G70" s="29" t="s">
        <v>18</v>
      </c>
      <c r="H70" s="29" t="s">
        <v>18</v>
      </c>
      <c r="I70" s="214"/>
    </row>
    <row r="71" spans="1:9">
      <c r="A71" s="209" t="s">
        <v>284</v>
      </c>
      <c r="B71" s="210">
        <v>76</v>
      </c>
      <c r="C71" s="29">
        <v>77</v>
      </c>
      <c r="D71" s="29">
        <v>70</v>
      </c>
      <c r="E71" s="29">
        <v>87</v>
      </c>
      <c r="F71" s="29">
        <v>63</v>
      </c>
      <c r="G71" s="29" t="s">
        <v>18</v>
      </c>
      <c r="H71" s="29" t="s">
        <v>18</v>
      </c>
      <c r="I71" s="214"/>
    </row>
    <row r="72" spans="1:9" ht="9" customHeight="1">
      <c r="A72" s="209"/>
      <c r="B72" s="210"/>
      <c r="C72" s="29"/>
      <c r="D72" s="29"/>
      <c r="E72" s="29"/>
      <c r="F72" s="29"/>
      <c r="G72" s="29"/>
      <c r="H72" s="29"/>
      <c r="I72" s="214"/>
    </row>
    <row r="73" spans="1:9">
      <c r="A73" s="209" t="s">
        <v>292</v>
      </c>
      <c r="B73" s="210">
        <v>153</v>
      </c>
      <c r="C73" s="29">
        <v>143</v>
      </c>
      <c r="D73" s="29">
        <v>154</v>
      </c>
      <c r="E73" s="29">
        <v>142</v>
      </c>
      <c r="F73" s="29">
        <v>124</v>
      </c>
      <c r="G73" s="29" t="s">
        <v>18</v>
      </c>
      <c r="H73" s="29" t="s">
        <v>18</v>
      </c>
      <c r="I73" s="214"/>
    </row>
    <row r="74" spans="1:9">
      <c r="A74" s="209" t="s">
        <v>284</v>
      </c>
      <c r="B74" s="210">
        <v>135</v>
      </c>
      <c r="C74" s="29">
        <v>146</v>
      </c>
      <c r="D74" s="29">
        <v>132</v>
      </c>
      <c r="E74" s="29">
        <v>130</v>
      </c>
      <c r="F74" s="29">
        <v>141</v>
      </c>
      <c r="G74" s="29" t="s">
        <v>18</v>
      </c>
      <c r="H74" s="29" t="s">
        <v>18</v>
      </c>
      <c r="I74" s="214"/>
    </row>
    <row r="75" spans="1:9" ht="9" customHeight="1">
      <c r="A75" s="209"/>
      <c r="B75" s="210"/>
      <c r="C75" s="29"/>
      <c r="D75" s="29"/>
      <c r="E75" s="29"/>
      <c r="F75" s="29"/>
      <c r="G75" s="29"/>
      <c r="H75" s="29"/>
      <c r="I75" s="214"/>
    </row>
    <row r="76" spans="1:9">
      <c r="A76" s="209" t="s">
        <v>293</v>
      </c>
      <c r="B76" s="210">
        <v>261</v>
      </c>
      <c r="C76" s="29">
        <v>227</v>
      </c>
      <c r="D76" s="29">
        <v>174</v>
      </c>
      <c r="E76" s="29">
        <v>151</v>
      </c>
      <c r="F76" s="29">
        <v>174</v>
      </c>
      <c r="G76" s="29" t="s">
        <v>18</v>
      </c>
      <c r="H76" s="29" t="s">
        <v>18</v>
      </c>
      <c r="I76" s="214"/>
    </row>
    <row r="77" spans="1:9">
      <c r="A77" s="209" t="s">
        <v>284</v>
      </c>
      <c r="B77" s="210">
        <v>522</v>
      </c>
      <c r="C77" s="29">
        <v>530</v>
      </c>
      <c r="D77" s="29">
        <v>501</v>
      </c>
      <c r="E77" s="29">
        <v>529</v>
      </c>
      <c r="F77" s="29">
        <v>501</v>
      </c>
      <c r="G77" s="29" t="s">
        <v>18</v>
      </c>
      <c r="H77" s="29" t="s">
        <v>18</v>
      </c>
      <c r="I77" s="214"/>
    </row>
    <row r="78" spans="1:9" ht="11.25" customHeight="1">
      <c r="A78" s="220" t="s">
        <v>194</v>
      </c>
      <c r="B78" s="221"/>
      <c r="C78" s="222"/>
      <c r="D78" s="222"/>
      <c r="E78" s="60"/>
      <c r="F78" s="60"/>
      <c r="G78" s="60"/>
      <c r="H78" s="222"/>
      <c r="I78" s="214"/>
    </row>
    <row r="79" spans="1:9">
      <c r="A79" s="99" t="s">
        <v>294</v>
      </c>
      <c r="B79" s="223"/>
      <c r="C79" s="224"/>
      <c r="D79" s="224"/>
      <c r="E79" s="224"/>
      <c r="F79" s="224"/>
      <c r="G79" s="224"/>
      <c r="H79" s="224"/>
      <c r="I79" s="214"/>
    </row>
    <row r="80" spans="1:9">
      <c r="A80" s="99"/>
      <c r="B80" s="223"/>
      <c r="C80" s="223"/>
      <c r="D80" s="223"/>
      <c r="E80" s="223"/>
      <c r="F80" s="223"/>
      <c r="G80" s="223"/>
      <c r="H80" s="223"/>
      <c r="I80" s="82"/>
    </row>
  </sheetData>
  <sheetProtection password="CA4C" sheet="1"/>
  <mergeCells count="9">
    <mergeCell ref="L5:L6"/>
    <mergeCell ref="M5:M6"/>
    <mergeCell ref="N5:N6"/>
    <mergeCell ref="A5:A6"/>
    <mergeCell ref="B5:B6"/>
    <mergeCell ref="C5:C6"/>
    <mergeCell ref="D5:D6"/>
    <mergeCell ref="E5:E6"/>
    <mergeCell ref="K5:K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/>
  </sheetViews>
  <sheetFormatPr defaultRowHeight="13.5"/>
  <cols>
    <col min="1" max="1" width="12.625" style="6" customWidth="1"/>
    <col min="2" max="15" width="8.75" style="6" customWidth="1"/>
    <col min="16" max="16384" width="9" style="6"/>
  </cols>
  <sheetData>
    <row r="1" spans="1:16">
      <c r="A1" s="5"/>
      <c r="B1" s="138"/>
      <c r="C1" s="13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>
      <c r="A2" s="5"/>
      <c r="B2" s="140"/>
      <c r="C2" s="14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>
      <c r="A3" s="5"/>
      <c r="B3" s="225" t="s">
        <v>295</v>
      </c>
      <c r="C3" s="22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4.2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4.25" thickTop="1">
      <c r="A5" s="478" t="s">
        <v>199</v>
      </c>
      <c r="B5" s="16" t="s">
        <v>5</v>
      </c>
      <c r="C5" s="17"/>
      <c r="D5" s="18"/>
      <c r="E5" s="471" t="s">
        <v>296</v>
      </c>
      <c r="F5" s="16" t="s">
        <v>297</v>
      </c>
      <c r="G5" s="17"/>
      <c r="H5" s="17"/>
      <c r="I5" s="17"/>
      <c r="J5" s="17"/>
      <c r="K5" s="17"/>
      <c r="L5" s="18"/>
      <c r="M5" s="17" t="s">
        <v>6</v>
      </c>
      <c r="N5" s="18"/>
      <c r="O5" s="479" t="s">
        <v>298</v>
      </c>
    </row>
    <row r="6" spans="1:16">
      <c r="A6" s="460"/>
      <c r="B6" s="458" t="s">
        <v>14</v>
      </c>
      <c r="C6" s="458" t="s">
        <v>10</v>
      </c>
      <c r="D6" s="458" t="s">
        <v>11</v>
      </c>
      <c r="E6" s="472"/>
      <c r="F6" s="469" t="s">
        <v>14</v>
      </c>
      <c r="G6" s="227"/>
      <c r="H6" s="190"/>
      <c r="I6" s="476" t="s">
        <v>299</v>
      </c>
      <c r="J6" s="476" t="s">
        <v>300</v>
      </c>
      <c r="K6" s="476" t="s">
        <v>301</v>
      </c>
      <c r="L6" s="476" t="s">
        <v>302</v>
      </c>
      <c r="M6" s="458" t="s">
        <v>303</v>
      </c>
      <c r="N6" s="458" t="s">
        <v>304</v>
      </c>
      <c r="O6" s="480"/>
    </row>
    <row r="7" spans="1:16">
      <c r="A7" s="454"/>
      <c r="B7" s="459"/>
      <c r="C7" s="459"/>
      <c r="D7" s="459"/>
      <c r="E7" s="459"/>
      <c r="F7" s="456"/>
      <c r="G7" s="21" t="s">
        <v>15</v>
      </c>
      <c r="H7" s="19" t="s">
        <v>16</v>
      </c>
      <c r="I7" s="477"/>
      <c r="J7" s="477"/>
      <c r="K7" s="477"/>
      <c r="L7" s="477"/>
      <c r="M7" s="459"/>
      <c r="N7" s="459"/>
      <c r="O7" s="456"/>
    </row>
    <row r="8" spans="1:16">
      <c r="A8" s="32"/>
      <c r="B8" s="228"/>
      <c r="C8" s="228"/>
      <c r="D8" s="228"/>
      <c r="E8" s="228"/>
      <c r="F8" s="228"/>
      <c r="G8" s="228"/>
      <c r="H8" s="228"/>
      <c r="I8" s="229"/>
      <c r="J8" s="228"/>
      <c r="K8" s="228"/>
      <c r="L8" s="228"/>
      <c r="M8" s="228"/>
      <c r="N8" s="228"/>
      <c r="O8" s="228"/>
      <c r="P8" s="9"/>
    </row>
    <row r="9" spans="1:16">
      <c r="A9" s="26" t="s">
        <v>166</v>
      </c>
      <c r="B9" s="228">
        <v>15</v>
      </c>
      <c r="C9" s="228">
        <v>13</v>
      </c>
      <c r="D9" s="228">
        <v>2</v>
      </c>
      <c r="E9" s="228">
        <v>522</v>
      </c>
      <c r="F9" s="228">
        <v>1769</v>
      </c>
      <c r="G9" s="228">
        <v>1134</v>
      </c>
      <c r="H9" s="228">
        <v>635</v>
      </c>
      <c r="I9" s="229">
        <v>12</v>
      </c>
      <c r="J9" s="228">
        <v>480</v>
      </c>
      <c r="K9" s="228">
        <v>466</v>
      </c>
      <c r="L9" s="228">
        <v>811</v>
      </c>
      <c r="M9" s="228">
        <v>1180</v>
      </c>
      <c r="N9" s="228">
        <v>57</v>
      </c>
      <c r="O9" s="228">
        <v>170</v>
      </c>
      <c r="P9" s="230"/>
    </row>
    <row r="10" spans="1:16">
      <c r="A10" s="26">
        <v>28</v>
      </c>
      <c r="B10" s="228">
        <v>15</v>
      </c>
      <c r="C10" s="228">
        <v>13</v>
      </c>
      <c r="D10" s="228">
        <v>2</v>
      </c>
      <c r="E10" s="228">
        <v>527</v>
      </c>
      <c r="F10" s="228">
        <v>1779</v>
      </c>
      <c r="G10" s="228">
        <v>1155</v>
      </c>
      <c r="H10" s="228">
        <v>624</v>
      </c>
      <c r="I10" s="229">
        <v>8</v>
      </c>
      <c r="J10" s="228">
        <v>489</v>
      </c>
      <c r="K10" s="228">
        <v>456</v>
      </c>
      <c r="L10" s="228">
        <v>826</v>
      </c>
      <c r="M10" s="228">
        <v>1190</v>
      </c>
      <c r="N10" s="228">
        <v>83</v>
      </c>
      <c r="O10" s="228">
        <v>168</v>
      </c>
      <c r="P10" s="230"/>
    </row>
    <row r="11" spans="1:16" ht="9.75" customHeight="1">
      <c r="A11" s="32"/>
      <c r="B11" s="228"/>
      <c r="C11" s="228"/>
      <c r="D11" s="228"/>
      <c r="E11" s="228"/>
      <c r="F11" s="228"/>
      <c r="G11" s="228"/>
      <c r="H11" s="228"/>
      <c r="I11" s="229"/>
      <c r="J11" s="228"/>
      <c r="K11" s="228"/>
      <c r="L11" s="228"/>
      <c r="M11" s="228"/>
      <c r="N11" s="228"/>
      <c r="O11" s="228"/>
      <c r="P11" s="230"/>
    </row>
    <row r="12" spans="1:16" s="82" customFormat="1">
      <c r="A12" s="231">
        <v>29</v>
      </c>
      <c r="B12" s="232">
        <v>14</v>
      </c>
      <c r="C12" s="232">
        <v>13</v>
      </c>
      <c r="D12" s="232">
        <v>1</v>
      </c>
      <c r="E12" s="232">
        <v>529</v>
      </c>
      <c r="F12" s="232">
        <v>1805</v>
      </c>
      <c r="G12" s="232">
        <v>1200</v>
      </c>
      <c r="H12" s="232">
        <v>605</v>
      </c>
      <c r="I12" s="233">
        <v>6</v>
      </c>
      <c r="J12" s="232">
        <v>502</v>
      </c>
      <c r="K12" s="232">
        <v>460</v>
      </c>
      <c r="L12" s="232">
        <v>837</v>
      </c>
      <c r="M12" s="232">
        <v>1193</v>
      </c>
      <c r="N12" s="232">
        <v>92</v>
      </c>
      <c r="O12" s="232">
        <v>154</v>
      </c>
      <c r="P12" s="214"/>
    </row>
    <row r="13" spans="1:16">
      <c r="A13" s="23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23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sheetProtection password="CA4C" sheet="1"/>
  <mergeCells count="13">
    <mergeCell ref="O5:O7"/>
    <mergeCell ref="B6:B7"/>
    <mergeCell ref="C6:C7"/>
    <mergeCell ref="D6:D7"/>
    <mergeCell ref="F6:F7"/>
    <mergeCell ref="I6:I7"/>
    <mergeCell ref="J6:J7"/>
    <mergeCell ref="K6:K7"/>
    <mergeCell ref="L6:L7"/>
    <mergeCell ref="M6:M7"/>
    <mergeCell ref="N6:N7"/>
    <mergeCell ref="A5:A7"/>
    <mergeCell ref="E5:E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Normal="100" workbookViewId="0"/>
  </sheetViews>
  <sheetFormatPr defaultRowHeight="13.5"/>
  <cols>
    <col min="1" max="1" width="17.5" style="13" customWidth="1"/>
    <col min="2" max="7" width="16.25" style="13" customWidth="1"/>
    <col min="8" max="9" width="9" style="13"/>
    <col min="10" max="16" width="0" style="13" hidden="1" customWidth="1"/>
    <col min="17" max="16384" width="9" style="13"/>
  </cols>
  <sheetData>
    <row r="1" spans="1:15" s="6" customFormat="1">
      <c r="A1" s="3"/>
      <c r="B1" s="138"/>
      <c r="C1" s="3"/>
      <c r="D1" s="3"/>
      <c r="E1" s="3"/>
      <c r="F1" s="3"/>
      <c r="G1" s="3"/>
    </row>
    <row r="2" spans="1:15" s="6" customFormat="1">
      <c r="A2" s="140"/>
      <c r="B2" s="3"/>
      <c r="C2" s="3"/>
      <c r="D2" s="3"/>
      <c r="E2" s="3"/>
      <c r="F2" s="3"/>
      <c r="G2" s="3"/>
    </row>
    <row r="3" spans="1:15" ht="14.25">
      <c r="A3" s="236"/>
      <c r="B3" s="237" t="s">
        <v>305</v>
      </c>
      <c r="C3" s="238"/>
      <c r="D3" s="238"/>
      <c r="E3" s="238"/>
      <c r="F3" s="238"/>
      <c r="G3" s="238"/>
      <c r="J3" s="6" t="s">
        <v>21</v>
      </c>
    </row>
    <row r="4" spans="1:15" ht="14.25" thickBot="1">
      <c r="A4" s="238"/>
      <c r="B4" s="238"/>
      <c r="C4" s="238"/>
      <c r="D4" s="238"/>
      <c r="E4" s="238"/>
      <c r="F4" s="238"/>
      <c r="G4" s="238"/>
      <c r="J4" s="30" t="s">
        <v>235</v>
      </c>
    </row>
    <row r="5" spans="1:15" s="6" customFormat="1" ht="14.25" thickTop="1">
      <c r="A5" s="478" t="s">
        <v>306</v>
      </c>
      <c r="B5" s="16" t="s">
        <v>14</v>
      </c>
      <c r="C5" s="17"/>
      <c r="D5" s="16" t="s">
        <v>307</v>
      </c>
      <c r="E5" s="18"/>
      <c r="F5" s="17" t="s">
        <v>308</v>
      </c>
      <c r="G5" s="17"/>
      <c r="J5" s="16" t="s">
        <v>14</v>
      </c>
      <c r="K5" s="17"/>
      <c r="L5" s="16" t="s">
        <v>307</v>
      </c>
      <c r="M5" s="18"/>
      <c r="N5" s="17" t="s">
        <v>308</v>
      </c>
      <c r="O5" s="17"/>
    </row>
    <row r="6" spans="1:15" s="6" customFormat="1">
      <c r="A6" s="454"/>
      <c r="B6" s="20" t="s">
        <v>309</v>
      </c>
      <c r="C6" s="21" t="s">
        <v>310</v>
      </c>
      <c r="D6" s="22" t="s">
        <v>309</v>
      </c>
      <c r="E6" s="21" t="s">
        <v>311</v>
      </c>
      <c r="F6" s="21" t="s">
        <v>309</v>
      </c>
      <c r="G6" s="20" t="s">
        <v>312</v>
      </c>
      <c r="J6" s="20" t="s">
        <v>309</v>
      </c>
      <c r="K6" s="21" t="s">
        <v>310</v>
      </c>
      <c r="L6" s="22" t="s">
        <v>309</v>
      </c>
      <c r="M6" s="21" t="s">
        <v>311</v>
      </c>
      <c r="N6" s="21" t="s">
        <v>309</v>
      </c>
      <c r="O6" s="20" t="s">
        <v>312</v>
      </c>
    </row>
    <row r="7" spans="1:15" s="6" customFormat="1">
      <c r="A7" s="38"/>
      <c r="B7" s="239"/>
      <c r="C7" s="239"/>
      <c r="D7" s="239"/>
      <c r="E7" s="239"/>
      <c r="F7" s="239"/>
      <c r="G7" s="239"/>
      <c r="J7" s="6" t="s">
        <v>313</v>
      </c>
    </row>
    <row r="8" spans="1:15" s="6" customFormat="1">
      <c r="A8" s="26" t="s">
        <v>166</v>
      </c>
      <c r="B8" s="240">
        <v>757</v>
      </c>
      <c r="C8" s="240">
        <v>2353</v>
      </c>
      <c r="D8" s="240">
        <v>512</v>
      </c>
      <c r="E8" s="240">
        <v>1653</v>
      </c>
      <c r="F8" s="240">
        <v>245</v>
      </c>
      <c r="G8" s="240">
        <v>700</v>
      </c>
      <c r="J8" s="167" t="str">
        <f t="shared" ref="J8:K10" si="0">IF(B8=D8+F8,"ok",B8-(D8+F8))</f>
        <v>ok</v>
      </c>
      <c r="K8" s="167" t="str">
        <f t="shared" si="0"/>
        <v>ok</v>
      </c>
      <c r="L8" s="167"/>
      <c r="M8" s="167"/>
      <c r="N8" s="167"/>
      <c r="O8" s="167"/>
    </row>
    <row r="9" spans="1:15" s="6" customFormat="1">
      <c r="A9" s="26">
        <v>28</v>
      </c>
      <c r="B9" s="240">
        <v>791</v>
      </c>
      <c r="C9" s="240">
        <v>2525</v>
      </c>
      <c r="D9" s="240">
        <v>536</v>
      </c>
      <c r="E9" s="240">
        <v>1809</v>
      </c>
      <c r="F9" s="240">
        <v>255</v>
      </c>
      <c r="G9" s="240">
        <v>716</v>
      </c>
      <c r="H9" s="82"/>
      <c r="J9" s="167" t="str">
        <f t="shared" si="0"/>
        <v>ok</v>
      </c>
      <c r="K9" s="167" t="str">
        <f t="shared" si="0"/>
        <v>ok</v>
      </c>
      <c r="L9" s="167"/>
      <c r="M9" s="167"/>
      <c r="N9" s="167"/>
      <c r="O9" s="167"/>
    </row>
    <row r="10" spans="1:15" s="6" customFormat="1">
      <c r="A10" s="34">
        <v>29</v>
      </c>
      <c r="B10" s="241">
        <v>825</v>
      </c>
      <c r="C10" s="241">
        <v>2692</v>
      </c>
      <c r="D10" s="241">
        <v>560</v>
      </c>
      <c r="E10" s="241">
        <v>1932</v>
      </c>
      <c r="F10" s="241">
        <v>265</v>
      </c>
      <c r="G10" s="241">
        <v>760</v>
      </c>
      <c r="H10" s="82"/>
      <c r="J10" s="167" t="str">
        <f t="shared" si="0"/>
        <v>ok</v>
      </c>
      <c r="K10" s="167" t="str">
        <f t="shared" si="0"/>
        <v>ok</v>
      </c>
      <c r="L10" s="167"/>
      <c r="M10" s="167"/>
      <c r="N10" s="167"/>
      <c r="O10" s="167"/>
    </row>
    <row r="11" spans="1:15" s="6" customFormat="1">
      <c r="A11" s="38"/>
      <c r="B11" s="241"/>
      <c r="C11" s="240"/>
      <c r="D11" s="240"/>
      <c r="E11" s="240"/>
      <c r="F11" s="240"/>
      <c r="G11" s="240"/>
      <c r="H11" s="82"/>
      <c r="J11" s="6" t="s">
        <v>314</v>
      </c>
      <c r="K11" s="167"/>
      <c r="L11" s="167"/>
      <c r="M11" s="167"/>
      <c r="N11" s="167"/>
      <c r="O11" s="167"/>
    </row>
    <row r="12" spans="1:15" s="6" customFormat="1">
      <c r="A12" s="242" t="s">
        <v>315</v>
      </c>
      <c r="B12" s="240">
        <f t="shared" ref="B12:C18" si="1">D12+F12</f>
        <v>325</v>
      </c>
      <c r="C12" s="240">
        <f>E12+G12</f>
        <v>1082</v>
      </c>
      <c r="D12" s="240">
        <v>218</v>
      </c>
      <c r="E12" s="240">
        <v>776</v>
      </c>
      <c r="F12" s="240">
        <v>107</v>
      </c>
      <c r="G12" s="240">
        <v>306</v>
      </c>
      <c r="H12" s="82"/>
      <c r="J12" s="167" t="str">
        <f t="shared" ref="J12:O12" si="2">IF(B10=SUM(B12:B18),"ok",B10-SUM(B12:B18))</f>
        <v>ok</v>
      </c>
      <c r="K12" s="167" t="str">
        <f t="shared" si="2"/>
        <v>ok</v>
      </c>
      <c r="L12" s="167" t="str">
        <f t="shared" si="2"/>
        <v>ok</v>
      </c>
      <c r="M12" s="167" t="str">
        <f t="shared" si="2"/>
        <v>ok</v>
      </c>
      <c r="N12" s="167" t="str">
        <f t="shared" si="2"/>
        <v>ok</v>
      </c>
      <c r="O12" s="167" t="str">
        <f t="shared" si="2"/>
        <v>ok</v>
      </c>
    </row>
    <row r="13" spans="1:15" s="6" customFormat="1">
      <c r="A13" s="242" t="s">
        <v>316</v>
      </c>
      <c r="B13" s="240">
        <f t="shared" si="1"/>
        <v>50</v>
      </c>
      <c r="C13" s="240">
        <f t="shared" si="1"/>
        <v>60</v>
      </c>
      <c r="D13" s="240">
        <v>37</v>
      </c>
      <c r="E13" s="240">
        <v>45</v>
      </c>
      <c r="F13" s="240">
        <v>13</v>
      </c>
      <c r="G13" s="240">
        <v>15</v>
      </c>
      <c r="H13" s="82"/>
    </row>
    <row r="14" spans="1:15" s="6" customFormat="1">
      <c r="A14" s="242" t="s">
        <v>317</v>
      </c>
      <c r="B14" s="240">
        <f>D14+F14</f>
        <v>14</v>
      </c>
      <c r="C14" s="240">
        <f t="shared" si="1"/>
        <v>19</v>
      </c>
      <c r="D14" s="240">
        <v>12</v>
      </c>
      <c r="E14" s="240">
        <v>16</v>
      </c>
      <c r="F14" s="47">
        <v>2</v>
      </c>
      <c r="G14" s="47">
        <v>3</v>
      </c>
      <c r="H14" s="82"/>
    </row>
    <row r="15" spans="1:15" s="6" customFormat="1">
      <c r="A15" s="242" t="s">
        <v>318</v>
      </c>
      <c r="B15" s="240">
        <f t="shared" si="1"/>
        <v>7</v>
      </c>
      <c r="C15" s="240">
        <f t="shared" si="1"/>
        <v>7</v>
      </c>
      <c r="D15" s="47">
        <v>6</v>
      </c>
      <c r="E15" s="47">
        <v>6</v>
      </c>
      <c r="F15" s="47">
        <v>1</v>
      </c>
      <c r="G15" s="47">
        <v>1</v>
      </c>
      <c r="H15" s="82"/>
    </row>
    <row r="16" spans="1:15" s="6" customFormat="1">
      <c r="A16" s="242" t="s">
        <v>319</v>
      </c>
      <c r="B16" s="240">
        <f t="shared" si="1"/>
        <v>43</v>
      </c>
      <c r="C16" s="240">
        <f t="shared" si="1"/>
        <v>52</v>
      </c>
      <c r="D16" s="240">
        <v>27</v>
      </c>
      <c r="E16" s="240">
        <v>30</v>
      </c>
      <c r="F16" s="240">
        <v>16</v>
      </c>
      <c r="G16" s="240">
        <v>22</v>
      </c>
      <c r="H16" s="82"/>
    </row>
    <row r="17" spans="1:8" s="6" customFormat="1">
      <c r="A17" s="242" t="s">
        <v>320</v>
      </c>
      <c r="B17" s="240">
        <f t="shared" si="1"/>
        <v>1</v>
      </c>
      <c r="C17" s="240">
        <f t="shared" si="1"/>
        <v>1</v>
      </c>
      <c r="D17" s="47">
        <v>1</v>
      </c>
      <c r="E17" s="47">
        <v>1</v>
      </c>
      <c r="F17" s="47">
        <v>0</v>
      </c>
      <c r="G17" s="47">
        <v>0</v>
      </c>
      <c r="H17" s="82"/>
    </row>
    <row r="18" spans="1:8" s="6" customFormat="1">
      <c r="A18" s="243" t="s">
        <v>321</v>
      </c>
      <c r="B18" s="244">
        <f t="shared" si="1"/>
        <v>385</v>
      </c>
      <c r="C18" s="245">
        <f t="shared" si="1"/>
        <v>1471</v>
      </c>
      <c r="D18" s="245">
        <v>259</v>
      </c>
      <c r="E18" s="245">
        <v>1058</v>
      </c>
      <c r="F18" s="245">
        <v>126</v>
      </c>
      <c r="G18" s="245">
        <v>413</v>
      </c>
      <c r="H18" s="82"/>
    </row>
    <row r="19" spans="1:8">
      <c r="B19" s="109"/>
      <c r="C19" s="109"/>
      <c r="D19" s="109"/>
      <c r="E19" s="109"/>
      <c r="F19" s="109"/>
      <c r="G19" s="109"/>
      <c r="H19" s="66"/>
    </row>
    <row r="20" spans="1:8">
      <c r="B20" s="66"/>
      <c r="C20" s="66"/>
      <c r="D20" s="66"/>
      <c r="E20" s="66"/>
      <c r="F20" s="66"/>
      <c r="G20" s="66"/>
      <c r="H20" s="66"/>
    </row>
    <row r="21" spans="1:8" s="14" customFormat="1">
      <c r="B21" s="109"/>
      <c r="C21" s="109"/>
      <c r="D21" s="109"/>
      <c r="E21" s="109"/>
      <c r="F21" s="109"/>
      <c r="G21" s="109"/>
      <c r="H21" s="109"/>
    </row>
    <row r="22" spans="1:8" s="14" customFormat="1">
      <c r="B22" s="246"/>
      <c r="C22" s="109"/>
      <c r="D22" s="109"/>
      <c r="E22" s="109"/>
      <c r="F22" s="246"/>
      <c r="G22" s="109"/>
      <c r="H22" s="109"/>
    </row>
    <row r="23" spans="1:8" s="14" customFormat="1">
      <c r="B23" s="246"/>
      <c r="F23" s="246"/>
    </row>
    <row r="24" spans="1:8" s="14" customFormat="1">
      <c r="B24" s="246"/>
      <c r="F24" s="246"/>
    </row>
    <row r="25" spans="1:8" s="14" customFormat="1">
      <c r="B25" s="246"/>
      <c r="F25" s="246"/>
    </row>
    <row r="26" spans="1:8" s="14" customFormat="1">
      <c r="B26" s="246"/>
      <c r="F26" s="246"/>
    </row>
    <row r="27" spans="1:8" s="14" customFormat="1">
      <c r="B27" s="246"/>
      <c r="F27" s="246"/>
    </row>
    <row r="28" spans="1:8" s="14" customFormat="1">
      <c r="B28" s="246"/>
      <c r="F28" s="246"/>
    </row>
    <row r="29" spans="1:8">
      <c r="B29" s="247"/>
    </row>
  </sheetData>
  <sheetProtection password="CA4C" sheet="1" objects="1" scenarios="1"/>
  <mergeCells count="1"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2018-11-14T08:07:48Z</dcterms:created>
  <dcterms:modified xsi:type="dcterms:W3CDTF">2019-09-02T02:22:43Z</dcterms:modified>
</cp:coreProperties>
</file>