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55" windowHeight="7545" activeTab="5"/>
  </bookViews>
  <sheets>
    <sheet name="todoufuken1" sheetId="1" r:id="rId1"/>
    <sheet name="todoufuken2" sheetId="2" r:id="rId2"/>
    <sheet name="todoufuken3" sheetId="3" r:id="rId3"/>
    <sheet name="todoufuken4" sheetId="4" r:id="rId4"/>
    <sheet name="todoufuken5" sheetId="5" r:id="rId5"/>
    <sheet name="todoufuken6"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K" localSheetId="1">'[15]349-350'!#REF!</definedName>
    <definedName name="\K" localSheetId="2">'[15]349-350'!#REF!</definedName>
    <definedName name="\K" localSheetId="3">'[15]349-350'!#REF!</definedName>
    <definedName name="\K" localSheetId="4">'[15]349-350'!#REF!</definedName>
    <definedName name="\K">'[1]349-350'!#REF!</definedName>
    <definedName name="\M" localSheetId="1">'[16]19900000'!#REF!</definedName>
    <definedName name="\M" localSheetId="2">'[16]19900000'!#REF!</definedName>
    <definedName name="\M" localSheetId="3">'[16]19900000'!#REF!</definedName>
    <definedName name="\M" localSheetId="4">'[16]19900000'!#REF!</definedName>
    <definedName name="\M">'[2]19900000'!#REF!</definedName>
    <definedName name="\N" localSheetId="1">'[17]23400000'!#REF!</definedName>
    <definedName name="\N" localSheetId="2">'[17]23400000'!#REF!</definedName>
    <definedName name="\N" localSheetId="3">'[17]23400000'!#REF!</definedName>
    <definedName name="\N" localSheetId="4">'[17]23400000'!#REF!</definedName>
    <definedName name="\N">'[3]23400000'!#REF!</definedName>
    <definedName name="\U" localSheetId="1">'[16]19900000'!#REF!</definedName>
    <definedName name="\U" localSheetId="2">'[16]19900000'!#REF!</definedName>
    <definedName name="\U" localSheetId="3">'[16]19900000'!#REF!</definedName>
    <definedName name="\U" localSheetId="4">'[16]19900000'!#REF!</definedName>
    <definedName name="\U">'[2]19900000'!#REF!</definedName>
    <definedName name="UA" localSheetId="1">'[16]19900000'!#REF!</definedName>
    <definedName name="UA" localSheetId="2">'[16]19900000'!#REF!</definedName>
    <definedName name="UA" localSheetId="3">'[16]19900000'!#REF!</definedName>
    <definedName name="UA" localSheetId="4">'[16]19900000'!#REF!</definedName>
    <definedName name="UA">'[2]19900000'!#REF!</definedName>
    <definedName name="UB" localSheetId="1">'[16]19900000'!#REF!</definedName>
    <definedName name="UB" localSheetId="2">'[16]19900000'!#REF!</definedName>
    <definedName name="UB" localSheetId="3">'[16]19900000'!#REF!</definedName>
    <definedName name="UB" localSheetId="4">'[16]19900000'!#REF!</definedName>
    <definedName name="UB">'[2]19900000'!#REF!</definedName>
    <definedName name="UC" localSheetId="1">'[16]19900000'!#REF!</definedName>
    <definedName name="UC" localSheetId="2">'[16]19900000'!#REF!</definedName>
    <definedName name="UC" localSheetId="3">'[16]19900000'!#REF!</definedName>
    <definedName name="UC" localSheetId="4">'[16]19900000'!#REF!</definedName>
    <definedName name="UC">'[2]19900000'!#REF!</definedName>
    <definedName name="UD" localSheetId="1">'[18]20300000'!#REF!</definedName>
    <definedName name="UD" localSheetId="2">'[18]20300000'!#REF!</definedName>
    <definedName name="UD" localSheetId="3">'[18]20300000'!#REF!</definedName>
    <definedName name="UD" localSheetId="4">'[18]20300000'!#REF!</definedName>
    <definedName name="UD">'[4]20300000'!#REF!</definedName>
    <definedName name="UE" localSheetId="1">'[18]20300000'!#REF!</definedName>
    <definedName name="UE" localSheetId="2">'[18]20300000'!#REF!</definedName>
    <definedName name="UE" localSheetId="3">'[18]20300000'!#REF!</definedName>
    <definedName name="UE" localSheetId="4">'[18]20300000'!#REF!</definedName>
    <definedName name="UE">'[4]20300000'!#REF!</definedName>
    <definedName name="web" localSheetId="1">#REF!,#REF!</definedName>
    <definedName name="web" localSheetId="2">#REF!,#REF!</definedName>
    <definedName name="web" localSheetId="3">#REF!,#REF!</definedName>
    <definedName name="web" localSheetId="4">#REF!,#REF!</definedName>
    <definedName name="web" localSheetId="5">#REF!,#REF!</definedName>
    <definedName name="web">#REF!,#REF!</definedName>
    <definedName name="web範囲" localSheetId="1">'[20]21600000'!$A$2:$C$44,'[20]21600000'!$E$2:$L$44,'[20]21600000'!$N$2:$U$44</definedName>
    <definedName name="web範囲" localSheetId="2">'[20]21600000'!$A$2:$C$44,'[20]21600000'!$E$2:$L$44,'[20]21600000'!$N$2:$U$44</definedName>
    <definedName name="web範囲" localSheetId="3">'[20]21600000'!$A$2:$C$44,'[20]21600000'!$E$2:$L$44,'[20]21600000'!$N$2:$U$44</definedName>
    <definedName name="web範囲" localSheetId="4">'[20]21600000'!$A$2:$C$44,'[20]21600000'!$E$2:$L$44,'[20]21600000'!$N$2:$U$44</definedName>
    <definedName name="web範囲">'[6]21600000'!$A$2:$C$44,'[6]21600000'!$E$2:$L$44,'[6]21600000'!$N$2:$U$44</definedName>
    <definedName name="web範囲1" localSheetId="1">'[21]20200000'!$A$2:$C$28,'[21]20200000'!$E$2:$J$28</definedName>
    <definedName name="web範囲1" localSheetId="2">'[21]20200000'!$A$2:$C$28,'[21]20200000'!$E$2:$J$28</definedName>
    <definedName name="web範囲1" localSheetId="3">'[21]20200000'!$A$2:$C$28,'[21]20200000'!$E$2:$J$28</definedName>
    <definedName name="web範囲1" localSheetId="4">'[21]20200000'!$A$2:$C$28,'[21]20200000'!$E$2:$J$28</definedName>
    <definedName name="web範囲1">'[7]20200000'!$A$2:$C$28,'[7]20200000'!$E$2:$J$28</definedName>
    <definedName name="web範囲2" localSheetId="1">'[21]20200000'!$K$8:$K$28,'[21]20200000'!$M$8:$R$28</definedName>
    <definedName name="web範囲2" localSheetId="2">'[21]20200000'!$K$8:$K$28,'[21]20200000'!$M$8:$R$28</definedName>
    <definedName name="web範囲2" localSheetId="3">'[21]20200000'!$K$8:$K$28,'[21]20200000'!$M$8:$R$28</definedName>
    <definedName name="web範囲2" localSheetId="4">'[21]20200000'!$K$8:$K$28,'[21]20200000'!$M$8:$R$28</definedName>
    <definedName name="web範囲2">'[7]20200000'!$K$8:$K$28,'[7]20200000'!$M$8:$R$28</definedName>
    <definedName name="web用3" localSheetId="1">'[22]24200000'!$A$2:$C$19,'[22]24200000'!$E$2:$J$19</definedName>
    <definedName name="web用3" localSheetId="2">'[22]24200000'!$A$2:$C$19,'[22]24200000'!$E$2:$J$19</definedName>
    <definedName name="web用3" localSheetId="3">'[22]24200000'!$A$2:$C$19,'[22]24200000'!$E$2:$J$19</definedName>
    <definedName name="web用3" localSheetId="4">'[22]24200000'!$A$2:$C$19,'[22]24200000'!$E$2:$J$19</definedName>
    <definedName name="web用3">'[8]24200000'!$A$2:$C$19,'[8]24200000'!$E$2:$J$19</definedName>
    <definedName name="web用範囲" localSheetId="1">'[23]18500000'!$A$3:$C$36,'[23]18500000'!$E$3:$G$36,'[23]18500000'!$I$3:$J$36</definedName>
    <definedName name="web用範囲" localSheetId="2">'[23]18500000'!$A$3:$C$36,'[23]18500000'!$E$3:$G$36,'[23]18500000'!$I$3:$J$36</definedName>
    <definedName name="web用範囲" localSheetId="3">'[23]18500000'!$A$3:$C$36,'[23]18500000'!$E$3:$G$36,'[23]18500000'!$I$3:$J$36</definedName>
    <definedName name="web用範囲" localSheetId="4">'[23]18500000'!$A$3:$C$36,'[23]18500000'!$E$3:$G$36,'[23]18500000'!$I$3:$J$36</definedName>
    <definedName name="web用範囲">'[9]18500000'!$A$3:$C$36,'[9]18500000'!$E$3:$G$36,'[9]18500000'!$I$3:$J$36</definedName>
    <definedName name="web用範囲1" localSheetId="1">'[21]20200000'!$A$2:$C$28,'[21]20200000'!$E$2:$I$28</definedName>
    <definedName name="web用範囲1" localSheetId="2">'[21]20200000'!$A$2:$C$28,'[21]20200000'!$E$2:$I$28</definedName>
    <definedName name="web用範囲1" localSheetId="3">'[21]20200000'!$A$2:$C$28,'[21]20200000'!$E$2:$I$28</definedName>
    <definedName name="web用範囲1" localSheetId="4">'[21]20200000'!$A$2:$C$28,'[21]20200000'!$E$2:$I$28</definedName>
    <definedName name="web用範囲1">'[7]20200000'!$A$2:$C$28,'[7]20200000'!$E$2:$I$28</definedName>
    <definedName name="Web用範囲2" localSheetId="1">'[24]20000000'!$A$2:$C$29,'[24]20000000'!$E$2:$G$29,'[24]20000000'!$I$2:$K$29,'[24]20000000'!$M$2:$N$29</definedName>
    <definedName name="Web用範囲2" localSheetId="2">'[24]20000000'!$A$2:$C$29,'[24]20000000'!$E$2:$G$29,'[24]20000000'!$I$2:$K$29,'[24]20000000'!$M$2:$N$29</definedName>
    <definedName name="Web用範囲2" localSheetId="3">'[24]20000000'!$A$2:$C$29,'[24]20000000'!$E$2:$G$29,'[24]20000000'!$I$2:$K$29,'[24]20000000'!$M$2:$N$29</definedName>
    <definedName name="Web用範囲2" localSheetId="4">'[24]20000000'!$A$2:$C$29,'[24]20000000'!$E$2:$G$29,'[24]20000000'!$I$2:$K$29,'[24]20000000'!$M$2:$N$29</definedName>
    <definedName name="Web用範囲2">'[10]20000000'!$A$2:$C$29,'[10]20000000'!$E$2:$G$29,'[10]20000000'!$I$2:$K$29,'[10]20000000'!$M$2:$N$29</definedName>
    <definedName name="Web用範囲3" localSheetId="1">'[24]20000000'!$A$2:$C$30,'[24]20000000'!$E$2:$F$30,'[24]20000000'!$G$2:$G$30,'[24]20000000'!$I$2:$K$30,'[24]20000000'!$M$2:$N$30</definedName>
    <definedName name="Web用範囲3" localSheetId="2">'[24]20000000'!$A$2:$C$30,'[24]20000000'!$E$2:$F$30,'[24]20000000'!$G$2:$G$30,'[24]20000000'!$I$2:$K$30,'[24]20000000'!$M$2:$N$30</definedName>
    <definedName name="Web用範囲3" localSheetId="3">'[24]20000000'!$A$2:$C$30,'[24]20000000'!$E$2:$F$30,'[24]20000000'!$G$2:$G$30,'[24]20000000'!$I$2:$K$30,'[24]20000000'!$M$2:$N$30</definedName>
    <definedName name="Web用範囲3" localSheetId="4">'[24]20000000'!$A$2:$C$30,'[24]20000000'!$E$2:$F$30,'[24]20000000'!$G$2:$G$30,'[24]20000000'!$I$2:$K$30,'[24]20000000'!$M$2:$N$30</definedName>
    <definedName name="Web用範囲3">'[10]20000000'!$A$2:$C$30,'[10]20000000'!$E$2:$F$30,'[10]20000000'!$G$2:$G$30,'[10]20000000'!$I$2:$K$30,'[10]20000000'!$M$2:$N$30</definedName>
    <definedName name="web用範囲347" localSheetId="1">'[25]347-348'!$A$2:$A$76,'[25]347-348'!$C$2:$M$76</definedName>
    <definedName name="web用範囲347" localSheetId="2">'[25]347-348'!$A$2:$A$76,'[25]347-348'!$C$2:$M$76</definedName>
    <definedName name="web用範囲347" localSheetId="3">'[25]347-348'!$A$2:$A$76,'[25]347-348'!$C$2:$M$76</definedName>
    <definedName name="web用範囲347" localSheetId="4">'[25]347-348'!$A$2:$A$76,'[25]347-348'!$C$2:$M$76</definedName>
    <definedName name="web用範囲347">'[11]347-348'!$A$2:$A$76,'[11]347-348'!$C$2:$M$76</definedName>
    <definedName name="web用範囲348" localSheetId="1">'[25]347-348'!$A$2:$A$76,'[25]347-348'!$O$2:$V$76</definedName>
    <definedName name="web用範囲348" localSheetId="2">'[25]347-348'!$A$2:$A$76,'[25]347-348'!$O$2:$V$76</definedName>
    <definedName name="web用範囲348" localSheetId="3">'[25]347-348'!$A$2:$A$76,'[25]347-348'!$O$2:$V$76</definedName>
    <definedName name="web用範囲348" localSheetId="4">'[25]347-348'!$A$2:$A$76,'[25]347-348'!$O$2:$V$76</definedName>
    <definedName name="web用範囲348">'[11]347-348'!$A$2:$A$76,'[11]347-348'!$O$2:$V$76</definedName>
    <definedName name="web用範囲349" localSheetId="1">'[25]347-348'!$A$2:$A$76,'[25]347-348'!$C$2:$M$76</definedName>
    <definedName name="web用範囲349" localSheetId="2">'[25]347-348'!$A$2:$A$76,'[25]347-348'!$C$2:$M$76</definedName>
    <definedName name="web用範囲349" localSheetId="3">'[25]347-348'!$A$2:$A$76,'[25]347-348'!$C$2:$M$76</definedName>
    <definedName name="web用範囲349" localSheetId="4">'[25]347-348'!$A$2:$A$76,'[25]347-348'!$C$2:$M$76</definedName>
    <definedName name="web用範囲349">'[11]347-348'!$A$2:$A$76,'[11]347-348'!$C$2:$M$76</definedName>
    <definedName name="web用範囲350" localSheetId="1">'[25]347-348'!$A$2:$A$76,'[25]347-348'!$O$2:$V$76</definedName>
    <definedName name="web用範囲350" localSheetId="2">'[25]347-348'!$A$2:$A$76,'[25]347-348'!$O$2:$V$76</definedName>
    <definedName name="web用範囲350" localSheetId="3">'[25]347-348'!$A$2:$A$76,'[25]347-348'!$O$2:$V$76</definedName>
    <definedName name="web用範囲350" localSheetId="4">'[25]347-348'!$A$2:$A$76,'[25]347-348'!$O$2:$V$76</definedName>
    <definedName name="web用範囲350">'[11]347-348'!$A$2:$A$76,'[11]347-348'!$O$2:$V$76</definedName>
    <definedName name="web用範囲351" localSheetId="1">'[15]349-350'!$A$2:$A$78,'[15]349-350'!$C$2:$J$78</definedName>
    <definedName name="web用範囲351" localSheetId="2">'[15]349-350'!$A$2:$A$78,'[15]349-350'!$C$2:$J$78</definedName>
    <definedName name="web用範囲351" localSheetId="3">'[15]349-350'!$A$2:$A$78,'[15]349-350'!$C$2:$J$78</definedName>
    <definedName name="web用範囲351" localSheetId="4">'[15]349-350'!$A$2:$A$78,'[15]349-350'!$C$2:$J$78</definedName>
    <definedName name="web用範囲351">'[1]349-350'!$A$2:$A$78,'[1]349-350'!$C$2:$J$78</definedName>
    <definedName name="web用範囲352" localSheetId="1">'[15]349-350'!$A$2:$A$76,'[15]349-350'!$L$2:$T$76</definedName>
    <definedName name="web用範囲352" localSheetId="2">'[15]349-350'!$A$2:$A$76,'[15]349-350'!$L$2:$T$76</definedName>
    <definedName name="web用範囲352" localSheetId="3">'[15]349-350'!$A$2:$A$76,'[15]349-350'!$L$2:$T$76</definedName>
    <definedName name="web用範囲352" localSheetId="4">'[15]349-350'!$A$2:$A$76,'[15]349-350'!$L$2:$T$76</definedName>
    <definedName name="web用範囲352">'[1]349-350'!$A$2:$A$76,'[1]349-350'!$L$2:$T$76</definedName>
    <definedName name="web用範囲353" localSheetId="1">'[26]351-352'!$A$2:$A$78,'[26]351-352'!$C$2:$J$78</definedName>
    <definedName name="web用範囲353" localSheetId="2">'[26]351-352'!$A$2:$A$78,'[26]351-352'!$C$2:$J$78</definedName>
    <definedName name="web用範囲353" localSheetId="3">'[26]351-352'!$A$2:$A$78,'[26]351-352'!$C$2:$J$78</definedName>
    <definedName name="web用範囲353" localSheetId="4">'[26]351-352'!$A$2:$A$78,'[26]351-352'!$C$2:$J$78</definedName>
    <definedName name="web用範囲353">'[12]351-352'!$A$2:$A$78,'[12]351-352'!$C$2:$J$78</definedName>
    <definedName name="web用範囲354" localSheetId="1">'[26]351-352'!$A$2:$A$78,'[26]351-352'!$L$2:$R$78</definedName>
    <definedName name="web用範囲354" localSheetId="2">'[26]351-352'!$A$2:$A$78,'[26]351-352'!$L$2:$R$78</definedName>
    <definedName name="web用範囲354" localSheetId="3">'[26]351-352'!$A$2:$A$78,'[26]351-352'!$L$2:$R$78</definedName>
    <definedName name="web用範囲354" localSheetId="4">'[26]351-352'!$A$2:$A$78,'[26]351-352'!$L$2:$R$78</definedName>
    <definedName name="web用範囲354">'[12]351-352'!$A$2:$A$78,'[12]351-352'!$L$2:$R$78</definedName>
    <definedName name="web用範囲355" localSheetId="1">'[27]353-354'!$A$2:$A$78,'[27]353-354'!$C$2:$J$78</definedName>
    <definedName name="web用範囲355" localSheetId="2">'[27]353-354'!$A$2:$A$78,'[27]353-354'!$C$2:$J$78</definedName>
    <definedName name="web用範囲355" localSheetId="3">'[27]353-354'!$A$2:$A$78,'[27]353-354'!$C$2:$J$78</definedName>
    <definedName name="web用範囲355" localSheetId="4">'[27]353-354'!$A$2:$A$78,'[27]353-354'!$C$2:$J$78</definedName>
    <definedName name="web用範囲355">'[13]353-354'!$A$2:$A$78,'[13]353-354'!$C$2:$J$78</definedName>
    <definedName name="web用範囲356" localSheetId="1">'[27]353-354'!$A$2:$A$78,'[27]353-354'!$L$2:$R$78</definedName>
    <definedName name="web用範囲356" localSheetId="2">'[27]353-354'!$A$2:$A$78,'[27]353-354'!$L$2:$R$78</definedName>
    <definedName name="web用範囲356" localSheetId="3">'[27]353-354'!$A$2:$A$78,'[27]353-354'!$L$2:$R$78</definedName>
    <definedName name="web用範囲356" localSheetId="4">'[27]353-354'!$A$2:$A$78,'[27]353-354'!$L$2:$R$78</definedName>
    <definedName name="web用範囲356">'[13]353-354'!$A$2:$A$78,'[13]353-354'!$L$2:$R$78</definedName>
    <definedName name="web用範囲357" localSheetId="1">'[28]355-357'!$A$2:$A$76,'[28]355-357'!$U$2:$W$76</definedName>
    <definedName name="web用範囲357" localSheetId="2">'[28]355-357'!$A$2:$A$76,'[28]355-357'!$U$2:$W$76</definedName>
    <definedName name="web用範囲357" localSheetId="3">'[28]355-357'!$A$2:$A$76,'[28]355-357'!$U$2:$W$76</definedName>
    <definedName name="web用範囲357" localSheetId="4">'[28]355-357'!$A$2:$A$76,'[28]355-357'!$U$2:$W$76</definedName>
    <definedName name="web用範囲357">'[14]355-357'!$A$2:$A$76,'[14]355-357'!$U$2:$W$76</definedName>
    <definedName name="web用範囲4" localSheetId="1">'[21]20200000'!#REF!</definedName>
    <definedName name="web用範囲4" localSheetId="2">'[21]20200000'!#REF!</definedName>
    <definedName name="web用範囲4" localSheetId="3">'[21]20200000'!#REF!</definedName>
    <definedName name="web用範囲4" localSheetId="4">'[21]20200000'!#REF!</definedName>
    <definedName name="web用範囲4">'[7]20200000'!#REF!</definedName>
    <definedName name="web用範囲5" localSheetId="1">'[21]20200000'!#REF!</definedName>
    <definedName name="web用範囲5" localSheetId="2">'[21]20200000'!#REF!</definedName>
    <definedName name="web用範囲5" localSheetId="3">'[21]20200000'!#REF!</definedName>
    <definedName name="web用範囲5" localSheetId="4">'[21]20200000'!#REF!</definedName>
    <definedName name="web用範囲5">'[7]20200000'!#REF!</definedName>
  </definedNames>
  <calcPr fullCalcOnLoad="1"/>
</workbook>
</file>

<file path=xl/sharedStrings.xml><?xml version="1.0" encoding="utf-8"?>
<sst xmlns="http://schemas.openxmlformats.org/spreadsheetml/2006/main" count="847" uniqueCount="290">
  <si>
    <t>都    道    府    県    勢    一    覧</t>
  </si>
  <si>
    <t>この表は都道府県勢の全国地位を統計的に把握するために掲げたものである。</t>
  </si>
  <si>
    <t>各項目についての資料の出所及び利用上特に留意を要する点は次のとおりである。</t>
  </si>
  <si>
    <t>１．土地面積，市町村数は国土交通省国土地理院「全国都道府県市区町村別面積調」による。※を付した都県に</t>
  </si>
  <si>
    <t>　おいては境界未定の市町村の面積は都・県計に含まれていない。従って全国計と内訳の計とは一致しない。</t>
  </si>
  <si>
    <t>２．総人口及び世帯数は，総務省統計局HP「国勢調査報告」による。</t>
  </si>
  <si>
    <t>３．出生率，死亡率，合計特殊出生率は厚生労働省「人口動態統計」による。</t>
  </si>
  <si>
    <t>土  地  面  積</t>
  </si>
  <si>
    <t>市 町 村 数</t>
  </si>
  <si>
    <t>総   人   口</t>
  </si>
  <si>
    <t>世  帯  数</t>
  </si>
  <si>
    <t xml:space="preserve"> 出 生 率</t>
  </si>
  <si>
    <t xml:space="preserve"> 死 亡 率</t>
  </si>
  <si>
    <t>合計特殊</t>
  </si>
  <si>
    <t xml:space="preserve"> 都道府県</t>
  </si>
  <si>
    <t xml:space="preserve"> (特区)</t>
  </si>
  <si>
    <t xml:space="preserve">  (22年)</t>
  </si>
  <si>
    <t>出生率</t>
  </si>
  <si>
    <t xml:space="preserve">  市  (特区)</t>
  </si>
  <si>
    <t>(23.10.1)</t>
  </si>
  <si>
    <t xml:space="preserve"> (23.10.1)</t>
  </si>
  <si>
    <t xml:space="preserve"> (22.10.1)</t>
  </si>
  <si>
    <t>(人口千対)</t>
  </si>
  <si>
    <t>（22年）</t>
  </si>
  <si>
    <t>㎢</t>
  </si>
  <si>
    <t>全　国</t>
  </si>
  <si>
    <t>(23)</t>
  </si>
  <si>
    <t xml:space="preserve"> 北海道 </t>
  </si>
  <si>
    <t>青　森</t>
  </si>
  <si>
    <t>岩　手</t>
  </si>
  <si>
    <t>宮　城</t>
  </si>
  <si>
    <t>※</t>
  </si>
  <si>
    <t>秋　田</t>
  </si>
  <si>
    <t>山　形</t>
  </si>
  <si>
    <t>福　島</t>
  </si>
  <si>
    <t>茨　城</t>
  </si>
  <si>
    <t>栃　木</t>
  </si>
  <si>
    <t>群　馬</t>
  </si>
  <si>
    <t>埼　玉</t>
  </si>
  <si>
    <t>千　葉</t>
  </si>
  <si>
    <t>東　京</t>
  </si>
  <si>
    <t>神奈川</t>
  </si>
  <si>
    <t>新　潟</t>
  </si>
  <si>
    <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</si>
  <si>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</si>
  <si>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</si>
  <si>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</si>
  <si>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</si>
  <si>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</si>
  <si>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</si>
  <si>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</si>
  <si>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</si>
  <si>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</si>
  <si>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</si>
  <si>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</si>
  <si>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</si>
  <si>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</si>
  <si>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</si>
  <si>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</si>
  <si>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</si>
  <si>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</si>
  <si>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</si>
  <si>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</si>
  <si>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</si>
  <si>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</si>
  <si>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</si>
  <si>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</si>
  <si>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</si>
  <si>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</si>
  <si>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</si>
  <si>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</si>
  <si>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</si>
  <si>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</si>
  <si>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</si>
  <si>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</si>
  <si>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</si>
  <si>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都    道    府    県    勢    一    覧　　（　つ　づ　き　）</t>
  </si>
  <si>
    <t>４．事業所は総務省統計局「平成21年経済センサス基礎調査」による。</t>
  </si>
  <si>
    <t>８．素材生産量は農林水産省ＨＰ「平成23年木材統計」による。</t>
  </si>
  <si>
    <t>５．農家数，農家人口，林野面積は，農林水産省「農林水産省統計表」による。</t>
  </si>
  <si>
    <t>９．海面漁業経営体数は，農林水産省「漁業センサス」による。</t>
  </si>
  <si>
    <t>　なお，ラウンドのため全国値と都道府県の合計が一致しない場合もある。</t>
  </si>
  <si>
    <t>10．海面漁業漁獲量は，農林水産省HP「漁業・養殖業生産統計」による。ただし，東日本大震災の影響により，岩手県，</t>
  </si>
  <si>
    <t>６．耕地面積は農林水産省ＨＰ「平成23年耕地面積」による。</t>
  </si>
  <si>
    <t>　　宮城県，福島県，茨城県においてデータを消失した調査対象があり，消失したデータは含まない数値である。</t>
  </si>
  <si>
    <t>７．水稲は農林水産省ＨＰ「平成22年産水陸稲の収穫量」による。</t>
  </si>
  <si>
    <t>11．製造業は，経済産業省HP「工業統計表」による。なお，従業者４人以上の事業所の数値である。</t>
  </si>
  <si>
    <t xml:space="preserve"> 1)</t>
  </si>
  <si>
    <t>全産業</t>
  </si>
  <si>
    <t>農業経営体</t>
  </si>
  <si>
    <t>農  家  数</t>
  </si>
  <si>
    <t>耕地面積</t>
  </si>
  <si>
    <t>水    稲 (23年産)</t>
  </si>
  <si>
    <t>水稲（23年産）</t>
  </si>
  <si>
    <t>林業経営体</t>
  </si>
  <si>
    <t>林野面積</t>
  </si>
  <si>
    <t>素材生産量</t>
  </si>
  <si>
    <t>海面漁業</t>
  </si>
  <si>
    <t>製　造　業</t>
  </si>
  <si>
    <t xml:space="preserve"> (21.7.1)</t>
  </si>
  <si>
    <t>兼業農家数</t>
  </si>
  <si>
    <t>10a当たり</t>
  </si>
  <si>
    <t>経営体数</t>
  </si>
  <si>
    <t>漁 獲 量</t>
  </si>
  <si>
    <t>事業所数</t>
  </si>
  <si>
    <t>従業者数</t>
  </si>
  <si>
    <t xml:space="preserve"> (22.2.1)</t>
  </si>
  <si>
    <t xml:space="preserve"> (販売農家)</t>
  </si>
  <si>
    <t xml:space="preserve"> (23.7.15)</t>
  </si>
  <si>
    <t>作付面積</t>
  </si>
  <si>
    <t>収  量</t>
  </si>
  <si>
    <t>収  穫  量</t>
  </si>
  <si>
    <t>(22.2.1)</t>
  </si>
  <si>
    <t xml:space="preserve"> ( 23年 )</t>
  </si>
  <si>
    <t xml:space="preserve"> (  20.11.1 )</t>
  </si>
  <si>
    <t xml:space="preserve"> (  23 年  )</t>
  </si>
  <si>
    <t xml:space="preserve"> ( 22.12.31)</t>
  </si>
  <si>
    <t>人</t>
  </si>
  <si>
    <t>経営体</t>
  </si>
  <si>
    <t>戸</t>
  </si>
  <si>
    <t>ha</t>
  </si>
  <si>
    <t>kg</t>
  </si>
  <si>
    <t>t</t>
  </si>
  <si>
    <t>1000㎥</t>
  </si>
  <si>
    <t>経営体</t>
  </si>
  <si>
    <t>100t</t>
  </si>
  <si>
    <t>人</t>
  </si>
  <si>
    <t xml:space="preserve"> 北海道 </t>
  </si>
  <si>
    <t>青　森</t>
  </si>
  <si>
    <t xml:space="preserve"> </t>
  </si>
  <si>
    <t>－</t>
  </si>
  <si>
    <t>　</t>
  </si>
  <si>
    <t xml:space="preserve">  </t>
  </si>
  <si>
    <t xml:space="preserve">   </t>
  </si>
  <si>
    <t>注　1) 捕鯨業，海面養殖業を除く。</t>
  </si>
  <si>
    <t>12． 商業は経済産業省「商業統計」による。年間販売額は平成18年度の販売額。</t>
  </si>
  <si>
    <t>14．着工建築物床面積の合計は国土交通省HP「建築着工統計調査報告」による。</t>
  </si>
  <si>
    <t>13． 住宅総数は総務省統計局「住宅・土地統計調査報告」による。</t>
  </si>
  <si>
    <t>15．使用電力量（電灯）は電気事業連合会「電気事業便覧」による。</t>
  </si>
  <si>
    <t>16．燃料油販売量は経済産業省HP「生産動態統計」による。</t>
  </si>
  <si>
    <t>17．道路は国土交通省「道路統計年報」，自動車保有台数は自動車工業会「自動車統計月報」による。</t>
  </si>
  <si>
    <t>18．国内銀行預金・貸出残高は日本銀行HP「預金・貸出関連統計」による。</t>
  </si>
  <si>
    <t>商                                 業 (  19. 6. 1 )</t>
  </si>
  <si>
    <t>道         路</t>
  </si>
  <si>
    <t>国    内    銀    行</t>
  </si>
  <si>
    <t>製造業</t>
  </si>
  <si>
    <t>住宅総数</t>
  </si>
  <si>
    <t>着工建築物</t>
  </si>
  <si>
    <t>使用電力量</t>
  </si>
  <si>
    <t>燃  料  油</t>
  </si>
  <si>
    <t xml:space="preserve"> (22. 4. 1)</t>
  </si>
  <si>
    <t>自  動  車</t>
  </si>
  <si>
    <t xml:space="preserve"> (24. 3. 31)</t>
  </si>
  <si>
    <t>製造品出荷額等</t>
  </si>
  <si>
    <t>卸  売  業</t>
  </si>
  <si>
    <t xml:space="preserve">小 売 業 </t>
  </si>
  <si>
    <t xml:space="preserve"> </t>
  </si>
  <si>
    <t>床面積の合計</t>
  </si>
  <si>
    <t>（電灯）</t>
  </si>
  <si>
    <t>販  売  量</t>
  </si>
  <si>
    <t>1)</t>
  </si>
  <si>
    <t>保有台数</t>
  </si>
  <si>
    <t xml:space="preserve"> ( 22.12.31 )</t>
  </si>
  <si>
    <t>年間販売額</t>
  </si>
  <si>
    <t>(20.10.1)</t>
  </si>
  <si>
    <t xml:space="preserve"> ( 23 年 )</t>
  </si>
  <si>
    <t xml:space="preserve"> (22年度)</t>
  </si>
  <si>
    <t xml:space="preserve"> (23年)</t>
  </si>
  <si>
    <t>実　延　長</t>
  </si>
  <si>
    <t>舗 装 率</t>
  </si>
  <si>
    <t xml:space="preserve"> (24.3.31)</t>
  </si>
  <si>
    <t>預金残高</t>
  </si>
  <si>
    <t>貸出残高</t>
  </si>
  <si>
    <t>100万円</t>
  </si>
  <si>
    <t>100戸</t>
  </si>
  <si>
    <t>㎡</t>
  </si>
  <si>
    <t>100万kWh</t>
  </si>
  <si>
    <t>kℓ</t>
  </si>
  <si>
    <t>km</t>
  </si>
  <si>
    <t>％</t>
  </si>
  <si>
    <t>台</t>
  </si>
  <si>
    <t>億円</t>
  </si>
  <si>
    <t>注　1) 簡易舗装を除いた率である。　</t>
  </si>
  <si>
    <t>都    道    府    県    勢    一    覧　　（　つ　づ　き　）</t>
  </si>
  <si>
    <t>19．消費者物価指数は総務省統計局「消費者物価指数年報」によるもので都道府県庁所在都市の数値である。</t>
  </si>
  <si>
    <t>24．市区町村普通会計決算額は総務省HP「市町村別決算状況調」による。</t>
  </si>
  <si>
    <t>20．消費者物価地域差指数は総務省統計局HP「消費者物価地域差指数の概況」によるもので都道府県庁所在都市の数値である。</t>
  </si>
  <si>
    <t>25．小学校，中学校，高等学校の学校数及び児童生徒数は文部科学省「学校基本調査報告書」による。</t>
  </si>
  <si>
    <t>21．常用労働者１人平均月間現金給与額は厚生労働省HP「毎月勤労統計調査年報（地方調査）」による。</t>
  </si>
  <si>
    <t>22．県民所得は内閣府「県民経済計算年報」による。</t>
  </si>
  <si>
    <t>23．都道府県普通会計決算額は総務省HP「都道府県決算状況調」による。</t>
  </si>
  <si>
    <t>消 費 者</t>
  </si>
  <si>
    <t>消費者物価</t>
  </si>
  <si>
    <t>常用労働者1)2)</t>
  </si>
  <si>
    <t>所       得　(21年度)</t>
  </si>
  <si>
    <t xml:space="preserve">  都 道 府 県</t>
  </si>
  <si>
    <t>市区町村普通会計決算額</t>
  </si>
  <si>
    <t xml:space="preserve"> 小    学    校</t>
  </si>
  <si>
    <t>中    学    校</t>
  </si>
  <si>
    <t>高    等    学    校</t>
  </si>
  <si>
    <t>物価指数</t>
  </si>
  <si>
    <t>地域差指数</t>
  </si>
  <si>
    <t xml:space="preserve">１人平均月間     </t>
  </si>
  <si>
    <t>普通会計歳入</t>
  </si>
  <si>
    <t xml:space="preserve"> (23. 5. 1)</t>
  </si>
  <si>
    <t>総    合</t>
  </si>
  <si>
    <t xml:space="preserve">現金給与総額   </t>
  </si>
  <si>
    <t>県民所得</t>
  </si>
  <si>
    <t>１人当たり</t>
  </si>
  <si>
    <t>決算額</t>
  </si>
  <si>
    <t>地  方  税</t>
  </si>
  <si>
    <t>歳      入</t>
  </si>
  <si>
    <t>歳      出</t>
  </si>
  <si>
    <t>学 校 数</t>
  </si>
  <si>
    <t>児  童  数</t>
  </si>
  <si>
    <t>生  徒  数</t>
  </si>
  <si>
    <t xml:space="preserve"> (23年平均)</t>
  </si>
  <si>
    <t xml:space="preserve"> (22年平均)</t>
  </si>
  <si>
    <t xml:space="preserve"> 県民所得</t>
  </si>
  <si>
    <t>(分校を含む)</t>
  </si>
  <si>
    <t>(定時制を含む)</t>
  </si>
  <si>
    <t xml:space="preserve"> 22年＝100</t>
  </si>
  <si>
    <t xml:space="preserve"> 全国＝100</t>
  </si>
  <si>
    <t>円</t>
  </si>
  <si>
    <t>1000円</t>
  </si>
  <si>
    <t>注　1)  事業所規模５人以上である。なお、全国の数値は、全国調査の結果であって、都道府県別の地方調査結果の平均や合計ではない。</t>
  </si>
  <si>
    <t>注　2)  東日本大震災の影響により、岩手、福島県においては３、４月分を除く１０か月分、宮城県においては３～５月分を除く９か月分の平均を年平均</t>
  </si>
  <si>
    <t>　　　　としている。</t>
  </si>
  <si>
    <t>26．職業紹介は厚生労働省「労働市場年報」による。</t>
  </si>
  <si>
    <t>30．放送受信契約数は日本放送協会HP「放送受信契約数統計要覧」による。</t>
  </si>
  <si>
    <t>27．老人福祉施設は厚生労働省HP「社会福祉施設等調査」による。老人福祉施設の各都道府県には政令指定都市及び</t>
  </si>
  <si>
    <t>31．書籍・雑誌・紙・文房具小売業の販売額は経済産業省「商業統計表（産業編）」によるもので，平成18年4月1日から</t>
  </si>
  <si>
    <t>　中核市を含む。</t>
  </si>
  <si>
    <t>　19年3月31日までの販売額である。</t>
  </si>
  <si>
    <t>28．生活保護は厚生労働省「福祉行政業務報告」による。生活保護の各都道府県には政令指定都市及び中核市を含む。</t>
  </si>
  <si>
    <t>32．火災は消防庁HP「平成23年（1月～12月）における火災の状況（確定値）」による。</t>
  </si>
  <si>
    <t>　被保護実人員は月分報告の累計である。</t>
  </si>
  <si>
    <t>33．道路交通事故は警察庁HP「警察白書」による。</t>
  </si>
  <si>
    <t>29．日刊新聞発行部数は日本新聞協会HPによる。なお，全国計には，海外発行部数59千部を含む。</t>
  </si>
  <si>
    <t>職業紹介（一般）</t>
  </si>
  <si>
    <t>老 人 福 祉 施 設　3)</t>
  </si>
  <si>
    <t xml:space="preserve">生   活   保  護 </t>
  </si>
  <si>
    <t xml:space="preserve">   放送受信</t>
  </si>
  <si>
    <t xml:space="preserve"> 書籍・雑誌・紙</t>
  </si>
  <si>
    <t>火            災</t>
  </si>
  <si>
    <t>道   路   交   通   事   故</t>
  </si>
  <si>
    <t xml:space="preserve"> ( 22年度 )</t>
  </si>
  <si>
    <t xml:space="preserve"> (22. 10. 1)</t>
  </si>
  <si>
    <t xml:space="preserve"> ( 22年度)</t>
  </si>
  <si>
    <t>日 刊 新 聞</t>
  </si>
  <si>
    <t xml:space="preserve">   契 約 数</t>
  </si>
  <si>
    <t>　・文房具年間</t>
  </si>
  <si>
    <t xml:space="preserve">             </t>
  </si>
  <si>
    <t>（ 23 年 ）</t>
  </si>
  <si>
    <t>就職件数    1)</t>
  </si>
  <si>
    <t>有効求人   2)</t>
  </si>
  <si>
    <t>保 護 率</t>
  </si>
  <si>
    <t>発 行 部 数</t>
  </si>
  <si>
    <t xml:space="preserve">   小売販売額</t>
  </si>
  <si>
    <t>(1か月平均)</t>
  </si>
  <si>
    <t>倍    率</t>
  </si>
  <si>
    <t>施 設 数</t>
  </si>
  <si>
    <t>定    員</t>
  </si>
  <si>
    <t>被保護実人員</t>
  </si>
  <si>
    <t>(人口千対)</t>
  </si>
  <si>
    <t>(23年10月度)</t>
  </si>
  <si>
    <t xml:space="preserve">   (24.3.31)</t>
  </si>
  <si>
    <t>件    数</t>
  </si>
  <si>
    <t>死    者</t>
  </si>
  <si>
    <t>損  害  額</t>
  </si>
  <si>
    <t>負　傷　者</t>
  </si>
  <si>
    <t xml:space="preserve">   　　</t>
  </si>
  <si>
    <t xml:space="preserve">   　　　</t>
  </si>
  <si>
    <t>1000部</t>
  </si>
  <si>
    <t>注　1) 新規学卒及びパートを除く。　2)新規学卒を除きパ－トを含む。</t>
  </si>
  <si>
    <t>　　 3) 養護老人ﾎｰﾑ・軽費老人ﾎｰﾑ・老人福祉ｾﾝﾀｰの値。</t>
  </si>
  <si>
    <t>34．刑法犯件数は警察庁HP「警察白書」による。交通業過（交通関係業務上（重）過失致死傷罪及び危険運転致死傷罪）は含まない。</t>
  </si>
  <si>
    <t>参考は確定した数値でない参考値であるが、様々な指標の計算に使用されている重要な値であるため掲載している。　　</t>
  </si>
  <si>
    <t>参考1．国土地理院「全国都道府県市区町村別面積調」による参考値。総務省「全国市町村要覧」記載の境界未設定地域を含む便宜上の概算数値。</t>
  </si>
  <si>
    <t>参考1</t>
  </si>
  <si>
    <t>補追１</t>
  </si>
  <si>
    <t>都道府県</t>
  </si>
  <si>
    <t>刑  法  犯  件  数</t>
  </si>
  <si>
    <t xml:space="preserve"> ( 23  年 )</t>
  </si>
  <si>
    <t>土地面積</t>
  </si>
  <si>
    <t>参考値</t>
  </si>
  <si>
    <t>認    知</t>
  </si>
  <si>
    <t>検    挙</t>
  </si>
  <si>
    <t xml:space="preserve"> (  22 年  )</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</si>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</sst>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 ##0.00"/>
    <numFmt numFmtId="178" formatCode="###\ ###\ ###\ ##0"/>
    <numFmt numFmtId="179" formatCode="###\ ##0.00"/>
    <numFmt numFmtId="180" formatCode="##0"/>
    <numFmt numFmtId="181" formatCode="0.00_);[Red]\(0.00\)"/>
    <numFmt numFmtId="182" formatCode="###\ ###\ ##0"/>
    <numFmt numFmtId="183" formatCode="###\ ###\ ###\ ##0.0"/>
    <numFmt numFmtId="184" formatCode="###\ ##0"/>
    <numFmt numFmtId="185" formatCode="###\ ###\ ##0.0"/>
    <numFmt numFmtId="186" formatCode="##0.0"/>
    <numFmt numFmtId="187" formatCode="###\ ###\ ###\ ##0.#0"/>
    <numFmt numFmtId="188" formatCode="##0.00"/>
  </numFmts>
  <fonts count="52">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10"/>
      <name val="ＭＳ Ｐゴシック"/>
      <family val="3"/>
    </font>
    <font>
      <b/>
      <sz val="11"/>
      <name val="ＭＳ Ｐゴシック"/>
      <family val="3"/>
    </font>
    <font>
      <sz val="11"/>
      <color indexed="30"/>
      <name val="ＭＳ Ｐゴシック"/>
      <family val="3"/>
    </font>
    <font>
      <sz val="14"/>
      <name val="ＭＳ Ｐゴシック"/>
      <family val="3"/>
    </font>
    <font>
      <sz val="8"/>
      <name val="ＭＳ Ｐ明朝"/>
      <family val="1"/>
    </font>
    <font>
      <sz val="9"/>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indexed="8"/>
      <name val="Calibri"/>
      <family val="3"/>
    </font>
    <font>
      <sz val="11"/>
      <color rgb="FF0070C0"/>
      <name val="Calibri"/>
      <family val="3"/>
    </font>
    <font>
      <sz val="11"/>
      <color rgb="FF0070C0"/>
      <name val="ＭＳ Ｐゴシック"/>
      <family val="3"/>
    </font>
    <font>
      <sz val="11"/>
      <color indexed="8"/>
      <name val="Calibri"/>
      <family val="3"/>
    </font>
    <font>
      <sz val="11"/>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double"/>
      <bottom style="thin"/>
    </border>
    <border>
      <left>
        <color indexed="63"/>
      </left>
      <right style="double"/>
      <top style="double"/>
      <bottom>
        <color indexed="63"/>
      </bottom>
    </border>
    <border>
      <left>
        <color indexed="63"/>
      </left>
      <right style="double"/>
      <top>
        <color indexed="63"/>
      </top>
      <bottom style="thin"/>
    </border>
    <border>
      <left style="thin"/>
      <right style="double"/>
      <top style="thin"/>
      <bottom>
        <color indexed="63"/>
      </bottom>
    </border>
    <border>
      <left style="double"/>
      <right style="thin"/>
      <top>
        <color indexed="63"/>
      </top>
      <bottom>
        <color indexed="63"/>
      </bottom>
    </border>
    <border>
      <left style="thin"/>
      <right style="double"/>
      <top>
        <color indexed="63"/>
      </top>
      <bottom style="thin"/>
    </border>
    <border>
      <left style="double"/>
      <right style="thin"/>
      <top>
        <color indexed="63"/>
      </top>
      <bottom style="thin"/>
    </border>
    <border>
      <left>
        <color indexed="63"/>
      </left>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268">
    <xf numFmtId="0" fontId="0" fillId="0" borderId="0" xfId="0" applyFont="1" applyAlignment="1">
      <alignment vertical="center"/>
    </xf>
    <xf numFmtId="3" fontId="19" fillId="0" borderId="0" xfId="60" applyNumberFormat="1" applyFont="1" applyBorder="1" applyAlignment="1">
      <alignment horizontal="center"/>
      <protection/>
    </xf>
    <xf numFmtId="0" fontId="19" fillId="0" borderId="0" xfId="60" applyFont="1" applyBorder="1" applyAlignment="1">
      <alignment/>
      <protection/>
    </xf>
    <xf numFmtId="3" fontId="21" fillId="0" borderId="0" xfId="60" applyNumberFormat="1" applyFont="1" applyBorder="1" applyAlignment="1">
      <alignment/>
      <protection/>
    </xf>
    <xf numFmtId="3" fontId="19" fillId="0" borderId="0" xfId="60" applyNumberFormat="1" applyFont="1" applyBorder="1" applyAlignment="1">
      <alignment/>
      <protection/>
    </xf>
    <xf numFmtId="0" fontId="18" fillId="0" borderId="0" xfId="60" applyBorder="1">
      <alignment/>
      <protection/>
    </xf>
    <xf numFmtId="0" fontId="18" fillId="0" borderId="0" xfId="60">
      <alignment/>
      <protection/>
    </xf>
    <xf numFmtId="0" fontId="19" fillId="0" borderId="0" xfId="60" applyFont="1" applyBorder="1" applyAlignment="1">
      <alignment horizontal="center"/>
      <protection/>
    </xf>
    <xf numFmtId="3" fontId="22" fillId="0" borderId="0" xfId="60" applyNumberFormat="1" applyFont="1" applyBorder="1" applyAlignment="1">
      <alignment/>
      <protection/>
    </xf>
    <xf numFmtId="0" fontId="23" fillId="0" borderId="0" xfId="60" applyFont="1" applyBorder="1">
      <alignment/>
      <protection/>
    </xf>
    <xf numFmtId="0" fontId="23" fillId="0" borderId="0" xfId="60" applyFont="1">
      <alignment/>
      <protection/>
    </xf>
    <xf numFmtId="3" fontId="22" fillId="0" borderId="0" xfId="60" applyNumberFormat="1" applyFont="1" applyBorder="1" applyAlignment="1" quotePrefix="1">
      <alignment horizontal="left"/>
      <protection/>
    </xf>
    <xf numFmtId="3" fontId="19" fillId="33" borderId="10" xfId="60" applyNumberFormat="1" applyFont="1" applyFill="1" applyBorder="1" applyAlignment="1">
      <alignment horizontal="center"/>
      <protection/>
    </xf>
    <xf numFmtId="3" fontId="19" fillId="33" borderId="11" xfId="60" applyNumberFormat="1" applyFont="1" applyFill="1" applyBorder="1" applyAlignment="1">
      <alignment horizontal="centerContinuous"/>
      <protection/>
    </xf>
    <xf numFmtId="0" fontId="19" fillId="33" borderId="12" xfId="60" applyFont="1" applyFill="1" applyBorder="1" applyAlignment="1">
      <alignment horizontal="centerContinuous"/>
      <protection/>
    </xf>
    <xf numFmtId="3" fontId="19" fillId="33" borderId="12" xfId="60" applyNumberFormat="1" applyFont="1" applyFill="1" applyBorder="1" applyAlignment="1">
      <alignment/>
      <protection/>
    </xf>
    <xf numFmtId="0" fontId="19" fillId="33" borderId="12" xfId="60" applyFont="1" applyFill="1" applyBorder="1">
      <alignment/>
      <protection/>
    </xf>
    <xf numFmtId="3" fontId="19" fillId="33" borderId="11" xfId="60" applyNumberFormat="1" applyFont="1" applyFill="1" applyBorder="1" applyAlignment="1">
      <alignment horizontal="center"/>
      <protection/>
    </xf>
    <xf numFmtId="3" fontId="19" fillId="33" borderId="13" xfId="60" applyNumberFormat="1" applyFont="1" applyFill="1" applyBorder="1" applyAlignment="1">
      <alignment horizontal="center"/>
      <protection/>
    </xf>
    <xf numFmtId="0" fontId="19" fillId="33" borderId="14" xfId="60" applyFont="1" applyFill="1" applyBorder="1">
      <alignment/>
      <protection/>
    </xf>
    <xf numFmtId="3" fontId="19" fillId="33" borderId="0" xfId="60" applyNumberFormat="1" applyFont="1" applyFill="1" applyBorder="1" applyAlignment="1">
      <alignment/>
      <protection/>
    </xf>
    <xf numFmtId="3" fontId="19" fillId="33" borderId="14" xfId="60" applyNumberFormat="1" applyFont="1" applyFill="1" applyBorder="1" applyAlignment="1">
      <alignment horizontal="centerContinuous"/>
      <protection/>
    </xf>
    <xf numFmtId="0" fontId="19" fillId="33" borderId="0" xfId="60" applyFont="1" applyFill="1" applyBorder="1" applyAlignment="1">
      <alignment horizontal="centerContinuous"/>
      <protection/>
    </xf>
    <xf numFmtId="3" fontId="19" fillId="33" borderId="15" xfId="60" applyNumberFormat="1" applyFont="1" applyFill="1" applyBorder="1" applyAlignment="1">
      <alignment/>
      <protection/>
    </xf>
    <xf numFmtId="0" fontId="19" fillId="33" borderId="16" xfId="60" applyFont="1" applyFill="1" applyBorder="1">
      <alignment/>
      <protection/>
    </xf>
    <xf numFmtId="3" fontId="19" fillId="33" borderId="14" xfId="60" applyNumberFormat="1" applyFont="1" applyFill="1" applyBorder="1" applyAlignment="1">
      <alignment horizontal="center"/>
      <protection/>
    </xf>
    <xf numFmtId="3" fontId="19" fillId="33" borderId="14" xfId="60" applyNumberFormat="1" applyFont="1" applyFill="1" applyBorder="1" applyAlignment="1" quotePrefix="1">
      <alignment horizontal="center"/>
      <protection/>
    </xf>
    <xf numFmtId="0" fontId="18" fillId="0" borderId="0" xfId="60" applyFont="1" applyBorder="1">
      <alignment/>
      <protection/>
    </xf>
    <xf numFmtId="0" fontId="18" fillId="0" borderId="0" xfId="60" applyFont="1">
      <alignment/>
      <protection/>
    </xf>
    <xf numFmtId="3" fontId="19" fillId="33" borderId="14" xfId="60" applyNumberFormat="1" applyFont="1" applyFill="1" applyBorder="1" applyAlignment="1">
      <alignment/>
      <protection/>
    </xf>
    <xf numFmtId="0" fontId="19" fillId="33" borderId="0" xfId="60" applyFont="1" applyFill="1" applyBorder="1">
      <alignment/>
      <protection/>
    </xf>
    <xf numFmtId="3" fontId="19" fillId="33" borderId="17" xfId="60" applyNumberFormat="1" applyFont="1" applyFill="1" applyBorder="1" applyAlignment="1">
      <alignment horizontal="center"/>
      <protection/>
    </xf>
    <xf numFmtId="3" fontId="19" fillId="33" borderId="18" xfId="60" applyNumberFormat="1" applyFont="1" applyFill="1" applyBorder="1" applyAlignment="1" quotePrefix="1">
      <alignment horizontal="centerContinuous"/>
      <protection/>
    </xf>
    <xf numFmtId="3" fontId="19" fillId="33" borderId="19" xfId="60" applyNumberFormat="1" applyFont="1" applyFill="1" applyBorder="1" applyAlignment="1" quotePrefix="1">
      <alignment horizontal="centerContinuous"/>
      <protection/>
    </xf>
    <xf numFmtId="3" fontId="19" fillId="33" borderId="18" xfId="60" applyNumberFormat="1" applyFont="1" applyFill="1" applyBorder="1" applyAlignment="1">
      <alignment horizontal="centerContinuous"/>
      <protection/>
    </xf>
    <xf numFmtId="0" fontId="19" fillId="33" borderId="19" xfId="60" applyFont="1" applyFill="1" applyBorder="1" applyAlignment="1">
      <alignment horizontal="centerContinuous"/>
      <protection/>
    </xf>
    <xf numFmtId="0" fontId="19" fillId="33" borderId="18" xfId="60" applyFont="1" applyFill="1" applyBorder="1">
      <alignment/>
      <protection/>
    </xf>
    <xf numFmtId="0" fontId="19" fillId="33" borderId="19" xfId="60" applyFont="1" applyFill="1" applyBorder="1" applyAlignment="1">
      <alignment/>
      <protection/>
    </xf>
    <xf numFmtId="3" fontId="19" fillId="33" borderId="18" xfId="60" applyNumberFormat="1" applyFont="1" applyFill="1" applyBorder="1" applyAlignment="1">
      <alignment horizontal="center"/>
      <protection/>
    </xf>
    <xf numFmtId="0" fontId="19" fillId="33" borderId="13" xfId="60" applyFont="1" applyFill="1" applyBorder="1" applyAlignment="1">
      <alignment horizontal="center"/>
      <protection/>
    </xf>
    <xf numFmtId="3" fontId="19" fillId="0" borderId="0" xfId="60" applyNumberFormat="1" applyFont="1" applyBorder="1" applyAlignment="1">
      <alignment horizontal="right"/>
      <protection/>
    </xf>
    <xf numFmtId="176" fontId="19" fillId="0" borderId="0" xfId="60" applyNumberFormat="1" applyFont="1" applyBorder="1" applyAlignment="1">
      <alignment/>
      <protection/>
    </xf>
    <xf numFmtId="3" fontId="18" fillId="33" borderId="13" xfId="60" applyNumberFormat="1" applyFont="1" applyFill="1" applyBorder="1" applyAlignment="1">
      <alignment horizontal="center"/>
      <protection/>
    </xf>
    <xf numFmtId="177" fontId="18" fillId="0" borderId="0" xfId="60" applyNumberFormat="1" applyFont="1" applyBorder="1" applyAlignment="1">
      <alignment/>
      <protection/>
    </xf>
    <xf numFmtId="178" fontId="18" fillId="0" borderId="0" xfId="60" applyNumberFormat="1" applyFont="1" applyBorder="1" applyAlignment="1">
      <alignment/>
      <protection/>
    </xf>
    <xf numFmtId="0" fontId="18" fillId="0" borderId="0" xfId="60" applyFont="1" applyBorder="1" applyAlignment="1">
      <alignment/>
      <protection/>
    </xf>
    <xf numFmtId="176" fontId="18" fillId="0" borderId="0" xfId="60" applyNumberFormat="1" applyFont="1" applyBorder="1" applyAlignment="1">
      <alignment/>
      <protection/>
    </xf>
    <xf numFmtId="3" fontId="24" fillId="33" borderId="13" xfId="60" applyNumberFormat="1" applyFont="1" applyFill="1" applyBorder="1" applyAlignment="1">
      <alignment horizontal="center"/>
      <protection/>
    </xf>
    <xf numFmtId="0" fontId="24" fillId="0" borderId="0" xfId="60" applyFont="1" applyBorder="1">
      <alignment/>
      <protection/>
    </xf>
    <xf numFmtId="179" fontId="24" fillId="0" borderId="0" xfId="60" applyNumberFormat="1" applyFont="1" applyFill="1" applyBorder="1" applyAlignment="1">
      <alignment/>
      <protection/>
    </xf>
    <xf numFmtId="178" fontId="24" fillId="0" borderId="0" xfId="60" applyNumberFormat="1" applyFont="1" applyFill="1" applyBorder="1" applyAlignment="1">
      <alignment/>
      <protection/>
    </xf>
    <xf numFmtId="3" fontId="24" fillId="0" borderId="0" xfId="60" applyNumberFormat="1" applyFont="1" applyFill="1" applyBorder="1" applyAlignment="1">
      <alignment horizontal="right"/>
      <protection/>
    </xf>
    <xf numFmtId="180" fontId="24" fillId="0" borderId="0" xfId="60" applyNumberFormat="1" applyFont="1" applyFill="1" applyBorder="1" applyAlignment="1">
      <alignment/>
      <protection/>
    </xf>
    <xf numFmtId="176" fontId="24" fillId="0" borderId="0" xfId="60" applyNumberFormat="1" applyFont="1" applyFill="1" applyBorder="1" applyAlignment="1">
      <alignment/>
      <protection/>
    </xf>
    <xf numFmtId="181" fontId="24" fillId="0" borderId="0" xfId="60" applyNumberFormat="1" applyFont="1" applyFill="1" applyBorder="1" applyAlignment="1">
      <alignment/>
      <protection/>
    </xf>
    <xf numFmtId="0" fontId="24" fillId="0" borderId="0" xfId="60" applyFont="1" applyBorder="1" applyAlignment="1">
      <alignment horizontal="right"/>
      <protection/>
    </xf>
    <xf numFmtId="0" fontId="24" fillId="0" borderId="0" xfId="60" applyFont="1" applyAlignment="1">
      <alignment horizontal="right"/>
      <protection/>
    </xf>
    <xf numFmtId="3" fontId="18" fillId="0" borderId="0" xfId="60" applyNumberFormat="1" applyFont="1" applyBorder="1" applyAlignment="1">
      <alignment horizontal="right"/>
      <protection/>
    </xf>
    <xf numFmtId="181" fontId="18" fillId="0" borderId="0" xfId="60" applyNumberFormat="1" applyFont="1" applyBorder="1" applyAlignment="1">
      <alignment/>
      <protection/>
    </xf>
    <xf numFmtId="0" fontId="18" fillId="0" borderId="0" xfId="60" applyFont="1" applyBorder="1" applyAlignment="1">
      <alignment horizontal="right"/>
      <protection/>
    </xf>
    <xf numFmtId="0" fontId="18" fillId="0" borderId="0" xfId="60" applyFont="1" applyAlignment="1">
      <alignment horizontal="right"/>
      <protection/>
    </xf>
    <xf numFmtId="3" fontId="18" fillId="0" borderId="0" xfId="60" applyNumberFormat="1" applyFont="1" applyBorder="1" applyAlignment="1">
      <alignment/>
      <protection/>
    </xf>
    <xf numFmtId="3" fontId="24" fillId="0" borderId="0" xfId="60" applyNumberFormat="1" applyFont="1" applyBorder="1" applyAlignment="1">
      <alignment/>
      <protection/>
    </xf>
    <xf numFmtId="177" fontId="24" fillId="0" borderId="0" xfId="60" applyNumberFormat="1" applyFont="1" applyBorder="1" applyAlignment="1">
      <alignment/>
      <protection/>
    </xf>
    <xf numFmtId="178" fontId="24" fillId="0" borderId="0" xfId="60" applyNumberFormat="1" applyFont="1" applyBorder="1" applyAlignment="1">
      <alignment/>
      <protection/>
    </xf>
    <xf numFmtId="0" fontId="24" fillId="0" borderId="0" xfId="60" applyFont="1" applyBorder="1" applyAlignment="1">
      <alignment/>
      <protection/>
    </xf>
    <xf numFmtId="176" fontId="24" fillId="0" borderId="0" xfId="60" applyNumberFormat="1" applyFont="1" applyBorder="1" applyAlignment="1">
      <alignment/>
      <protection/>
    </xf>
    <xf numFmtId="181" fontId="24" fillId="0" borderId="0" xfId="60" applyNumberFormat="1" applyFont="1" applyBorder="1" applyAlignment="1">
      <alignment/>
      <protection/>
    </xf>
    <xf numFmtId="0" fontId="24" fillId="0" borderId="0" xfId="60" applyFont="1">
      <alignment/>
      <protection/>
    </xf>
    <xf numFmtId="3" fontId="18" fillId="33" borderId="17" xfId="60" applyNumberFormat="1" applyFont="1" applyFill="1" applyBorder="1" applyAlignment="1">
      <alignment horizontal="center"/>
      <protection/>
    </xf>
    <xf numFmtId="3" fontId="18" fillId="0" borderId="19" xfId="60" applyNumberFormat="1" applyFont="1" applyBorder="1" applyAlignment="1">
      <alignment/>
      <protection/>
    </xf>
    <xf numFmtId="177" fontId="18" fillId="0" borderId="19" xfId="60" applyNumberFormat="1" applyFont="1" applyBorder="1" applyAlignment="1">
      <alignment/>
      <protection/>
    </xf>
    <xf numFmtId="178" fontId="18" fillId="0" borderId="19" xfId="60" applyNumberFormat="1" applyFont="1" applyBorder="1" applyAlignment="1">
      <alignment/>
      <protection/>
    </xf>
    <xf numFmtId="0" fontId="18" fillId="0" borderId="19" xfId="60" applyFont="1" applyBorder="1" applyAlignment="1">
      <alignment/>
      <protection/>
    </xf>
    <xf numFmtId="176" fontId="18" fillId="0" borderId="19" xfId="60" applyNumberFormat="1" applyFont="1" applyBorder="1" applyAlignment="1">
      <alignment/>
      <protection/>
    </xf>
    <xf numFmtId="181" fontId="18" fillId="0" borderId="19" xfId="60" applyNumberFormat="1" applyFont="1" applyBorder="1" applyAlignment="1">
      <alignment/>
      <protection/>
    </xf>
    <xf numFmtId="3" fontId="18" fillId="0" borderId="0" xfId="60" applyNumberFormat="1" applyFont="1" applyBorder="1" applyAlignment="1">
      <alignment horizontal="center"/>
      <protection/>
    </xf>
    <xf numFmtId="0" fontId="18" fillId="0" borderId="0" xfId="60" applyFont="1" applyBorder="1" applyAlignment="1">
      <alignment horizontal="center"/>
      <protection/>
    </xf>
    <xf numFmtId="0" fontId="22" fillId="0" borderId="0" xfId="60" applyFont="1" applyBorder="1" applyAlignment="1">
      <alignment/>
      <protection/>
    </xf>
    <xf numFmtId="0" fontId="22" fillId="0" borderId="0" xfId="60" applyFont="1">
      <alignment/>
      <protection/>
    </xf>
    <xf numFmtId="0" fontId="22" fillId="0" borderId="0" xfId="60" applyFont="1" applyBorder="1">
      <alignment/>
      <protection/>
    </xf>
    <xf numFmtId="3" fontId="19" fillId="0" borderId="20" xfId="60" applyNumberFormat="1" applyFont="1" applyBorder="1" applyAlignment="1">
      <alignment/>
      <protection/>
    </xf>
    <xf numFmtId="0" fontId="19" fillId="0" borderId="20" xfId="60" applyFont="1" applyBorder="1" applyAlignment="1">
      <alignment/>
      <protection/>
    </xf>
    <xf numFmtId="3" fontId="19" fillId="33" borderId="11" xfId="60" applyNumberFormat="1" applyFont="1" applyFill="1" applyBorder="1" applyAlignment="1">
      <alignment/>
      <protection/>
    </xf>
    <xf numFmtId="0" fontId="19" fillId="33" borderId="0" xfId="60" applyFont="1" applyFill="1" applyBorder="1" applyAlignment="1">
      <alignment/>
      <protection/>
    </xf>
    <xf numFmtId="0" fontId="19" fillId="33" borderId="21" xfId="60" applyFont="1" applyFill="1" applyBorder="1" applyAlignment="1">
      <alignment/>
      <protection/>
    </xf>
    <xf numFmtId="0" fontId="19" fillId="33" borderId="11" xfId="60" applyFont="1" applyFill="1" applyBorder="1" applyAlignment="1">
      <alignment/>
      <protection/>
    </xf>
    <xf numFmtId="3" fontId="19" fillId="33" borderId="10" xfId="60" applyNumberFormat="1" applyFont="1" applyFill="1" applyBorder="1" applyAlignment="1">
      <alignment horizontal="centerContinuous"/>
      <protection/>
    </xf>
    <xf numFmtId="0" fontId="19" fillId="33" borderId="0" xfId="60" applyFont="1" applyFill="1" applyBorder="1" applyAlignment="1">
      <alignment horizontal="center"/>
      <protection/>
    </xf>
    <xf numFmtId="3" fontId="19" fillId="33" borderId="21" xfId="60" applyNumberFormat="1" applyFont="1" applyFill="1" applyBorder="1" applyAlignment="1">
      <alignment/>
      <protection/>
    </xf>
    <xf numFmtId="3" fontId="19" fillId="33" borderId="12" xfId="60" applyNumberFormat="1" applyFont="1" applyFill="1" applyBorder="1" applyAlignment="1">
      <alignment horizontal="right"/>
      <protection/>
    </xf>
    <xf numFmtId="3" fontId="19" fillId="33" borderId="10" xfId="60" applyNumberFormat="1" applyFont="1" applyFill="1" applyBorder="1" applyAlignment="1">
      <alignment/>
      <protection/>
    </xf>
    <xf numFmtId="3" fontId="19" fillId="33" borderId="13" xfId="60" applyNumberFormat="1" applyFont="1" applyFill="1" applyBorder="1" applyAlignment="1">
      <alignment/>
      <protection/>
    </xf>
    <xf numFmtId="3" fontId="19" fillId="33" borderId="13" xfId="60" applyNumberFormat="1" applyFont="1" applyFill="1" applyBorder="1" applyAlignment="1">
      <alignment horizontal="centerContinuous"/>
      <protection/>
    </xf>
    <xf numFmtId="3" fontId="19" fillId="33" borderId="22" xfId="60" applyNumberFormat="1" applyFont="1" applyFill="1" applyBorder="1" applyAlignment="1">
      <alignment horizontal="center"/>
      <protection/>
    </xf>
    <xf numFmtId="3" fontId="19" fillId="33" borderId="0" xfId="60" applyNumberFormat="1" applyFont="1" applyFill="1" applyBorder="1" applyAlignment="1">
      <alignment horizontal="center"/>
      <protection/>
    </xf>
    <xf numFmtId="3" fontId="19" fillId="33" borderId="19" xfId="60" applyNumberFormat="1" applyFont="1" applyFill="1" applyBorder="1" applyAlignment="1">
      <alignment horizontal="centerContinuous"/>
      <protection/>
    </xf>
    <xf numFmtId="3" fontId="19" fillId="33" borderId="17" xfId="60" applyNumberFormat="1" applyFont="1" applyFill="1" applyBorder="1" applyAlignment="1">
      <alignment horizontal="centerContinuous"/>
      <protection/>
    </xf>
    <xf numFmtId="3" fontId="19" fillId="33" borderId="15" xfId="60" applyNumberFormat="1" applyFont="1" applyFill="1" applyBorder="1" applyAlignment="1">
      <alignment horizontal="center"/>
      <protection/>
    </xf>
    <xf numFmtId="3" fontId="19" fillId="33" borderId="23" xfId="60" applyNumberFormat="1" applyFont="1" applyFill="1" applyBorder="1" applyAlignment="1">
      <alignment horizontal="center"/>
      <protection/>
    </xf>
    <xf numFmtId="3" fontId="19" fillId="33" borderId="22" xfId="60" applyNumberFormat="1" applyFont="1" applyFill="1" applyBorder="1" applyAlignment="1" quotePrefix="1">
      <alignment horizontal="center"/>
      <protection/>
    </xf>
    <xf numFmtId="3" fontId="19" fillId="33" borderId="17" xfId="60" applyNumberFormat="1" applyFont="1" applyFill="1" applyBorder="1" applyAlignment="1">
      <alignment/>
      <protection/>
    </xf>
    <xf numFmtId="3" fontId="19" fillId="33" borderId="24" xfId="60" applyNumberFormat="1" applyFont="1" applyFill="1" applyBorder="1" applyAlignment="1">
      <alignment horizontal="center"/>
      <protection/>
    </xf>
    <xf numFmtId="3" fontId="19" fillId="33" borderId="19" xfId="60" applyNumberFormat="1" applyFont="1" applyFill="1" applyBorder="1" applyAlignment="1">
      <alignment horizontal="center"/>
      <protection/>
    </xf>
    <xf numFmtId="0" fontId="19" fillId="33" borderId="24" xfId="60" applyFont="1" applyFill="1" applyBorder="1" applyAlignment="1" quotePrefix="1">
      <alignment horizontal="center"/>
      <protection/>
    </xf>
    <xf numFmtId="3" fontId="19" fillId="33" borderId="24" xfId="60" applyNumberFormat="1" applyFont="1" applyFill="1" applyBorder="1" applyAlignment="1" quotePrefix="1">
      <alignment horizontal="center"/>
      <protection/>
    </xf>
    <xf numFmtId="3" fontId="19" fillId="33" borderId="19" xfId="60" applyNumberFormat="1" applyFont="1" applyFill="1" applyBorder="1" applyAlignment="1" quotePrefix="1">
      <alignment horizontal="center"/>
      <protection/>
    </xf>
    <xf numFmtId="3" fontId="19" fillId="33" borderId="18" xfId="60" applyNumberFormat="1" applyFont="1" applyFill="1" applyBorder="1" applyAlignment="1" quotePrefix="1">
      <alignment horizontal="center"/>
      <protection/>
    </xf>
    <xf numFmtId="3" fontId="19" fillId="33" borderId="18" xfId="60" applyNumberFormat="1" applyFont="1" applyFill="1" applyBorder="1" applyAlignment="1">
      <alignment/>
      <protection/>
    </xf>
    <xf numFmtId="3" fontId="19" fillId="0" borderId="14" xfId="60" applyNumberFormat="1" applyFont="1" applyBorder="1" applyAlignment="1">
      <alignment/>
      <protection/>
    </xf>
    <xf numFmtId="3" fontId="19" fillId="0" borderId="16" xfId="60" applyNumberFormat="1" applyFont="1" applyBorder="1" applyAlignment="1">
      <alignment horizontal="right"/>
      <protection/>
    </xf>
    <xf numFmtId="0" fontId="19" fillId="33" borderId="14" xfId="60" applyFont="1" applyFill="1" applyBorder="1" applyAlignment="1">
      <alignment/>
      <protection/>
    </xf>
    <xf numFmtId="3" fontId="18" fillId="33" borderId="0" xfId="60" applyNumberFormat="1" applyFont="1" applyFill="1" applyBorder="1" applyAlignment="1">
      <alignment/>
      <protection/>
    </xf>
    <xf numFmtId="178" fontId="18" fillId="0" borderId="14" xfId="60" applyNumberFormat="1" applyFont="1" applyBorder="1" applyAlignment="1">
      <alignment/>
      <protection/>
    </xf>
    <xf numFmtId="178" fontId="45" fillId="0" borderId="0" xfId="60" applyNumberFormat="1" applyFont="1" applyBorder="1" applyAlignment="1">
      <alignment/>
      <protection/>
    </xf>
    <xf numFmtId="178" fontId="18" fillId="0" borderId="13" xfId="60" applyNumberFormat="1" applyFont="1" applyBorder="1" applyAlignment="1">
      <alignment/>
      <protection/>
    </xf>
    <xf numFmtId="3" fontId="18" fillId="33" borderId="14" xfId="60" applyNumberFormat="1" applyFont="1" applyFill="1" applyBorder="1" applyAlignment="1">
      <alignment/>
      <protection/>
    </xf>
    <xf numFmtId="178" fontId="24" fillId="0" borderId="14" xfId="60" applyNumberFormat="1" applyFont="1" applyBorder="1" applyAlignment="1">
      <alignment/>
      <protection/>
    </xf>
    <xf numFmtId="182" fontId="24" fillId="0" borderId="0" xfId="60" applyNumberFormat="1" applyFont="1" applyBorder="1" applyAlignment="1">
      <alignment/>
      <protection/>
    </xf>
    <xf numFmtId="182" fontId="24" fillId="0" borderId="0" xfId="60" applyNumberFormat="1" applyFont="1" applyFill="1" applyBorder="1" applyAlignment="1">
      <alignment/>
      <protection/>
    </xf>
    <xf numFmtId="178" fontId="46" fillId="0" borderId="0" xfId="60" applyNumberFormat="1" applyFont="1" applyFill="1" applyBorder="1" applyAlignment="1">
      <alignment horizontal="right" vertical="top"/>
      <protection/>
    </xf>
    <xf numFmtId="182" fontId="24" fillId="0" borderId="13" xfId="60" applyNumberFormat="1" applyFont="1" applyFill="1" applyBorder="1" applyAlignment="1">
      <alignment/>
      <protection/>
    </xf>
    <xf numFmtId="3" fontId="24" fillId="33" borderId="14" xfId="60" applyNumberFormat="1" applyFont="1" applyFill="1" applyBorder="1" applyAlignment="1">
      <alignment horizontal="center"/>
      <protection/>
    </xf>
    <xf numFmtId="178" fontId="18" fillId="0" borderId="0" xfId="60" applyNumberFormat="1" applyFont="1" applyFill="1" applyBorder="1" applyAlignment="1">
      <alignment/>
      <protection/>
    </xf>
    <xf numFmtId="178" fontId="45" fillId="0" borderId="0" xfId="60" applyNumberFormat="1" applyFont="1" applyFill="1" applyBorder="1" applyAlignment="1">
      <alignment/>
      <protection/>
    </xf>
    <xf numFmtId="178" fontId="47" fillId="0" borderId="0" xfId="60" applyNumberFormat="1" applyFont="1" applyFill="1" applyBorder="1" applyAlignment="1">
      <alignment horizontal="right" vertical="top"/>
      <protection/>
    </xf>
    <xf numFmtId="182" fontId="48" fillId="0" borderId="13" xfId="60" applyNumberFormat="1" applyFont="1" applyFill="1" applyBorder="1" applyAlignment="1">
      <alignment/>
      <protection/>
    </xf>
    <xf numFmtId="3" fontId="18" fillId="33" borderId="14" xfId="60" applyNumberFormat="1" applyFont="1" applyFill="1" applyBorder="1" applyAlignment="1">
      <alignment horizontal="center"/>
      <protection/>
    </xf>
    <xf numFmtId="178" fontId="49" fillId="0" borderId="0" xfId="60" applyNumberFormat="1" applyFont="1" applyFill="1" applyBorder="1" applyAlignment="1">
      <alignment horizontal="right" vertical="top"/>
      <protection/>
    </xf>
    <xf numFmtId="182" fontId="18" fillId="0" borderId="13" xfId="60" applyNumberFormat="1" applyFont="1" applyBorder="1" applyAlignment="1">
      <alignment/>
      <protection/>
    </xf>
    <xf numFmtId="178" fontId="18" fillId="0" borderId="0" xfId="60" applyNumberFormat="1" applyFont="1" applyBorder="1" applyAlignment="1">
      <alignment horizontal="right" vertical="center"/>
      <protection/>
    </xf>
    <xf numFmtId="178" fontId="18" fillId="0" borderId="0" xfId="60" applyNumberFormat="1" applyFont="1" applyBorder="1" applyAlignment="1" quotePrefix="1">
      <alignment horizontal="right"/>
      <protection/>
    </xf>
    <xf numFmtId="182" fontId="24" fillId="0" borderId="13" xfId="60" applyNumberFormat="1" applyFont="1" applyBorder="1" applyAlignment="1">
      <alignment/>
      <protection/>
    </xf>
    <xf numFmtId="178" fontId="50" fillId="0" borderId="0" xfId="60" applyNumberFormat="1" applyFont="1" applyBorder="1" applyAlignment="1">
      <alignment/>
      <protection/>
    </xf>
    <xf numFmtId="180" fontId="18" fillId="0" borderId="0" xfId="60" applyNumberFormat="1" applyFont="1" applyBorder="1" applyAlignment="1">
      <alignment/>
      <protection/>
    </xf>
    <xf numFmtId="3" fontId="18" fillId="33" borderId="19" xfId="60" applyNumberFormat="1" applyFont="1" applyFill="1" applyBorder="1" applyAlignment="1">
      <alignment/>
      <protection/>
    </xf>
    <xf numFmtId="178" fontId="18" fillId="0" borderId="18" xfId="60" applyNumberFormat="1" applyFont="1" applyBorder="1" applyAlignment="1">
      <alignment/>
      <protection/>
    </xf>
    <xf numFmtId="178" fontId="18" fillId="0" borderId="19" xfId="60" applyNumberFormat="1" applyFont="1" applyFill="1" applyBorder="1" applyAlignment="1">
      <alignment/>
      <protection/>
    </xf>
    <xf numFmtId="176" fontId="18" fillId="0" borderId="19" xfId="60" applyNumberFormat="1" applyFont="1" applyFill="1" applyBorder="1" applyAlignment="1">
      <alignment/>
      <protection/>
    </xf>
    <xf numFmtId="178" fontId="50" fillId="0" borderId="19" xfId="60" applyNumberFormat="1" applyFont="1" applyFill="1" applyBorder="1" applyAlignment="1">
      <alignment/>
      <protection/>
    </xf>
    <xf numFmtId="182" fontId="18" fillId="0" borderId="17" xfId="60" applyNumberFormat="1" applyFont="1" applyBorder="1" applyAlignment="1">
      <alignment/>
      <protection/>
    </xf>
    <xf numFmtId="3" fontId="18" fillId="33" borderId="18" xfId="60" applyNumberFormat="1" applyFont="1" applyFill="1" applyBorder="1" applyAlignment="1">
      <alignment/>
      <protection/>
    </xf>
    <xf numFmtId="178" fontId="22" fillId="0" borderId="0" xfId="60" applyNumberFormat="1" applyFont="1" applyFill="1" applyBorder="1" applyAlignment="1">
      <alignment/>
      <protection/>
    </xf>
    <xf numFmtId="176" fontId="18" fillId="0" borderId="0" xfId="60" applyNumberFormat="1" applyFont="1" applyFill="1" applyBorder="1" applyAlignment="1">
      <alignment/>
      <protection/>
    </xf>
    <xf numFmtId="178" fontId="19" fillId="0" borderId="0" xfId="60" applyNumberFormat="1" applyFont="1" applyBorder="1" applyAlignment="1">
      <alignment/>
      <protection/>
    </xf>
    <xf numFmtId="183" fontId="19" fillId="0" borderId="0" xfId="60" applyNumberFormat="1" applyFont="1" applyBorder="1" applyAlignment="1">
      <alignment/>
      <protection/>
    </xf>
    <xf numFmtId="3" fontId="22" fillId="0" borderId="0" xfId="60" applyNumberFormat="1" applyFont="1" applyBorder="1" applyAlignment="1">
      <alignment horizontal="left"/>
      <protection/>
    </xf>
    <xf numFmtId="3" fontId="22" fillId="0" borderId="20" xfId="60" applyNumberFormat="1" applyFont="1" applyBorder="1" applyAlignment="1">
      <alignment/>
      <protection/>
    </xf>
    <xf numFmtId="3" fontId="19" fillId="33" borderId="11" xfId="60" applyNumberFormat="1" applyFont="1" applyFill="1" applyBorder="1" applyAlignment="1">
      <alignment horizontal="center"/>
      <protection/>
    </xf>
    <xf numFmtId="3" fontId="19" fillId="33" borderId="12" xfId="60" applyNumberFormat="1" applyFont="1" applyFill="1" applyBorder="1" applyAlignment="1">
      <alignment horizontal="center"/>
      <protection/>
    </xf>
    <xf numFmtId="3" fontId="19" fillId="33" borderId="10" xfId="60" applyNumberFormat="1" applyFont="1" applyFill="1" applyBorder="1" applyAlignment="1">
      <alignment horizontal="center"/>
      <protection/>
    </xf>
    <xf numFmtId="3" fontId="19" fillId="33" borderId="12" xfId="60" applyNumberFormat="1" applyFont="1" applyFill="1" applyBorder="1" applyAlignment="1">
      <alignment horizontal="centerContinuous"/>
      <protection/>
    </xf>
    <xf numFmtId="3" fontId="19" fillId="33" borderId="24" xfId="60" applyNumberFormat="1" applyFont="1" applyFill="1" applyBorder="1" applyAlignment="1">
      <alignment horizontal="centerContinuous"/>
      <protection/>
    </xf>
    <xf numFmtId="3" fontId="19" fillId="33" borderId="18" xfId="60" applyNumberFormat="1" applyFont="1" applyFill="1" applyBorder="1" applyAlignment="1">
      <alignment horizontal="center"/>
      <protection/>
    </xf>
    <xf numFmtId="3" fontId="19" fillId="33" borderId="19" xfId="60" applyNumberFormat="1" applyFont="1" applyFill="1" applyBorder="1" applyAlignment="1">
      <alignment horizontal="center"/>
      <protection/>
    </xf>
    <xf numFmtId="3" fontId="19" fillId="33" borderId="17" xfId="60" applyNumberFormat="1" applyFont="1" applyFill="1" applyBorder="1" applyAlignment="1">
      <alignment horizontal="center"/>
      <protection/>
    </xf>
    <xf numFmtId="3" fontId="19" fillId="33" borderId="25" xfId="60" applyNumberFormat="1" applyFont="1" applyFill="1" applyBorder="1" applyAlignment="1">
      <alignment horizontal="centerContinuous"/>
      <protection/>
    </xf>
    <xf numFmtId="3" fontId="19" fillId="33" borderId="26" xfId="60" applyNumberFormat="1" applyFont="1" applyFill="1" applyBorder="1" applyAlignment="1">
      <alignment horizontal="centerContinuous"/>
      <protection/>
    </xf>
    <xf numFmtId="3" fontId="19" fillId="33" borderId="27" xfId="60" applyNumberFormat="1" applyFont="1" applyFill="1" applyBorder="1" applyAlignment="1">
      <alignment horizontal="centerContinuous"/>
      <protection/>
    </xf>
    <xf numFmtId="3" fontId="19" fillId="33" borderId="22" xfId="60" applyNumberFormat="1" applyFont="1" applyFill="1" applyBorder="1" applyAlignment="1">
      <alignment horizontal="right"/>
      <protection/>
    </xf>
    <xf numFmtId="3" fontId="19" fillId="33" borderId="22" xfId="60" applyNumberFormat="1" applyFont="1" applyFill="1" applyBorder="1" applyAlignment="1">
      <alignment/>
      <protection/>
    </xf>
    <xf numFmtId="3" fontId="19" fillId="33" borderId="19" xfId="60" applyNumberFormat="1" applyFont="1" applyFill="1" applyBorder="1" applyAlignment="1">
      <alignment/>
      <protection/>
    </xf>
    <xf numFmtId="3" fontId="19" fillId="33" borderId="28" xfId="60" applyNumberFormat="1" applyFont="1" applyFill="1" applyBorder="1" applyAlignment="1">
      <alignment horizontal="center"/>
      <protection/>
    </xf>
    <xf numFmtId="3" fontId="19" fillId="0" borderId="14" xfId="60" applyNumberFormat="1" applyFont="1" applyBorder="1" applyAlignment="1">
      <alignment horizontal="right"/>
      <protection/>
    </xf>
    <xf numFmtId="183" fontId="18" fillId="0" borderId="0" xfId="60" applyNumberFormat="1" applyFont="1" applyBorder="1" applyAlignment="1">
      <alignment/>
      <protection/>
    </xf>
    <xf numFmtId="3" fontId="24" fillId="33" borderId="0" xfId="60" applyNumberFormat="1" applyFont="1" applyFill="1" applyBorder="1" applyAlignment="1">
      <alignment horizontal="center"/>
      <protection/>
    </xf>
    <xf numFmtId="182" fontId="24" fillId="0" borderId="14" xfId="60" applyNumberFormat="1" applyFont="1" applyFill="1" applyBorder="1" applyAlignment="1">
      <alignment/>
      <protection/>
    </xf>
    <xf numFmtId="184" fontId="24" fillId="0" borderId="0" xfId="60" applyNumberFormat="1" applyFont="1" applyFill="1" applyBorder="1" applyAlignment="1">
      <alignment/>
      <protection/>
    </xf>
    <xf numFmtId="185" fontId="24" fillId="0" borderId="0" xfId="60" applyNumberFormat="1" applyFont="1" applyFill="1" applyBorder="1" applyAlignment="1">
      <alignment/>
      <protection/>
    </xf>
    <xf numFmtId="186" fontId="24" fillId="0" borderId="0" xfId="60" applyNumberFormat="1" applyFont="1" applyFill="1" applyBorder="1" applyAlignment="1">
      <alignment/>
      <protection/>
    </xf>
    <xf numFmtId="3" fontId="18" fillId="33" borderId="0" xfId="60" applyNumberFormat="1" applyFont="1" applyFill="1" applyBorder="1" applyAlignment="1">
      <alignment horizontal="center"/>
      <protection/>
    </xf>
    <xf numFmtId="182" fontId="18" fillId="0" borderId="14" xfId="60" applyNumberFormat="1" applyFont="1" applyBorder="1" applyAlignment="1">
      <alignment/>
      <protection/>
    </xf>
    <xf numFmtId="184" fontId="18" fillId="0" borderId="0" xfId="60" applyNumberFormat="1" applyFont="1" applyBorder="1" applyAlignment="1">
      <alignment/>
      <protection/>
    </xf>
    <xf numFmtId="182" fontId="48" fillId="0" borderId="0" xfId="60" applyNumberFormat="1" applyFont="1" applyBorder="1" applyAlignment="1">
      <alignment/>
      <protection/>
    </xf>
    <xf numFmtId="182" fontId="18" fillId="0" borderId="0" xfId="60" applyNumberFormat="1" applyFont="1" applyBorder="1" applyAlignment="1">
      <alignment/>
      <protection/>
    </xf>
    <xf numFmtId="182" fontId="48" fillId="0" borderId="0" xfId="60" applyNumberFormat="1" applyFont="1" applyBorder="1" applyAlignment="1">
      <alignment horizontal="center"/>
      <protection/>
    </xf>
    <xf numFmtId="185" fontId="48" fillId="0" borderId="0" xfId="60" applyNumberFormat="1" applyFont="1" applyBorder="1" applyAlignment="1">
      <alignment horizontal="center"/>
      <protection/>
    </xf>
    <xf numFmtId="186" fontId="18" fillId="0" borderId="0" xfId="60" applyNumberFormat="1" applyFont="1" applyBorder="1" applyAlignment="1">
      <alignment/>
      <protection/>
    </xf>
    <xf numFmtId="184" fontId="48" fillId="0" borderId="0" xfId="60" applyNumberFormat="1" applyFont="1" applyBorder="1" applyAlignment="1">
      <alignment/>
      <protection/>
    </xf>
    <xf numFmtId="185" fontId="45" fillId="0" borderId="0" xfId="60" applyNumberFormat="1" applyFont="1" applyBorder="1" applyAlignment="1">
      <alignment/>
      <protection/>
    </xf>
    <xf numFmtId="186" fontId="45" fillId="0" borderId="0" xfId="60" applyNumberFormat="1" applyFont="1" applyBorder="1" applyAlignment="1">
      <alignment/>
      <protection/>
    </xf>
    <xf numFmtId="185" fontId="18" fillId="0" borderId="0" xfId="60" applyNumberFormat="1" applyFont="1" applyBorder="1" applyAlignment="1">
      <alignment/>
      <protection/>
    </xf>
    <xf numFmtId="182" fontId="18" fillId="0" borderId="0" xfId="60" applyNumberFormat="1" applyFont="1" applyFill="1" applyBorder="1" applyAlignment="1">
      <alignment/>
      <protection/>
    </xf>
    <xf numFmtId="185" fontId="51" fillId="0" borderId="0" xfId="60" applyNumberFormat="1" applyFont="1" applyBorder="1" applyAlignment="1">
      <alignment/>
      <protection/>
    </xf>
    <xf numFmtId="184" fontId="24" fillId="0" borderId="0" xfId="60" applyNumberFormat="1" applyFont="1" applyBorder="1" applyAlignment="1">
      <alignment/>
      <protection/>
    </xf>
    <xf numFmtId="185" fontId="24" fillId="0" borderId="0" xfId="60" applyNumberFormat="1" applyFont="1" applyBorder="1" applyAlignment="1">
      <alignment/>
      <protection/>
    </xf>
    <xf numFmtId="186" fontId="24" fillId="0" borderId="0" xfId="60" applyNumberFormat="1" applyFont="1" applyBorder="1" applyAlignment="1">
      <alignment/>
      <protection/>
    </xf>
    <xf numFmtId="182" fontId="18" fillId="0" borderId="19" xfId="60" applyNumberFormat="1" applyFont="1" applyBorder="1" applyAlignment="1">
      <alignment/>
      <protection/>
    </xf>
    <xf numFmtId="184" fontId="18" fillId="0" borderId="19" xfId="60" applyNumberFormat="1" applyFont="1" applyBorder="1" applyAlignment="1">
      <alignment/>
      <protection/>
    </xf>
    <xf numFmtId="185" fontId="18" fillId="0" borderId="19" xfId="60" applyNumberFormat="1" applyFont="1" applyBorder="1" applyAlignment="1">
      <alignment/>
      <protection/>
    </xf>
    <xf numFmtId="186" fontId="18" fillId="0" borderId="19" xfId="60" applyNumberFormat="1" applyFont="1" applyBorder="1" applyAlignment="1">
      <alignment/>
      <protection/>
    </xf>
    <xf numFmtId="178" fontId="22" fillId="0" borderId="0" xfId="60" applyNumberFormat="1" applyFont="1" applyBorder="1" applyAlignment="1">
      <alignment/>
      <protection/>
    </xf>
    <xf numFmtId="3" fontId="22" fillId="33" borderId="0" xfId="60" applyNumberFormat="1" applyFont="1" applyFill="1" applyBorder="1" applyAlignment="1">
      <alignment horizontal="center"/>
      <protection/>
    </xf>
    <xf numFmtId="3" fontId="19" fillId="33" borderId="29" xfId="60" applyNumberFormat="1" applyFont="1" applyFill="1" applyBorder="1" applyAlignment="1">
      <alignment/>
      <protection/>
    </xf>
    <xf numFmtId="3" fontId="19" fillId="33" borderId="24" xfId="60" applyNumberFormat="1" applyFont="1" applyFill="1" applyBorder="1" applyAlignment="1">
      <alignment/>
      <protection/>
    </xf>
    <xf numFmtId="3" fontId="22" fillId="33" borderId="24" xfId="60" applyNumberFormat="1" applyFont="1" applyFill="1" applyBorder="1" applyAlignment="1">
      <alignment horizontal="center"/>
      <protection/>
    </xf>
    <xf numFmtId="3" fontId="19" fillId="0" borderId="14" xfId="60" applyNumberFormat="1" applyFont="1" applyBorder="1" applyAlignment="1">
      <alignment horizontal="center"/>
      <protection/>
    </xf>
    <xf numFmtId="176" fontId="18" fillId="0" borderId="14" xfId="60" applyNumberFormat="1" applyFont="1" applyBorder="1" applyAlignment="1">
      <alignment/>
      <protection/>
    </xf>
    <xf numFmtId="186" fontId="24" fillId="0" borderId="14" xfId="60" applyNumberFormat="1" applyFont="1" applyFill="1" applyBorder="1" applyAlignment="1">
      <alignment/>
      <protection/>
    </xf>
    <xf numFmtId="186" fontId="18" fillId="0" borderId="14" xfId="60" applyNumberFormat="1" applyFont="1" applyBorder="1" applyAlignment="1">
      <alignment/>
      <protection/>
    </xf>
    <xf numFmtId="186" fontId="45" fillId="0" borderId="0" xfId="60" applyNumberFormat="1" applyFont="1" applyFill="1" applyBorder="1" applyAlignment="1">
      <alignment/>
      <protection/>
    </xf>
    <xf numFmtId="186" fontId="24" fillId="0" borderId="14" xfId="60" applyNumberFormat="1" applyFont="1" applyBorder="1" applyAlignment="1">
      <alignment/>
      <protection/>
    </xf>
    <xf numFmtId="186" fontId="18" fillId="0" borderId="18" xfId="60" applyNumberFormat="1" applyFont="1" applyBorder="1">
      <alignment/>
      <protection/>
    </xf>
    <xf numFmtId="178" fontId="23" fillId="0" borderId="0" xfId="60" applyNumberFormat="1" applyFont="1" applyBorder="1" applyAlignment="1">
      <alignment/>
      <protection/>
    </xf>
    <xf numFmtId="187" fontId="18" fillId="0" borderId="0" xfId="60" applyNumberFormat="1" applyFont="1" applyBorder="1" applyAlignment="1">
      <alignment/>
      <protection/>
    </xf>
    <xf numFmtId="3" fontId="26" fillId="0" borderId="0" xfId="60" applyNumberFormat="1" applyFont="1" applyBorder="1" applyAlignment="1">
      <alignment/>
      <protection/>
    </xf>
    <xf numFmtId="176" fontId="19" fillId="0" borderId="20" xfId="60" applyNumberFormat="1" applyFont="1" applyBorder="1" applyAlignment="1">
      <alignment/>
      <protection/>
    </xf>
    <xf numFmtId="176" fontId="19" fillId="33" borderId="14" xfId="60" applyNumberFormat="1" applyFont="1" applyFill="1" applyBorder="1" applyAlignment="1">
      <alignment horizontal="centerContinuous"/>
      <protection/>
    </xf>
    <xf numFmtId="3" fontId="19" fillId="33" borderId="0" xfId="60" applyNumberFormat="1" applyFont="1" applyFill="1" applyBorder="1" applyAlignment="1">
      <alignment horizontal="centerContinuous"/>
      <protection/>
    </xf>
    <xf numFmtId="176" fontId="19" fillId="33" borderId="24" xfId="60" applyNumberFormat="1" applyFont="1" applyFill="1" applyBorder="1" applyAlignment="1">
      <alignment horizontal="centerContinuous"/>
      <protection/>
    </xf>
    <xf numFmtId="3" fontId="19" fillId="33" borderId="18" xfId="60" applyNumberFormat="1" applyFont="1" applyFill="1" applyBorder="1" applyAlignment="1">
      <alignment horizontal="left"/>
      <protection/>
    </xf>
    <xf numFmtId="3" fontId="19" fillId="33" borderId="23" xfId="60" applyNumberFormat="1" applyFont="1" applyFill="1" applyBorder="1" applyAlignment="1">
      <alignment horizontal="right"/>
      <protection/>
    </xf>
    <xf numFmtId="3" fontId="19" fillId="33" borderId="23" xfId="60" applyNumberFormat="1" applyFont="1" applyFill="1" applyBorder="1" applyAlignment="1">
      <alignment/>
      <protection/>
    </xf>
    <xf numFmtId="176" fontId="19" fillId="33" borderId="23" xfId="60" applyNumberFormat="1" applyFont="1" applyFill="1" applyBorder="1" applyAlignment="1">
      <alignment horizontal="center"/>
      <protection/>
    </xf>
    <xf numFmtId="0" fontId="19" fillId="33" borderId="22" xfId="60" applyFont="1" applyFill="1" applyBorder="1" applyAlignment="1">
      <alignment/>
      <protection/>
    </xf>
    <xf numFmtId="3" fontId="19" fillId="33" borderId="0" xfId="60" applyNumberFormat="1" applyFont="1" applyFill="1" applyAlignment="1">
      <alignment horizontal="left"/>
      <protection/>
    </xf>
    <xf numFmtId="3" fontId="19" fillId="33" borderId="0" xfId="60" applyNumberFormat="1" applyFont="1" applyFill="1" applyAlignment="1">
      <alignment/>
      <protection/>
    </xf>
    <xf numFmtId="3" fontId="19" fillId="33" borderId="15" xfId="60" applyNumberFormat="1" applyFont="1" applyFill="1" applyBorder="1" applyAlignment="1">
      <alignment horizontal="centerContinuous"/>
      <protection/>
    </xf>
    <xf numFmtId="3" fontId="19" fillId="33" borderId="16" xfId="60" applyNumberFormat="1" applyFont="1" applyFill="1" applyBorder="1" applyAlignment="1">
      <alignment horizontal="centerContinuous"/>
      <protection/>
    </xf>
    <xf numFmtId="176" fontId="19" fillId="33" borderId="24" xfId="60" applyNumberFormat="1" applyFont="1" applyFill="1" applyBorder="1" applyAlignment="1">
      <alignment horizontal="center"/>
      <protection/>
    </xf>
    <xf numFmtId="0" fontId="19" fillId="33" borderId="24" xfId="60" applyFont="1" applyFill="1" applyBorder="1" applyAlignment="1">
      <alignment/>
      <protection/>
    </xf>
    <xf numFmtId="0" fontId="18" fillId="33" borderId="0" xfId="60" applyFont="1" applyFill="1" applyBorder="1" applyAlignment="1">
      <alignment/>
      <protection/>
    </xf>
    <xf numFmtId="3" fontId="18" fillId="0" borderId="14" xfId="60" applyNumberFormat="1" applyFont="1" applyBorder="1" applyAlignment="1">
      <alignment/>
      <protection/>
    </xf>
    <xf numFmtId="0" fontId="18" fillId="33" borderId="14" xfId="60" applyFont="1" applyFill="1" applyBorder="1" applyAlignment="1">
      <alignment/>
      <protection/>
    </xf>
    <xf numFmtId="3" fontId="45" fillId="0" borderId="0" xfId="60" applyNumberFormat="1" applyFont="1" applyBorder="1" applyAlignment="1">
      <alignment/>
      <protection/>
    </xf>
    <xf numFmtId="184" fontId="24" fillId="0" borderId="14" xfId="60" applyNumberFormat="1" applyFont="1" applyFill="1" applyBorder="1" applyAlignment="1">
      <alignment/>
      <protection/>
    </xf>
    <xf numFmtId="188" fontId="24" fillId="0" borderId="0" xfId="60" applyNumberFormat="1" applyFont="1" applyFill="1" applyBorder="1" applyAlignment="1">
      <alignment/>
      <protection/>
    </xf>
    <xf numFmtId="184" fontId="18" fillId="0" borderId="14" xfId="60" applyNumberFormat="1" applyFont="1" applyBorder="1" applyAlignment="1">
      <alignment/>
      <protection/>
    </xf>
    <xf numFmtId="188" fontId="45" fillId="0" borderId="0" xfId="60" applyNumberFormat="1" applyFont="1" applyBorder="1" applyAlignment="1">
      <alignment/>
      <protection/>
    </xf>
    <xf numFmtId="188" fontId="18" fillId="0" borderId="0" xfId="60" applyNumberFormat="1" applyFont="1" applyBorder="1" applyAlignment="1">
      <alignment/>
      <protection/>
    </xf>
    <xf numFmtId="184" fontId="18" fillId="0" borderId="0" xfId="60" applyNumberFormat="1" applyFont="1" applyFill="1" applyBorder="1" applyAlignment="1">
      <alignment/>
      <protection/>
    </xf>
    <xf numFmtId="184" fontId="24" fillId="0" borderId="14" xfId="60" applyNumberFormat="1" applyFont="1" applyBorder="1" applyAlignment="1">
      <alignment/>
      <protection/>
    </xf>
    <xf numFmtId="188" fontId="24" fillId="0" borderId="0" xfId="60" applyNumberFormat="1" applyFont="1" applyBorder="1" applyAlignment="1">
      <alignment/>
      <protection/>
    </xf>
    <xf numFmtId="184" fontId="18" fillId="0" borderId="18" xfId="60" applyNumberFormat="1" applyFont="1" applyBorder="1" applyAlignment="1">
      <alignment/>
      <protection/>
    </xf>
    <xf numFmtId="188" fontId="18" fillId="0" borderId="19" xfId="60" applyNumberFormat="1" applyFont="1" applyBorder="1" applyAlignment="1">
      <alignment/>
      <protection/>
    </xf>
    <xf numFmtId="3" fontId="27" fillId="0" borderId="0" xfId="60" applyNumberFormat="1" applyFont="1" applyBorder="1" applyAlignment="1">
      <alignment/>
      <protection/>
    </xf>
    <xf numFmtId="0" fontId="27" fillId="0" borderId="0" xfId="60" applyFont="1" applyBorder="1" applyAlignment="1">
      <alignment/>
      <protection/>
    </xf>
    <xf numFmtId="3" fontId="18" fillId="0" borderId="20" xfId="60" applyNumberFormat="1" applyFont="1" applyBorder="1" applyAlignment="1">
      <alignment/>
      <protection/>
    </xf>
    <xf numFmtId="0" fontId="22" fillId="0" borderId="20" xfId="60" applyFont="1" applyBorder="1">
      <alignment/>
      <protection/>
    </xf>
    <xf numFmtId="3" fontId="18" fillId="33" borderId="10" xfId="60" applyNumberFormat="1" applyFont="1" applyFill="1" applyBorder="1" applyAlignment="1">
      <alignment horizontal="center" vertical="center"/>
      <protection/>
    </xf>
    <xf numFmtId="3" fontId="19" fillId="33" borderId="30" xfId="60" applyNumberFormat="1" applyFont="1" applyFill="1" applyBorder="1" applyAlignment="1">
      <alignment horizontal="center"/>
      <protection/>
    </xf>
    <xf numFmtId="3" fontId="19" fillId="33" borderId="12" xfId="60" applyNumberFormat="1" applyFont="1" applyFill="1" applyBorder="1" applyAlignment="1">
      <alignment horizontal="center"/>
      <protection/>
    </xf>
    <xf numFmtId="3" fontId="22" fillId="33" borderId="11" xfId="60" applyNumberFormat="1" applyFont="1" applyFill="1" applyBorder="1" applyAlignment="1">
      <alignment horizontal="center"/>
      <protection/>
    </xf>
    <xf numFmtId="3" fontId="18" fillId="33" borderId="13" xfId="60" applyNumberFormat="1" applyFont="1" applyFill="1" applyBorder="1" applyAlignment="1">
      <alignment horizontal="center" vertical="center"/>
      <protection/>
    </xf>
    <xf numFmtId="3" fontId="19" fillId="33" borderId="31" xfId="60" applyNumberFormat="1" applyFont="1" applyFill="1" applyBorder="1" applyAlignment="1">
      <alignment horizontal="center"/>
      <protection/>
    </xf>
    <xf numFmtId="3" fontId="19" fillId="33" borderId="23" xfId="60" applyNumberFormat="1" applyFont="1" applyFill="1" applyBorder="1" applyAlignment="1">
      <alignment horizontal="centerContinuous"/>
      <protection/>
    </xf>
    <xf numFmtId="3" fontId="19" fillId="33" borderId="32" xfId="60" applyNumberFormat="1" applyFont="1" applyFill="1" applyBorder="1" applyAlignment="1">
      <alignment horizontal="centerContinuous"/>
      <protection/>
    </xf>
    <xf numFmtId="3" fontId="19" fillId="33" borderId="33" xfId="60" applyNumberFormat="1" applyFont="1" applyFill="1" applyBorder="1" applyAlignment="1">
      <alignment horizontal="center"/>
      <protection/>
    </xf>
    <xf numFmtId="3" fontId="18" fillId="33" borderId="17" xfId="60" applyNumberFormat="1" applyFont="1" applyFill="1" applyBorder="1" applyAlignment="1">
      <alignment horizontal="center" vertical="center"/>
      <protection/>
    </xf>
    <xf numFmtId="3" fontId="19" fillId="33" borderId="34" xfId="60" applyNumberFormat="1" applyFont="1" applyFill="1" applyBorder="1" applyAlignment="1">
      <alignment horizontal="center"/>
      <protection/>
    </xf>
    <xf numFmtId="3" fontId="19" fillId="33" borderId="35" xfId="60" applyNumberFormat="1" applyFont="1" applyFill="1" applyBorder="1" applyAlignment="1">
      <alignment horizontal="center"/>
      <protection/>
    </xf>
    <xf numFmtId="3" fontId="19" fillId="0" borderId="36" xfId="60" applyNumberFormat="1" applyFont="1" applyBorder="1" applyAlignment="1">
      <alignment/>
      <protection/>
    </xf>
    <xf numFmtId="3" fontId="19" fillId="0" borderId="37" xfId="60" applyNumberFormat="1" applyFont="1" applyBorder="1" applyAlignment="1">
      <alignment horizontal="right"/>
      <protection/>
    </xf>
    <xf numFmtId="178" fontId="18" fillId="0" borderId="36" xfId="60" applyNumberFormat="1" applyFont="1" applyBorder="1" applyAlignment="1">
      <alignment/>
      <protection/>
    </xf>
    <xf numFmtId="178" fontId="18" fillId="0" borderId="38" xfId="60" applyNumberFormat="1" applyFont="1" applyBorder="1" applyAlignment="1">
      <alignment/>
      <protection/>
    </xf>
    <xf numFmtId="178" fontId="24" fillId="0" borderId="14" xfId="60" applyNumberFormat="1" applyFont="1" applyFill="1" applyBorder="1" applyAlignment="1">
      <alignment/>
      <protection/>
    </xf>
    <xf numFmtId="178" fontId="24" fillId="0" borderId="36" xfId="60" applyNumberFormat="1" applyFont="1" applyFill="1" applyBorder="1" applyAlignment="1">
      <alignment/>
      <protection/>
    </xf>
    <xf numFmtId="179" fontId="24" fillId="0" borderId="38" xfId="60" applyNumberFormat="1" applyFont="1" applyFill="1" applyBorder="1" applyAlignment="1">
      <alignment/>
      <protection/>
    </xf>
    <xf numFmtId="178" fontId="18" fillId="0" borderId="14" xfId="60" applyNumberFormat="1" applyFont="1" applyFill="1" applyBorder="1" applyAlignment="1">
      <alignment/>
      <protection/>
    </xf>
    <xf numFmtId="178" fontId="18" fillId="0" borderId="36" xfId="60" applyNumberFormat="1" applyFont="1" applyFill="1" applyBorder="1" applyAlignment="1">
      <alignment/>
      <protection/>
    </xf>
    <xf numFmtId="177" fontId="45" fillId="0" borderId="38" xfId="60" applyNumberFormat="1" applyFont="1" applyFill="1" applyBorder="1" applyAlignment="1">
      <alignment/>
      <protection/>
    </xf>
    <xf numFmtId="177" fontId="18" fillId="0" borderId="38" xfId="60" applyNumberFormat="1" applyFont="1" applyFill="1" applyBorder="1" applyAlignment="1">
      <alignment/>
      <protection/>
    </xf>
    <xf numFmtId="184" fontId="18" fillId="0" borderId="0" xfId="60" applyNumberFormat="1" applyFont="1" applyFill="1" applyBorder="1" applyAlignment="1">
      <alignment horizontal="right"/>
      <protection/>
    </xf>
    <xf numFmtId="177" fontId="24" fillId="0" borderId="38" xfId="60" applyNumberFormat="1" applyFont="1" applyFill="1" applyBorder="1" applyAlignment="1">
      <alignment/>
      <protection/>
    </xf>
    <xf numFmtId="177" fontId="18" fillId="0" borderId="38" xfId="60" applyNumberFormat="1" applyFont="1" applyBorder="1" applyAlignment="1">
      <alignment/>
      <protection/>
    </xf>
    <xf numFmtId="178" fontId="18" fillId="0" borderId="31" xfId="60" applyNumberFormat="1" applyFont="1" applyBorder="1" applyAlignment="1">
      <alignment/>
      <protection/>
    </xf>
    <xf numFmtId="178" fontId="18" fillId="0" borderId="39" xfId="60" applyNumberFormat="1" applyFont="1" applyBorder="1" applyAlignment="1">
      <alignment/>
      <protection/>
    </xf>
    <xf numFmtId="178" fontId="28" fillId="0" borderId="0" xfId="60" applyNumberFormat="1" applyFont="1" applyBorder="1" applyAlignment="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todoufuken"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349-35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s-tgl3ee\&#36039;&#26009;&#29677;\&#20837;&#21147;\2000000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s-tgl3ee\&#36039;&#26009;&#29677;\&#20837;&#21147;\347-34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s-tgl3ee\&#36039;&#26009;&#29677;\&#20837;&#21147;\351-35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s-tgl3ee\&#36039;&#26009;&#29677;\&#20837;&#21147;\353-35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s-tgl3ee\&#36039;&#26009;&#29677;\&#20837;&#21147;\355-35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125000061\&#36039;&#26009;&#29677;\&#20837;&#21147;\349-35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125000061\&#36039;&#26009;&#29677;\&#20837;&#21147;\1990000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125000061\&#36039;&#26009;&#29677;\&#20837;&#21147;\2340000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125000061\&#36039;&#26009;&#29677;\&#20837;&#21147;\2030000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4\338-3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1990000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S125000061\&#36039;&#26009;&#29677;\&#20837;&#21147;\2160000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125000061\&#36039;&#26009;&#29677;\&#20837;&#21147;\2020000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125000061\&#36039;&#26009;&#29677;\&#20837;&#21147;\2420000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125000061\&#36039;&#26009;&#29677;\&#20837;&#21147;\1850000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S125000061\&#36039;&#26009;&#29677;\&#20837;&#21147;\20000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S125000061\&#36039;&#26009;&#29677;\&#20837;&#21147;\347-34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S125000061\&#36039;&#26009;&#29677;\&#20837;&#21147;\351-35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125000061\&#36039;&#26009;&#29677;\&#20837;&#21147;\353-35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S125000061\&#36039;&#26009;&#29677;\&#20837;&#21147;\355-35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4\340-3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2340000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4\342-34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4\344-345.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4\346-34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tgl3ee\&#36039;&#26009;&#29677;\&#20837;&#21147;\203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4\336-3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gl3ee\&#36039;&#26009;&#29677;\&#20837;&#21147;\21600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s-tgl3ee\&#36039;&#26009;&#29677;\&#20837;&#21147;\202000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s-tgl3ee\&#36039;&#26009;&#29677;\&#20837;&#21147;\242000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v>
          </cell>
          <cell r="H10" t="str">
            <v>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都道府県</v>
          </cell>
          <cell r="F12" t="str">
            <v>所有台数</v>
          </cell>
          <cell r="G12" t="str">
            <v>漁       業</v>
          </cell>
          <cell r="H12" t="str">
            <v>漁       業</v>
          </cell>
          <cell r="I12" t="str">
            <v>生産指数</v>
          </cell>
        </row>
        <row r="13">
          <cell r="D13" t="str">
            <v> (17.2.1)</v>
          </cell>
          <cell r="E13" t="str">
            <v> ( 17年 )</v>
          </cell>
          <cell r="F13" t="str">
            <v>(17.2.1)</v>
          </cell>
          <cell r="G13" t="str">
            <v>経営体数</v>
          </cell>
          <cell r="H13" t="str">
            <v>総 漁 獲 量</v>
          </cell>
          <cell r="I13" t="str">
            <v> (原 指 数)</v>
          </cell>
          <cell r="J13" t="str">
            <v>事業所数</v>
          </cell>
          <cell r="L13" t="str">
            <v>従業者数</v>
          </cell>
          <cell r="M13" t="str">
            <v>製造品出荷額等</v>
          </cell>
          <cell r="N13" t="str">
            <v>卸  売  業（代理商，仲立業を除く）</v>
          </cell>
          <cell r="Q13" t="str">
            <v>小 売 業 (飲 食 店 を 除 く)</v>
          </cell>
          <cell r="T13" t="str">
            <v> (15.10.1)</v>
          </cell>
        </row>
        <row r="14">
          <cell r="C14" t="str">
            <v>収  穫  量</v>
          </cell>
          <cell r="G14" t="str">
            <v> (  17 年  )</v>
          </cell>
          <cell r="H14" t="str">
            <v> (  17 年  )</v>
          </cell>
          <cell r="I14" t="str">
            <v> (17 年 平 均)</v>
          </cell>
          <cell r="J14" t="str">
            <v> ( 17.12.31)</v>
          </cell>
          <cell r="L14" t="str">
            <v> ( 17.12.31)</v>
          </cell>
          <cell r="M14" t="str">
            <v>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全    国</v>
          </cell>
          <cell r="C18">
            <v>8546000</v>
          </cell>
          <cell r="D18">
            <v>24860941</v>
          </cell>
          <cell r="E18">
            <v>16166</v>
          </cell>
          <cell r="F18">
            <v>1942696</v>
          </cell>
          <cell r="G18">
            <v>124716</v>
          </cell>
          <cell r="H18">
            <v>4456890</v>
          </cell>
          <cell r="I18">
            <v>101.3</v>
          </cell>
          <cell r="J18">
            <v>276716</v>
          </cell>
          <cell r="L18">
            <v>8159364</v>
          </cell>
          <cell r="M18">
            <v>295800300.08</v>
          </cell>
          <cell r="N18">
            <v>375269</v>
          </cell>
          <cell r="O18">
            <v>3803652</v>
          </cell>
          <cell r="P18">
            <v>405497180</v>
          </cell>
          <cell r="Q18">
            <v>1238049</v>
          </cell>
          <cell r="R18">
            <v>7762301</v>
          </cell>
          <cell r="S18">
            <v>133278631</v>
          </cell>
          <cell r="T18">
            <v>538909</v>
          </cell>
        </row>
        <row r="21">
          <cell r="A21" t="str">
            <v> 北 海 道 </v>
          </cell>
          <cell r="C21">
            <v>643900</v>
          </cell>
          <cell r="D21">
            <v>5568179</v>
          </cell>
          <cell r="E21">
            <v>3257</v>
          </cell>
          <cell r="F21">
            <v>143948</v>
          </cell>
          <cell r="G21">
            <v>15445</v>
          </cell>
          <cell r="H21">
            <v>1282038</v>
          </cell>
          <cell r="I21">
            <v>90.9</v>
          </cell>
          <cell r="J21">
            <v>7248</v>
          </cell>
          <cell r="L21">
            <v>188605</v>
          </cell>
          <cell r="M21">
            <v>5464682.18</v>
          </cell>
          <cell r="N21">
            <v>15613</v>
          </cell>
          <cell r="O21">
            <v>142639</v>
          </cell>
          <cell r="P21">
            <v>13162939</v>
          </cell>
          <cell r="Q21">
            <v>48858</v>
          </cell>
          <cell r="R21">
            <v>359897</v>
          </cell>
          <cell r="S21">
            <v>6565186</v>
          </cell>
          <cell r="T21">
            <v>25722</v>
          </cell>
        </row>
        <row r="22">
          <cell r="A22" t="str">
            <v>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岩    手</v>
          </cell>
          <cell r="C23">
            <v>312000</v>
          </cell>
          <cell r="D23">
            <v>1156424</v>
          </cell>
          <cell r="E23">
            <v>1054</v>
          </cell>
          <cell r="F23">
            <v>65366</v>
          </cell>
          <cell r="G23">
            <v>5155</v>
          </cell>
          <cell r="H23">
            <v>145101</v>
          </cell>
          <cell r="I23">
            <v>93.9</v>
          </cell>
          <cell r="J23">
            <v>2766</v>
          </cell>
          <cell r="L23">
            <v>97616</v>
          </cell>
          <cell r="M23">
            <v>2377008.78</v>
          </cell>
          <cell r="N23">
            <v>3487</v>
          </cell>
          <cell r="O23">
            <v>29391</v>
          </cell>
          <cell r="P23">
            <v>2011838</v>
          </cell>
          <cell r="Q23">
            <v>16029</v>
          </cell>
          <cell r="R23">
            <v>86209</v>
          </cell>
          <cell r="S23">
            <v>1371626</v>
          </cell>
          <cell r="T23">
            <v>5279</v>
          </cell>
        </row>
        <row r="24">
          <cell r="A24" t="str">
            <v>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v>
          </cell>
        </row>
        <row r="27">
          <cell r="A27" t="str">
            <v>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福    島</v>
          </cell>
          <cell r="C28">
            <v>433700</v>
          </cell>
          <cell r="D28">
            <v>943104</v>
          </cell>
          <cell r="E28">
            <v>618</v>
          </cell>
          <cell r="F28">
            <v>76275</v>
          </cell>
          <cell r="G28">
            <v>812</v>
          </cell>
          <cell r="H28">
            <v>105714</v>
          </cell>
          <cell r="I28">
            <v>103.4</v>
          </cell>
          <cell r="J28">
            <v>5204</v>
          </cell>
          <cell r="L28">
            <v>182399</v>
          </cell>
          <cell r="M28">
            <v>5568576.52</v>
          </cell>
          <cell r="N28">
            <v>5407</v>
          </cell>
          <cell r="O28">
            <v>42033</v>
          </cell>
          <cell r="P28">
            <v>2641859</v>
          </cell>
          <cell r="Q28">
            <v>23237</v>
          </cell>
          <cell r="R28">
            <v>129553</v>
          </cell>
          <cell r="S28">
            <v>2078776</v>
          </cell>
          <cell r="T28">
            <v>7818</v>
          </cell>
        </row>
        <row r="29">
          <cell r="A29" t="str">
            <v> 茨    城</v>
          </cell>
          <cell r="C29">
            <v>393600</v>
          </cell>
          <cell r="D29">
            <v>187627</v>
          </cell>
          <cell r="E29">
            <v>203</v>
          </cell>
          <cell r="F29">
            <v>82864</v>
          </cell>
          <cell r="G29">
            <v>489</v>
          </cell>
          <cell r="H29">
            <v>241314</v>
          </cell>
          <cell r="I29">
            <v>103.4</v>
          </cell>
          <cell r="J29">
            <v>6888</v>
          </cell>
          <cell r="L29">
            <v>267608</v>
          </cell>
          <cell r="M29">
            <v>10798151.95</v>
          </cell>
          <cell r="N29">
            <v>6716</v>
          </cell>
          <cell r="O29">
            <v>53380</v>
          </cell>
          <cell r="P29">
            <v>3749078</v>
          </cell>
          <cell r="Q29">
            <v>27926</v>
          </cell>
          <cell r="R29">
            <v>178524</v>
          </cell>
          <cell r="S29">
            <v>2902215</v>
          </cell>
          <cell r="T29">
            <v>11359</v>
          </cell>
        </row>
        <row r="30">
          <cell r="A30" t="str">
            <v> 栃　　木</v>
          </cell>
          <cell r="C30">
            <v>338800</v>
          </cell>
          <cell r="D30">
            <v>343345</v>
          </cell>
          <cell r="E30">
            <v>368</v>
          </cell>
          <cell r="F30">
            <v>63456</v>
          </cell>
          <cell r="G30" t="str">
            <v>－</v>
          </cell>
          <cell r="H30" t="str">
            <v>－</v>
          </cell>
          <cell r="I30">
            <v>110</v>
          </cell>
          <cell r="J30">
            <v>5863</v>
          </cell>
          <cell r="L30">
            <v>207732</v>
          </cell>
          <cell r="M30">
            <v>8352186.2</v>
          </cell>
          <cell r="N30">
            <v>5545</v>
          </cell>
          <cell r="O30">
            <v>44195</v>
          </cell>
          <cell r="P30">
            <v>3400777</v>
          </cell>
          <cell r="Q30">
            <v>20207</v>
          </cell>
          <cell r="R30">
            <v>121057</v>
          </cell>
          <cell r="S30">
            <v>2071619</v>
          </cell>
          <cell r="T30">
            <v>7697</v>
          </cell>
        </row>
        <row r="31">
          <cell r="A31" t="str">
            <v> 群    馬</v>
          </cell>
          <cell r="C31">
            <v>89500</v>
          </cell>
          <cell r="D31">
            <v>406290</v>
          </cell>
          <cell r="E31">
            <v>137</v>
          </cell>
          <cell r="F31">
            <v>44516</v>
          </cell>
          <cell r="G31" t="str">
            <v>－</v>
          </cell>
          <cell r="H31" t="str">
            <v>－</v>
          </cell>
          <cell r="I31">
            <v>88.7</v>
          </cell>
          <cell r="J31">
            <v>6852</v>
          </cell>
          <cell r="L31">
            <v>210883</v>
          </cell>
          <cell r="M31">
            <v>7739027.3</v>
          </cell>
          <cell r="N31">
            <v>5334</v>
          </cell>
          <cell r="O31">
            <v>44899</v>
          </cell>
          <cell r="P31">
            <v>3918928</v>
          </cell>
          <cell r="Q31">
            <v>21588</v>
          </cell>
          <cell r="R31">
            <v>129002</v>
          </cell>
          <cell r="S31">
            <v>2126670</v>
          </cell>
          <cell r="T31">
            <v>7987</v>
          </cell>
        </row>
        <row r="32">
          <cell r="D32" t="str">
            <v>　</v>
          </cell>
        </row>
        <row r="33">
          <cell r="A33" t="str">
            <v> 埼    玉</v>
          </cell>
          <cell r="C33">
            <v>173400</v>
          </cell>
          <cell r="D33">
            <v>122806</v>
          </cell>
          <cell r="E33">
            <v>74</v>
          </cell>
          <cell r="F33">
            <v>54234</v>
          </cell>
          <cell r="G33" t="str">
            <v>－</v>
          </cell>
          <cell r="H33" t="str">
            <v>－</v>
          </cell>
          <cell r="I33">
            <v>90.3</v>
          </cell>
          <cell r="J33">
            <v>15821</v>
          </cell>
          <cell r="L33">
            <v>421442</v>
          </cell>
          <cell r="M33">
            <v>13802092.47</v>
          </cell>
          <cell r="N33">
            <v>12577</v>
          </cell>
          <cell r="O33">
            <v>114400</v>
          </cell>
          <cell r="P33">
            <v>8307703</v>
          </cell>
          <cell r="Q33">
            <v>45527</v>
          </cell>
          <cell r="R33">
            <v>348040</v>
          </cell>
          <cell r="S33">
            <v>6056135</v>
          </cell>
          <cell r="T33">
            <v>28266</v>
          </cell>
        </row>
        <row r="34">
          <cell r="A34" t="str">
            <v>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神 奈 川</v>
          </cell>
          <cell r="C36">
            <v>15200</v>
          </cell>
          <cell r="D36">
            <v>94628</v>
          </cell>
          <cell r="E36">
            <v>6</v>
          </cell>
          <cell r="F36">
            <v>12718</v>
          </cell>
          <cell r="G36">
            <v>1200</v>
          </cell>
          <cell r="H36">
            <v>76414</v>
          </cell>
          <cell r="I36">
            <v>92.7</v>
          </cell>
          <cell r="J36">
            <v>11370</v>
          </cell>
          <cell r="L36">
            <v>426482</v>
          </cell>
          <cell r="M36">
            <v>19400192.35</v>
          </cell>
          <cell r="N36">
            <v>14764</v>
          </cell>
          <cell r="O36">
            <v>147350</v>
          </cell>
          <cell r="P36">
            <v>11383871</v>
          </cell>
          <cell r="Q36">
            <v>59776</v>
          </cell>
          <cell r="R36">
            <v>474461</v>
          </cell>
          <cell r="S36">
            <v>8435086</v>
          </cell>
          <cell r="T36">
            <v>37520</v>
          </cell>
        </row>
        <row r="37">
          <cell r="A37" t="str">
            <v>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長    野</v>
          </cell>
          <cell r="C43">
            <v>222000</v>
          </cell>
          <cell r="D43">
            <v>1022013</v>
          </cell>
          <cell r="E43">
            <v>262</v>
          </cell>
          <cell r="F43">
            <v>71728</v>
          </cell>
          <cell r="G43" t="str">
            <v>－</v>
          </cell>
          <cell r="H43" t="str">
            <v>－</v>
          </cell>
          <cell r="I43">
            <v>86.8</v>
          </cell>
          <cell r="J43">
            <v>6796</v>
          </cell>
          <cell r="L43">
            <v>211994</v>
          </cell>
          <cell r="M43">
            <v>6259933.53</v>
          </cell>
          <cell r="N43">
            <v>5846</v>
          </cell>
          <cell r="O43">
            <v>48540</v>
          </cell>
          <cell r="P43">
            <v>3661743</v>
          </cell>
          <cell r="Q43">
            <v>23692</v>
          </cell>
          <cell r="R43">
            <v>138939</v>
          </cell>
          <cell r="S43">
            <v>2401157</v>
          </cell>
          <cell r="T43">
            <v>8908</v>
          </cell>
        </row>
        <row r="45">
          <cell r="A45" t="str">
            <v>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愛    知</v>
          </cell>
          <cell r="C47">
            <v>160500</v>
          </cell>
          <cell r="D47">
            <v>219639</v>
          </cell>
          <cell r="E47">
            <v>132</v>
          </cell>
          <cell r="F47">
            <v>46624</v>
          </cell>
          <cell r="G47">
            <v>2700</v>
          </cell>
          <cell r="H47">
            <v>62736</v>
          </cell>
          <cell r="I47">
            <v>107.3</v>
          </cell>
          <cell r="J47">
            <v>23125</v>
          </cell>
          <cell r="L47">
            <v>816755</v>
          </cell>
          <cell r="M47">
            <v>39514016.77</v>
          </cell>
          <cell r="N47">
            <v>25547</v>
          </cell>
          <cell r="O47">
            <v>267382</v>
          </cell>
          <cell r="P47">
            <v>32944845</v>
          </cell>
          <cell r="Q47">
            <v>61375</v>
          </cell>
          <cell r="R47">
            <v>431408</v>
          </cell>
          <cell r="S47">
            <v>7937608</v>
          </cell>
          <cell r="T47">
            <v>28988</v>
          </cell>
        </row>
        <row r="48">
          <cell r="A48" t="str">
            <v> 三    重</v>
          </cell>
          <cell r="C48">
            <v>160000</v>
          </cell>
          <cell r="D48">
            <v>374362</v>
          </cell>
          <cell r="E48">
            <v>343</v>
          </cell>
          <cell r="F48">
            <v>38446</v>
          </cell>
          <cell r="G48">
            <v>6484</v>
          </cell>
          <cell r="H48">
            <v>162678</v>
          </cell>
          <cell r="I48">
            <v>132.8</v>
          </cell>
          <cell r="J48">
            <v>5019</v>
          </cell>
          <cell r="L48">
            <v>193492</v>
          </cell>
          <cell r="M48">
            <v>9458094.91</v>
          </cell>
          <cell r="N48">
            <v>4379</v>
          </cell>
          <cell r="O48">
            <v>33679</v>
          </cell>
          <cell r="P48">
            <v>2002999</v>
          </cell>
          <cell r="Q48">
            <v>18886</v>
          </cell>
          <cell r="R48">
            <v>113049</v>
          </cell>
          <cell r="S48">
            <v>1840822</v>
          </cell>
          <cell r="T48">
            <v>7387</v>
          </cell>
        </row>
        <row r="49">
          <cell r="A49" t="str">
            <v> 滋    賀</v>
          </cell>
          <cell r="C49">
            <v>178000</v>
          </cell>
          <cell r="D49">
            <v>205710</v>
          </cell>
          <cell r="E49">
            <v>40</v>
          </cell>
          <cell r="F49">
            <v>31908</v>
          </cell>
          <cell r="G49" t="str">
            <v>－</v>
          </cell>
          <cell r="H49" t="str">
            <v>－</v>
          </cell>
          <cell r="I49">
            <v>101.2</v>
          </cell>
          <cell r="J49">
            <v>3442</v>
          </cell>
          <cell r="L49">
            <v>147426</v>
          </cell>
          <cell r="M49">
            <v>6384228.11</v>
          </cell>
          <cell r="N49">
            <v>2634</v>
          </cell>
          <cell r="O49">
            <v>20234</v>
          </cell>
          <cell r="P49">
            <v>1205120</v>
          </cell>
          <cell r="Q49">
            <v>12676</v>
          </cell>
          <cell r="R49">
            <v>85700</v>
          </cell>
          <cell r="S49">
            <v>1311799</v>
          </cell>
          <cell r="T49">
            <v>5041</v>
          </cell>
        </row>
        <row r="51">
          <cell r="A51" t="str">
            <v> 京    都</v>
          </cell>
          <cell r="C51">
            <v>81000</v>
          </cell>
          <cell r="D51">
            <v>342976</v>
          </cell>
          <cell r="E51">
            <v>96</v>
          </cell>
          <cell r="F51">
            <v>22334</v>
          </cell>
          <cell r="G51">
            <v>859</v>
          </cell>
          <cell r="H51">
            <v>12413</v>
          </cell>
          <cell r="I51">
            <v>98.1</v>
          </cell>
          <cell r="J51">
            <v>6122</v>
          </cell>
          <cell r="L51">
            <v>157255</v>
          </cell>
          <cell r="M51">
            <v>4869525.44</v>
          </cell>
          <cell r="N51">
            <v>8463</v>
          </cell>
          <cell r="O51">
            <v>76401</v>
          </cell>
          <cell r="P51">
            <v>4408550</v>
          </cell>
          <cell r="Q51">
            <v>28914</v>
          </cell>
          <cell r="R51">
            <v>178109</v>
          </cell>
          <cell r="S51">
            <v>3040161</v>
          </cell>
          <cell r="T51">
            <v>12011</v>
          </cell>
        </row>
        <row r="52">
          <cell r="A52" t="str">
            <v> 大    阪</v>
          </cell>
          <cell r="C52">
            <v>30600</v>
          </cell>
          <cell r="D52">
            <v>57847</v>
          </cell>
          <cell r="E52">
            <v>13</v>
          </cell>
          <cell r="F52">
            <v>10500</v>
          </cell>
          <cell r="G52">
            <v>624</v>
          </cell>
          <cell r="H52">
            <v>15780</v>
          </cell>
          <cell r="I52">
            <v>88.1</v>
          </cell>
          <cell r="J52">
            <v>25454</v>
          </cell>
          <cell r="L52">
            <v>526216</v>
          </cell>
          <cell r="M52">
            <v>16301874.05</v>
          </cell>
          <cell r="N52">
            <v>38041</v>
          </cell>
          <cell r="O52">
            <v>451637</v>
          </cell>
          <cell r="P52">
            <v>50516986</v>
          </cell>
          <cell r="Q52">
            <v>82301</v>
          </cell>
          <cell r="R52">
            <v>525097</v>
          </cell>
          <cell r="S52">
            <v>9579967</v>
          </cell>
          <cell r="T52">
            <v>41308</v>
          </cell>
        </row>
        <row r="53">
          <cell r="A53" t="str">
            <v> 兵    庫</v>
          </cell>
          <cell r="C53">
            <v>194100</v>
          </cell>
          <cell r="D53">
            <v>562626</v>
          </cell>
          <cell r="E53">
            <v>177</v>
          </cell>
          <cell r="F53">
            <v>64895</v>
          </cell>
          <cell r="G53">
            <v>3888</v>
          </cell>
          <cell r="H53">
            <v>56783</v>
          </cell>
          <cell r="I53">
            <v>116.9</v>
          </cell>
          <cell r="J53">
            <v>11537</v>
          </cell>
          <cell r="L53">
            <v>360195</v>
          </cell>
          <cell r="M53">
            <v>13477827.19</v>
          </cell>
          <cell r="N53">
            <v>12834</v>
          </cell>
          <cell r="O53">
            <v>112273</v>
          </cell>
          <cell r="P53">
            <v>7581072</v>
          </cell>
          <cell r="Q53">
            <v>53431</v>
          </cell>
          <cell r="R53">
            <v>333655</v>
          </cell>
          <cell r="S53">
            <v>5333625</v>
          </cell>
          <cell r="T53">
            <v>23804</v>
          </cell>
        </row>
        <row r="54">
          <cell r="A54" t="str">
            <v>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岡    山</v>
          </cell>
          <cell r="C59">
            <v>177300</v>
          </cell>
          <cell r="D59">
            <v>489875</v>
          </cell>
          <cell r="E59">
            <v>370</v>
          </cell>
          <cell r="F59">
            <v>52858</v>
          </cell>
          <cell r="G59">
            <v>1440</v>
          </cell>
          <cell r="H59">
            <v>7084</v>
          </cell>
          <cell r="I59">
            <v>99</v>
          </cell>
          <cell r="J59">
            <v>4450</v>
          </cell>
          <cell r="L59">
            <v>150174</v>
          </cell>
          <cell r="M59">
            <v>7295598.69</v>
          </cell>
          <cell r="N59">
            <v>5134</v>
          </cell>
          <cell r="O59">
            <v>47083</v>
          </cell>
          <cell r="P59">
            <v>3455650</v>
          </cell>
          <cell r="Q59">
            <v>20334</v>
          </cell>
          <cell r="R59">
            <v>119280</v>
          </cell>
          <cell r="S59">
            <v>1995989</v>
          </cell>
          <cell r="T59">
            <v>8037</v>
          </cell>
        </row>
        <row r="60">
          <cell r="A60" t="str">
            <v> 広    島</v>
          </cell>
          <cell r="C60">
            <v>135800</v>
          </cell>
          <cell r="D60">
            <v>621467</v>
          </cell>
          <cell r="E60">
            <v>188</v>
          </cell>
          <cell r="F60">
            <v>37001</v>
          </cell>
          <cell r="G60">
            <v>3122</v>
          </cell>
          <cell r="H60">
            <v>21410</v>
          </cell>
          <cell r="I60">
            <v>98.3</v>
          </cell>
          <cell r="J60">
            <v>6363</v>
          </cell>
          <cell r="L60">
            <v>209183</v>
          </cell>
          <cell r="M60">
            <v>7786581.57</v>
          </cell>
          <cell r="N60">
            <v>9663</v>
          </cell>
          <cell r="O60">
            <v>93468</v>
          </cell>
          <cell r="P60">
            <v>8909565</v>
          </cell>
          <cell r="Q60">
            <v>29601</v>
          </cell>
          <cell r="R60">
            <v>184746</v>
          </cell>
          <cell r="S60">
            <v>3083017</v>
          </cell>
          <cell r="T60">
            <v>12718</v>
          </cell>
        </row>
        <row r="61">
          <cell r="A61" t="str">
            <v> 山    口</v>
          </cell>
          <cell r="C61">
            <v>111000</v>
          </cell>
          <cell r="D61">
            <v>434679</v>
          </cell>
          <cell r="E61">
            <v>176</v>
          </cell>
          <cell r="F61">
            <v>29833</v>
          </cell>
          <cell r="G61">
            <v>4719</v>
          </cell>
          <cell r="H61">
            <v>49706</v>
          </cell>
          <cell r="I61">
            <v>106.8</v>
          </cell>
          <cell r="J61">
            <v>2381</v>
          </cell>
          <cell r="L61">
            <v>95397</v>
          </cell>
          <cell r="M61">
            <v>6024962.6</v>
          </cell>
          <cell r="N61">
            <v>4096</v>
          </cell>
          <cell r="O61">
            <v>32210</v>
          </cell>
          <cell r="P61">
            <v>2019039</v>
          </cell>
          <cell r="Q61">
            <v>18064</v>
          </cell>
          <cell r="R61">
            <v>99170</v>
          </cell>
          <cell r="S61">
            <v>1538389</v>
          </cell>
          <cell r="T61">
            <v>6546</v>
          </cell>
        </row>
        <row r="63">
          <cell r="A63" t="str">
            <v>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香    川</v>
          </cell>
          <cell r="C64">
            <v>71800</v>
          </cell>
          <cell r="D64">
            <v>87625</v>
          </cell>
          <cell r="E64">
            <v>15</v>
          </cell>
          <cell r="F64">
            <v>31292</v>
          </cell>
          <cell r="G64">
            <v>2048</v>
          </cell>
          <cell r="H64">
            <v>23692</v>
          </cell>
          <cell r="I64">
            <v>95.8</v>
          </cell>
          <cell r="J64">
            <v>2602</v>
          </cell>
          <cell r="L64">
            <v>67616</v>
          </cell>
          <cell r="M64">
            <v>2159952.55</v>
          </cell>
          <cell r="N64">
            <v>3887</v>
          </cell>
          <cell r="O64">
            <v>33668</v>
          </cell>
          <cell r="P64">
            <v>2769302</v>
          </cell>
          <cell r="Q64">
            <v>11482</v>
          </cell>
          <cell r="R64">
            <v>65413</v>
          </cell>
          <cell r="S64">
            <v>1120379</v>
          </cell>
          <cell r="T64">
            <v>4211</v>
          </cell>
        </row>
        <row r="65">
          <cell r="A65" t="str">
            <v>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福    岡</v>
          </cell>
          <cell r="C67">
            <v>157400</v>
          </cell>
          <cell r="D67">
            <v>222654</v>
          </cell>
          <cell r="E67">
            <v>134</v>
          </cell>
          <cell r="F67">
            <v>54307</v>
          </cell>
          <cell r="G67">
            <v>3289</v>
          </cell>
          <cell r="H67">
            <v>42361</v>
          </cell>
          <cell r="I67">
            <v>101.5</v>
          </cell>
          <cell r="J67">
            <v>7053</v>
          </cell>
          <cell r="L67">
            <v>219368</v>
          </cell>
          <cell r="M67">
            <v>7751546.81</v>
          </cell>
          <cell r="N67">
            <v>16716</v>
          </cell>
          <cell r="O67">
            <v>172705</v>
          </cell>
          <cell r="P67">
            <v>16361216</v>
          </cell>
          <cell r="Q67">
            <v>52685</v>
          </cell>
          <cell r="R67">
            <v>326516</v>
          </cell>
          <cell r="S67">
            <v>5328929</v>
          </cell>
          <cell r="T67">
            <v>21945</v>
          </cell>
        </row>
        <row r="68">
          <cell r="F68" t="str">
            <v> </v>
          </cell>
        </row>
        <row r="69">
          <cell r="A69" t="str">
            <v>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熊    本</v>
          </cell>
          <cell r="C71">
            <v>184800</v>
          </cell>
          <cell r="D71">
            <v>464943</v>
          </cell>
          <cell r="E71">
            <v>817</v>
          </cell>
          <cell r="F71">
            <v>55263</v>
          </cell>
          <cell r="G71">
            <v>4824</v>
          </cell>
          <cell r="H71">
            <v>29181</v>
          </cell>
          <cell r="I71">
            <v>106.9</v>
          </cell>
          <cell r="J71">
            <v>2631</v>
          </cell>
          <cell r="L71">
            <v>96141</v>
          </cell>
          <cell r="M71">
            <v>2620777.3</v>
          </cell>
          <cell r="N71">
            <v>4735</v>
          </cell>
          <cell r="O71">
            <v>40943</v>
          </cell>
          <cell r="P71">
            <v>2321072</v>
          </cell>
          <cell r="Q71">
            <v>20528</v>
          </cell>
          <cell r="R71">
            <v>119879</v>
          </cell>
          <cell r="S71">
            <v>1788657</v>
          </cell>
          <cell r="T71">
            <v>7297</v>
          </cell>
        </row>
        <row r="72">
          <cell r="A72" t="str">
            <v>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 2)</v>
          </cell>
          <cell r="E6" t="str">
            <v>受給者数</v>
          </cell>
          <cell r="F6" t="str">
            <v>支 給 額</v>
          </cell>
          <cell r="G6" t="str">
            <v> 市 町 村 </v>
          </cell>
          <cell r="I6" t="str">
            <v>受給者数</v>
          </cell>
          <cell r="J6" t="str">
            <v>支 給 額</v>
          </cell>
          <cell r="K6" t="str">
            <v>市 町 村 </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平成</v>
          </cell>
          <cell r="B30">
            <v>17</v>
          </cell>
          <cell r="C30" t="str">
            <v>年度</v>
          </cell>
          <cell r="E30">
            <v>223913</v>
          </cell>
          <cell r="F30">
            <v>192640144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出 生 率</v>
          </cell>
          <cell r="L10" t="str">
            <v> 死 亡 率</v>
          </cell>
          <cell r="M10" t="str">
            <v>合計特殊</v>
          </cell>
          <cell r="O10" t="str">
            <v>事業所</v>
          </cell>
          <cell r="Q10" t="str">
            <v>農  家  数</v>
          </cell>
          <cell r="S10" t="str">
            <v>農家人口</v>
          </cell>
          <cell r="T10" t="str">
            <v>耕地面積</v>
          </cell>
          <cell r="U10" t="str">
            <v>水          稲 (18年産)</v>
          </cell>
        </row>
        <row r="11">
          <cell r="A11" t="str">
            <v> 都道府県</v>
          </cell>
          <cell r="E11" t="str">
            <v> (特区)</v>
          </cell>
          <cell r="K11" t="str">
            <v>  (1７年)</v>
          </cell>
          <cell r="L11" t="str">
            <v>  (1７年)</v>
          </cell>
          <cell r="M11" t="str">
            <v>出生率</v>
          </cell>
          <cell r="O11" t="str">
            <v> (16.6.1)</v>
          </cell>
          <cell r="R11" t="str">
            <v>兼業農家数</v>
          </cell>
          <cell r="S11" t="str">
            <v>（販売農家）</v>
          </cell>
          <cell r="V11" t="str">
            <v>10a当たり</v>
          </cell>
        </row>
        <row r="12">
          <cell r="C12" t="str">
            <v>(18.10.1)</v>
          </cell>
          <cell r="E12" t="str">
            <v> (18.10.1)</v>
          </cell>
          <cell r="G12" t="str">
            <v>  市  (特区)</v>
          </cell>
          <cell r="I12" t="str">
            <v> (17.10.1)</v>
          </cell>
          <cell r="J12" t="str">
            <v> (17.10.1)</v>
          </cell>
          <cell r="K12" t="str">
            <v>(人口千対)</v>
          </cell>
          <cell r="L12" t="str">
            <v>(人口千対)</v>
          </cell>
          <cell r="M12" t="str">
            <v>（１７年）</v>
          </cell>
          <cell r="O12" t="str">
            <v>事業所数</v>
          </cell>
          <cell r="P12" t="str">
            <v>従業者数</v>
          </cell>
          <cell r="Q12" t="str">
            <v> (17.2.1)</v>
          </cell>
          <cell r="R12" t="str">
            <v> (販売農家)</v>
          </cell>
          <cell r="S12" t="str">
            <v> (17.2.1)</v>
          </cell>
          <cell r="T12" t="str">
            <v>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北 海 道 </v>
          </cell>
          <cell r="D19">
            <v>83456.2</v>
          </cell>
          <cell r="E19">
            <v>186</v>
          </cell>
          <cell r="G19">
            <v>35</v>
          </cell>
          <cell r="I19">
            <v>5627737</v>
          </cell>
          <cell r="J19">
            <v>2380251</v>
          </cell>
          <cell r="K19">
            <v>7.4</v>
          </cell>
          <cell r="L19">
            <v>8.9</v>
          </cell>
          <cell r="M19">
            <v>1.15</v>
          </cell>
          <cell r="O19">
            <v>238838</v>
          </cell>
          <cell r="P19">
            <v>2112225</v>
          </cell>
          <cell r="Q19">
            <v>59108</v>
          </cell>
          <cell r="R19">
            <v>24870</v>
          </cell>
          <cell r="S19">
            <v>211929</v>
          </cell>
          <cell r="T19">
            <v>1166000</v>
          </cell>
          <cell r="U19">
            <v>115400</v>
          </cell>
          <cell r="V19">
            <v>558</v>
          </cell>
        </row>
        <row r="20">
          <cell r="A20" t="str">
            <v>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宮    城</v>
          </cell>
          <cell r="C22" t="str">
            <v>※</v>
          </cell>
          <cell r="D22">
            <v>6862.08</v>
          </cell>
          <cell r="E22">
            <v>36</v>
          </cell>
          <cell r="G22">
            <v>13</v>
          </cell>
          <cell r="I22">
            <v>2360218</v>
          </cell>
          <cell r="J22">
            <v>865200</v>
          </cell>
          <cell r="K22">
            <v>8.2</v>
          </cell>
          <cell r="L22">
            <v>8.4</v>
          </cell>
          <cell r="M22">
            <v>1.24</v>
          </cell>
          <cell r="O22">
            <v>103480</v>
          </cell>
          <cell r="P22">
            <v>934680</v>
          </cell>
          <cell r="Q22">
            <v>77855</v>
          </cell>
          <cell r="R22">
            <v>54695</v>
          </cell>
          <cell r="S22">
            <v>291592</v>
          </cell>
          <cell r="T22">
            <v>137500</v>
          </cell>
          <cell r="U22">
            <v>78300</v>
          </cell>
          <cell r="V22">
            <v>510</v>
          </cell>
        </row>
        <row r="23">
          <cell r="A23" t="str">
            <v>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v>
          </cell>
        </row>
        <row r="25">
          <cell r="A25" t="str">
            <v>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茨    城</v>
          </cell>
          <cell r="D27">
            <v>6095.69</v>
          </cell>
          <cell r="E27">
            <v>44</v>
          </cell>
          <cell r="G27">
            <v>32</v>
          </cell>
          <cell r="I27">
            <v>2975167</v>
          </cell>
          <cell r="J27">
            <v>1032476</v>
          </cell>
          <cell r="K27">
            <v>8.3</v>
          </cell>
          <cell r="L27">
            <v>8.8</v>
          </cell>
          <cell r="M27">
            <v>1.32</v>
          </cell>
          <cell r="O27">
            <v>123187</v>
          </cell>
          <cell r="P27">
            <v>1127776</v>
          </cell>
          <cell r="Q27">
            <v>114748</v>
          </cell>
          <cell r="R27">
            <v>68584</v>
          </cell>
          <cell r="S27">
            <v>382732</v>
          </cell>
          <cell r="T27">
            <v>176800</v>
          </cell>
          <cell r="U27">
            <v>78100</v>
          </cell>
          <cell r="V27">
            <v>504</v>
          </cell>
        </row>
        <row r="28">
          <cell r="A28" t="str">
            <v> 栃　　木</v>
          </cell>
          <cell r="D28">
            <v>6408.28</v>
          </cell>
          <cell r="E28">
            <v>33</v>
          </cell>
          <cell r="G28">
            <v>14</v>
          </cell>
          <cell r="I28">
            <v>2016631</v>
          </cell>
          <cell r="J28">
            <v>709346</v>
          </cell>
          <cell r="K28">
            <v>8.7</v>
          </cell>
          <cell r="L28">
            <v>9.1</v>
          </cell>
          <cell r="M28">
            <v>1.4</v>
          </cell>
          <cell r="O28">
            <v>93456</v>
          </cell>
          <cell r="P28">
            <v>826960</v>
          </cell>
          <cell r="Q28">
            <v>71471</v>
          </cell>
          <cell r="R28">
            <v>46932</v>
          </cell>
          <cell r="S28">
            <v>257792</v>
          </cell>
          <cell r="T28">
            <v>129400</v>
          </cell>
          <cell r="U28">
            <v>66700</v>
          </cell>
          <cell r="V28">
            <v>508</v>
          </cell>
        </row>
        <row r="29">
          <cell r="A29" t="str">
            <v> 群    馬</v>
          </cell>
          <cell r="D29">
            <v>6363.16</v>
          </cell>
          <cell r="E29">
            <v>38</v>
          </cell>
          <cell r="G29">
            <v>12</v>
          </cell>
          <cell r="I29">
            <v>2024135</v>
          </cell>
          <cell r="J29">
            <v>726203</v>
          </cell>
          <cell r="K29">
            <v>8.6</v>
          </cell>
          <cell r="L29">
            <v>9.3</v>
          </cell>
          <cell r="M29">
            <v>1.39</v>
          </cell>
          <cell r="O29">
            <v>100306</v>
          </cell>
          <cell r="P29">
            <v>853664</v>
          </cell>
          <cell r="Q29">
            <v>62527</v>
          </cell>
          <cell r="R29">
            <v>27907</v>
          </cell>
          <cell r="S29">
            <v>162141</v>
          </cell>
          <cell r="T29">
            <v>77900</v>
          </cell>
          <cell r="U29">
            <v>19000</v>
          </cell>
          <cell r="V29">
            <v>471</v>
          </cell>
        </row>
        <row r="31">
          <cell r="A31" t="str">
            <v>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東    京</v>
          </cell>
          <cell r="C33" t="str">
            <v>※</v>
          </cell>
          <cell r="D33">
            <v>2102.72</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神 奈 川</v>
          </cell>
          <cell r="D34">
            <v>2415.84</v>
          </cell>
          <cell r="E34">
            <v>35</v>
          </cell>
          <cell r="G34">
            <v>19</v>
          </cell>
          <cell r="I34">
            <v>8791597</v>
          </cell>
          <cell r="J34">
            <v>3591866</v>
          </cell>
          <cell r="K34">
            <v>8.8</v>
          </cell>
          <cell r="L34">
            <v>6.8</v>
          </cell>
          <cell r="M34">
            <v>1.19</v>
          </cell>
          <cell r="O34">
            <v>284658</v>
          </cell>
          <cell r="P34">
            <v>2967599</v>
          </cell>
          <cell r="Q34">
            <v>29681</v>
          </cell>
          <cell r="R34">
            <v>11935</v>
          </cell>
          <cell r="S34">
            <v>73582</v>
          </cell>
          <cell r="T34">
            <v>21000</v>
          </cell>
          <cell r="U34">
            <v>3280</v>
          </cell>
          <cell r="V34">
            <v>464</v>
          </cell>
        </row>
        <row r="35">
          <cell r="A35" t="str">
            <v>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福    井</v>
          </cell>
          <cell r="D39">
            <v>4189.27</v>
          </cell>
          <cell r="E39">
            <v>17</v>
          </cell>
          <cell r="G39">
            <v>9</v>
          </cell>
          <cell r="I39">
            <v>821592</v>
          </cell>
          <cell r="J39">
            <v>269577</v>
          </cell>
          <cell r="K39">
            <v>8.8</v>
          </cell>
          <cell r="L39">
            <v>9.6</v>
          </cell>
          <cell r="M39">
            <v>1.5</v>
          </cell>
          <cell r="O39">
            <v>46808</v>
          </cell>
          <cell r="P39">
            <v>358769</v>
          </cell>
          <cell r="Q39">
            <v>34424</v>
          </cell>
          <cell r="R39">
            <v>23496</v>
          </cell>
          <cell r="S39">
            <v>121806</v>
          </cell>
          <cell r="T39">
            <v>41300</v>
          </cell>
          <cell r="U39">
            <v>28000</v>
          </cell>
          <cell r="V39">
            <v>516</v>
          </cell>
        </row>
        <row r="40">
          <cell r="A40" t="str">
            <v> 山    梨</v>
          </cell>
          <cell r="C40" t="str">
            <v>※</v>
          </cell>
          <cell r="D40">
            <v>4201.17</v>
          </cell>
          <cell r="E40">
            <v>28</v>
          </cell>
          <cell r="G40">
            <v>13</v>
          </cell>
          <cell r="I40">
            <v>884515</v>
          </cell>
          <cell r="J40">
            <v>321261</v>
          </cell>
          <cell r="K40">
            <v>8.2</v>
          </cell>
          <cell r="L40">
            <v>9.5</v>
          </cell>
          <cell r="M40">
            <v>1.38</v>
          </cell>
          <cell r="O40">
            <v>47035</v>
          </cell>
          <cell r="P40">
            <v>349227</v>
          </cell>
          <cell r="Q40">
            <v>39721</v>
          </cell>
          <cell r="R40">
            <v>16096</v>
          </cell>
          <cell r="S40">
            <v>87134</v>
          </cell>
          <cell r="T40">
            <v>25700</v>
          </cell>
          <cell r="U40">
            <v>5530</v>
          </cell>
          <cell r="V40">
            <v>546</v>
          </cell>
        </row>
        <row r="41">
          <cell r="A41" t="str">
            <v>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岐    阜</v>
          </cell>
          <cell r="C43" t="str">
            <v>※</v>
          </cell>
          <cell r="D43">
            <v>9768.2</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愛    知</v>
          </cell>
          <cell r="C45" t="str">
            <v>※</v>
          </cell>
          <cell r="D45">
            <v>5115.14</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v>
          </cell>
        </row>
        <row r="49">
          <cell r="A49" t="str">
            <v> 京    都</v>
          </cell>
          <cell r="D49">
            <v>4613</v>
          </cell>
          <cell r="E49">
            <v>28</v>
          </cell>
          <cell r="G49">
            <v>14</v>
          </cell>
          <cell r="I49">
            <v>2647660</v>
          </cell>
          <cell r="J49">
            <v>1079041</v>
          </cell>
          <cell r="K49">
            <v>8.3</v>
          </cell>
          <cell r="L49">
            <v>8.5</v>
          </cell>
          <cell r="M49">
            <v>1.18</v>
          </cell>
          <cell r="O49">
            <v>130267</v>
          </cell>
          <cell r="P49">
            <v>1044411</v>
          </cell>
          <cell r="Q49">
            <v>38922</v>
          </cell>
          <cell r="R49">
            <v>19024</v>
          </cell>
          <cell r="S49">
            <v>99653</v>
          </cell>
          <cell r="T49">
            <v>32600</v>
          </cell>
          <cell r="U49">
            <v>16200</v>
          </cell>
          <cell r="V49">
            <v>500</v>
          </cell>
        </row>
        <row r="50">
          <cell r="A50" t="str">
            <v> 大    阪</v>
          </cell>
          <cell r="D50">
            <v>1896.83</v>
          </cell>
          <cell r="E50">
            <v>43</v>
          </cell>
          <cell r="G50">
            <v>33</v>
          </cell>
          <cell r="I50">
            <v>8817166</v>
          </cell>
          <cell r="J50">
            <v>3654293</v>
          </cell>
          <cell r="K50">
            <v>8.8</v>
          </cell>
          <cell r="L50">
            <v>7.9</v>
          </cell>
          <cell r="M50">
            <v>1.21</v>
          </cell>
          <cell r="O50">
            <v>428302</v>
          </cell>
          <cell r="P50">
            <v>4067294</v>
          </cell>
          <cell r="Q50">
            <v>27893</v>
          </cell>
          <cell r="R50">
            <v>9152</v>
          </cell>
          <cell r="S50">
            <v>51756</v>
          </cell>
          <cell r="T50">
            <v>14400</v>
          </cell>
          <cell r="U50">
            <v>6280</v>
          </cell>
          <cell r="V50">
            <v>488</v>
          </cell>
        </row>
        <row r="51">
          <cell r="A51" t="str">
            <v> 兵    庫</v>
          </cell>
          <cell r="D51">
            <v>8395.47</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v>
          </cell>
        </row>
        <row r="55">
          <cell r="A55" t="str">
            <v> 鳥    取</v>
          </cell>
          <cell r="D55">
            <v>3507.26</v>
          </cell>
          <cell r="E55">
            <v>19</v>
          </cell>
          <cell r="G55">
            <v>4</v>
          </cell>
          <cell r="I55">
            <v>607012</v>
          </cell>
          <cell r="J55">
            <v>209541</v>
          </cell>
          <cell r="K55">
            <v>8.3</v>
          </cell>
          <cell r="L55">
            <v>10.5</v>
          </cell>
          <cell r="M55">
            <v>1.47</v>
          </cell>
          <cell r="O55">
            <v>28099</v>
          </cell>
          <cell r="P55">
            <v>228670</v>
          </cell>
          <cell r="Q55">
            <v>34969</v>
          </cell>
          <cell r="R55">
            <v>20513</v>
          </cell>
          <cell r="S55">
            <v>109124</v>
          </cell>
          <cell r="T55">
            <v>35500</v>
          </cell>
          <cell r="U55">
            <v>14400</v>
          </cell>
          <cell r="V55">
            <v>483</v>
          </cell>
        </row>
        <row r="56">
          <cell r="A56" t="str">
            <v>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広    島</v>
          </cell>
          <cell r="D58">
            <v>8478.52</v>
          </cell>
          <cell r="E58">
            <v>23</v>
          </cell>
          <cell r="G58">
            <v>14</v>
          </cell>
          <cell r="I58">
            <v>2876642</v>
          </cell>
          <cell r="J58">
            <v>1145551</v>
          </cell>
          <cell r="K58">
            <v>8.7</v>
          </cell>
          <cell r="L58">
            <v>9</v>
          </cell>
          <cell r="M58">
            <v>1.34</v>
          </cell>
          <cell r="O58">
            <v>130971</v>
          </cell>
          <cell r="P58">
            <v>1172063</v>
          </cell>
          <cell r="Q58">
            <v>74032</v>
          </cell>
          <cell r="R58">
            <v>30339</v>
          </cell>
          <cell r="S58">
            <v>151924</v>
          </cell>
          <cell r="T58">
            <v>60000</v>
          </cell>
          <cell r="U58">
            <v>26900</v>
          </cell>
          <cell r="V58">
            <v>505</v>
          </cell>
        </row>
        <row r="59">
          <cell r="A59" t="str">
            <v>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徳    島</v>
          </cell>
          <cell r="D61">
            <v>4145.69</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香    川</v>
          </cell>
          <cell r="C62" t="str">
            <v>※</v>
          </cell>
          <cell r="D62">
            <v>1862.25</v>
          </cell>
          <cell r="E62">
            <v>17</v>
          </cell>
          <cell r="G62">
            <v>8</v>
          </cell>
          <cell r="I62">
            <v>1012400</v>
          </cell>
          <cell r="J62">
            <v>377691</v>
          </cell>
          <cell r="K62">
            <v>8.6</v>
          </cell>
          <cell r="L62">
            <v>10.2</v>
          </cell>
          <cell r="M62">
            <v>1.43</v>
          </cell>
          <cell r="O62">
            <v>50593</v>
          </cell>
          <cell r="P62">
            <v>405854</v>
          </cell>
          <cell r="Q62">
            <v>47042</v>
          </cell>
          <cell r="R62">
            <v>24831</v>
          </cell>
          <cell r="S62">
            <v>128637</v>
          </cell>
          <cell r="T62">
            <v>32800</v>
          </cell>
          <cell r="U62">
            <v>15300</v>
          </cell>
          <cell r="V62">
            <v>469</v>
          </cell>
        </row>
        <row r="63">
          <cell r="A63" t="str">
            <v>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福    岡</v>
          </cell>
          <cell r="C65" t="str">
            <v>※</v>
          </cell>
          <cell r="D65">
            <v>4844.07</v>
          </cell>
          <cell r="E65">
            <v>68</v>
          </cell>
          <cell r="G65">
            <v>27</v>
          </cell>
          <cell r="I65">
            <v>5049908</v>
          </cell>
          <cell r="J65">
            <v>2009911</v>
          </cell>
          <cell r="K65">
            <v>8.7</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佐    賀</v>
          </cell>
          <cell r="D67">
            <v>2439.58</v>
          </cell>
          <cell r="E67">
            <v>23</v>
          </cell>
          <cell r="G67">
            <v>10</v>
          </cell>
          <cell r="I67">
            <v>866369</v>
          </cell>
          <cell r="J67">
            <v>287431</v>
          </cell>
          <cell r="K67">
            <v>8.7</v>
          </cell>
          <cell r="L67">
            <v>9.9</v>
          </cell>
          <cell r="M67">
            <v>1.48</v>
          </cell>
          <cell r="O67">
            <v>40290</v>
          </cell>
          <cell r="P67">
            <v>329076</v>
          </cell>
          <cell r="Q67">
            <v>37919</v>
          </cell>
          <cell r="R67">
            <v>25371</v>
          </cell>
          <cell r="S67">
            <v>142606</v>
          </cell>
          <cell r="T67">
            <v>55700</v>
          </cell>
          <cell r="U67">
            <v>29000</v>
          </cell>
          <cell r="V67">
            <v>262</v>
          </cell>
        </row>
        <row r="68">
          <cell r="A68" t="str">
            <v> 長    崎</v>
          </cell>
          <cell r="D68">
            <v>4095.22</v>
          </cell>
          <cell r="E68">
            <v>23</v>
          </cell>
          <cell r="G68">
            <v>13</v>
          </cell>
          <cell r="I68">
            <v>1478632</v>
          </cell>
          <cell r="J68">
            <v>553620</v>
          </cell>
          <cell r="K68">
            <v>8.2</v>
          </cell>
          <cell r="L68">
            <v>10.1</v>
          </cell>
          <cell r="M68">
            <v>1.45</v>
          </cell>
          <cell r="O68">
            <v>68534</v>
          </cell>
          <cell r="P68">
            <v>521310</v>
          </cell>
          <cell r="Q68">
            <v>41956</v>
          </cell>
          <cell r="R68">
            <v>20564</v>
          </cell>
          <cell r="S68">
            <v>121157</v>
          </cell>
          <cell r="T68">
            <v>51000</v>
          </cell>
          <cell r="U68">
            <v>14700</v>
          </cell>
          <cell r="V68">
            <v>322</v>
          </cell>
        </row>
        <row r="69">
          <cell r="A69" t="str">
            <v> 熊    本</v>
          </cell>
          <cell r="C69" t="str">
            <v>※</v>
          </cell>
          <cell r="D69">
            <v>6402.74</v>
          </cell>
          <cell r="E69">
            <v>48</v>
          </cell>
          <cell r="G69">
            <v>14</v>
          </cell>
          <cell r="I69">
            <v>1842233</v>
          </cell>
          <cell r="J69">
            <v>667533</v>
          </cell>
          <cell r="K69">
            <v>8.5</v>
          </cell>
          <cell r="L69">
            <v>9.8</v>
          </cell>
          <cell r="M69">
            <v>1.46</v>
          </cell>
          <cell r="O69">
            <v>79080</v>
          </cell>
          <cell r="P69">
            <v>661159</v>
          </cell>
          <cell r="Q69">
            <v>74173</v>
          </cell>
          <cell r="R69">
            <v>36636</v>
          </cell>
          <cell r="S69">
            <v>236482</v>
          </cell>
          <cell r="T69">
            <v>119800</v>
          </cell>
          <cell r="U69">
            <v>42000</v>
          </cell>
          <cell r="V69">
            <v>440</v>
          </cell>
        </row>
        <row r="70">
          <cell r="A70" t="str">
            <v>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宮    崎</v>
          </cell>
          <cell r="C71" t="str">
            <v>※</v>
          </cell>
          <cell r="D71">
            <v>6346.14</v>
          </cell>
          <cell r="E71">
            <v>31</v>
          </cell>
          <cell r="G71">
            <v>9</v>
          </cell>
          <cell r="I71">
            <v>1153042</v>
          </cell>
          <cell r="J71">
            <v>451208</v>
          </cell>
          <cell r="K71">
            <v>8.5</v>
          </cell>
          <cell r="L71">
            <v>9.7</v>
          </cell>
          <cell r="M71">
            <v>1.48</v>
          </cell>
          <cell r="O71">
            <v>56067</v>
          </cell>
          <cell r="P71">
            <v>425256</v>
          </cell>
          <cell r="Q71">
            <v>50735</v>
          </cell>
          <cell r="R71">
            <v>20867</v>
          </cell>
          <cell r="S71">
            <v>130455</v>
          </cell>
          <cell r="T71">
            <v>69900</v>
          </cell>
          <cell r="U71">
            <v>21500</v>
          </cell>
          <cell r="V71">
            <v>465</v>
          </cell>
        </row>
        <row r="72">
          <cell r="Q72" t="str">
            <v>   </v>
          </cell>
        </row>
        <row r="73">
          <cell r="A73" t="str">
            <v> 鹿 児 島</v>
          </cell>
          <cell r="C73" t="str">
            <v>※</v>
          </cell>
          <cell r="D73">
            <v>9043.47</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沖    縄</v>
          </cell>
          <cell r="D74">
            <v>2275.28</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(17. 4. 1)</v>
          </cell>
          <cell r="H11" t="str">
            <v>自  動  車</v>
          </cell>
          <cell r="I11" t="str">
            <v> (19. 3. 31)</v>
          </cell>
          <cell r="L11" t="str">
            <v>消 費 者</v>
          </cell>
          <cell r="M11" t="str">
            <v>消費者物価</v>
          </cell>
          <cell r="N11" t="str">
            <v>常用労働者</v>
          </cell>
          <cell r="O11" t="str">
            <v>所       得　(16年度)</v>
          </cell>
          <cell r="Q11" t="str">
            <v>   都道府県</v>
          </cell>
        </row>
        <row r="12">
          <cell r="A12" t="str">
            <v>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普通会計歳入</v>
          </cell>
        </row>
        <row r="13">
          <cell r="C13" t="str">
            <v>計 ( 18 年 )</v>
          </cell>
          <cell r="D13" t="str">
            <v> (1７年度)</v>
          </cell>
          <cell r="E13" t="str">
            <v> (18年)</v>
          </cell>
          <cell r="F13" t="str">
            <v>実　延　長</v>
          </cell>
          <cell r="G13" t="str">
            <v>舗 装 率</v>
          </cell>
          <cell r="H13" t="str">
            <v> (18.3.31)</v>
          </cell>
          <cell r="I13" t="str">
            <v>預金残高</v>
          </cell>
          <cell r="J13" t="str">
            <v>貸出残高</v>
          </cell>
          <cell r="L13" t="str">
            <v>総    合</v>
          </cell>
          <cell r="M13" t="str">
            <v>総    合</v>
          </cell>
          <cell r="N13" t="str">
            <v>現金給与総額</v>
          </cell>
          <cell r="O13" t="str">
            <v>県民所得</v>
          </cell>
          <cell r="P13" t="str">
            <v>１人当たり</v>
          </cell>
          <cell r="Q13" t="str">
            <v> 決算額</v>
          </cell>
          <cell r="R13" t="str">
            <v>地  方  税</v>
          </cell>
        </row>
        <row r="14">
          <cell r="L14" t="str">
            <v> (18年平均)</v>
          </cell>
          <cell r="M14" t="str">
            <v> (18年平均)</v>
          </cell>
          <cell r="N14" t="str">
            <v> (17年平均)</v>
          </cell>
          <cell r="P14" t="str">
            <v> 県民所得</v>
          </cell>
          <cell r="Q14" t="str">
            <v> (17年度)</v>
          </cell>
        </row>
        <row r="16">
          <cell r="C16" t="str">
            <v>㎡</v>
          </cell>
          <cell r="D16" t="str">
            <v>100万kWh</v>
          </cell>
          <cell r="E16" t="str">
            <v>kl</v>
          </cell>
          <cell r="F16" t="str">
            <v>km</v>
          </cell>
          <cell r="G16" t="str">
            <v>％</v>
          </cell>
          <cell r="I16" t="str">
            <v>億円</v>
          </cell>
          <cell r="J16" t="str">
            <v>億円</v>
          </cell>
          <cell r="L16" t="str">
            <v> 17年＝100</v>
          </cell>
          <cell r="M16" t="str">
            <v> 全国＝100</v>
          </cell>
          <cell r="N16" t="str">
            <v>円</v>
          </cell>
          <cell r="O16" t="str">
            <v>100万円</v>
          </cell>
          <cell r="P16" t="str">
            <v>1000円</v>
          </cell>
          <cell r="Q16" t="str">
            <v>100万円</v>
          </cell>
          <cell r="R16" t="str">
            <v>100万円</v>
          </cell>
        </row>
        <row r="18">
          <cell r="A18" t="str">
            <v> 全    国</v>
          </cell>
          <cell r="C18">
            <v>188874535</v>
          </cell>
          <cell r="D18">
            <v>281289</v>
          </cell>
          <cell r="E18">
            <v>217720416</v>
          </cell>
          <cell r="F18">
            <v>1185589.6</v>
          </cell>
          <cell r="G18">
            <v>25.6</v>
          </cell>
          <cell r="H18">
            <v>78992060</v>
          </cell>
          <cell r="I18">
            <v>5359439</v>
          </cell>
          <cell r="J18">
            <v>3991845</v>
          </cell>
          <cell r="L18">
            <v>100.3</v>
          </cell>
          <cell r="M18">
            <v>100</v>
          </cell>
          <cell r="N18">
            <v>334910</v>
          </cell>
          <cell r="O18">
            <v>380269455</v>
          </cell>
          <cell r="P18">
            <v>2978</v>
          </cell>
          <cell r="Q18">
            <v>48694518.461</v>
          </cell>
          <cell r="R18">
            <v>17137359.915</v>
          </cell>
        </row>
        <row r="21">
          <cell r="A21" t="str">
            <v>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2637805.951</v>
          </cell>
          <cell r="R21">
            <v>550878.607</v>
          </cell>
        </row>
        <row r="22">
          <cell r="A22" t="str">
            <v>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v>
          </cell>
          <cell r="R22">
            <v>137152.548</v>
          </cell>
        </row>
        <row r="23">
          <cell r="A23" t="str">
            <v> 岩    手</v>
          </cell>
          <cell r="C23">
            <v>2009125</v>
          </cell>
          <cell r="D23">
            <v>2793</v>
          </cell>
          <cell r="E23">
            <v>2079021</v>
          </cell>
          <cell r="F23">
            <v>32523.6</v>
          </cell>
          <cell r="G23">
            <v>15.8</v>
          </cell>
          <cell r="H23">
            <v>986208</v>
          </cell>
          <cell r="I23">
            <v>33980</v>
          </cell>
          <cell r="J23">
            <v>18552</v>
          </cell>
          <cell r="L23">
            <v>100.9</v>
          </cell>
          <cell r="M23">
            <v>102.3</v>
          </cell>
          <cell r="N23">
            <v>287440</v>
          </cell>
          <cell r="O23">
            <v>3296373</v>
          </cell>
          <cell r="P23">
            <v>2363</v>
          </cell>
          <cell r="Q23">
            <v>719833.463</v>
          </cell>
          <cell r="R23">
            <v>124105.114</v>
          </cell>
        </row>
        <row r="24">
          <cell r="A24" t="str">
            <v> 宮    城</v>
          </cell>
          <cell r="C24">
            <v>3435508</v>
          </cell>
          <cell r="D24">
            <v>4740</v>
          </cell>
          <cell r="E24">
            <v>4341810</v>
          </cell>
          <cell r="F24">
            <v>24085.6</v>
          </cell>
          <cell r="G24">
            <v>29.6</v>
          </cell>
          <cell r="H24">
            <v>1577206</v>
          </cell>
          <cell r="I24">
            <v>70901</v>
          </cell>
          <cell r="J24">
            <v>47505</v>
          </cell>
          <cell r="L24">
            <v>100.3</v>
          </cell>
          <cell r="M24">
            <v>99.4</v>
          </cell>
          <cell r="N24">
            <v>289490</v>
          </cell>
          <cell r="O24">
            <v>5999655</v>
          </cell>
          <cell r="P24">
            <v>2530</v>
          </cell>
          <cell r="Q24">
            <v>804811.592</v>
          </cell>
          <cell r="R24">
            <v>251974.669</v>
          </cell>
        </row>
        <row r="25">
          <cell r="A25" t="str">
            <v> 秋    田</v>
          </cell>
          <cell r="C25">
            <v>1565269</v>
          </cell>
          <cell r="D25">
            <v>2287</v>
          </cell>
          <cell r="E25">
            <v>2126156</v>
          </cell>
          <cell r="F25">
            <v>23242.6</v>
          </cell>
          <cell r="G25">
            <v>17.6</v>
          </cell>
          <cell r="H25">
            <v>830421</v>
          </cell>
          <cell r="I25">
            <v>29857</v>
          </cell>
          <cell r="J25">
            <v>18074</v>
          </cell>
          <cell r="L25">
            <v>100.2</v>
          </cell>
          <cell r="M25">
            <v>98.3</v>
          </cell>
          <cell r="N25">
            <v>276088</v>
          </cell>
          <cell r="O25">
            <v>2662414</v>
          </cell>
          <cell r="P25">
            <v>2297</v>
          </cell>
          <cell r="Q25">
            <v>672162.633</v>
          </cell>
          <cell r="R25">
            <v>99872.402</v>
          </cell>
        </row>
        <row r="26">
          <cell r="D26" t="str">
            <v> </v>
          </cell>
          <cell r="G26" t="str">
            <v> </v>
          </cell>
          <cell r="H26" t="str">
            <v> </v>
          </cell>
        </row>
        <row r="27">
          <cell r="A27" t="str">
            <v>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598320.176</v>
          </cell>
          <cell r="R27">
            <v>110870.657</v>
          </cell>
        </row>
        <row r="28">
          <cell r="A28" t="str">
            <v> 福    島</v>
          </cell>
          <cell r="C28">
            <v>2593367</v>
          </cell>
          <cell r="D28">
            <v>4176</v>
          </cell>
          <cell r="E28">
            <v>4420475</v>
          </cell>
          <cell r="F28">
            <v>38551</v>
          </cell>
          <cell r="G28">
            <v>16.6</v>
          </cell>
          <cell r="H28">
            <v>1569725</v>
          </cell>
          <cell r="I28">
            <v>44429</v>
          </cell>
          <cell r="J28">
            <v>29257</v>
          </cell>
          <cell r="L28">
            <v>100.2</v>
          </cell>
          <cell r="M28">
            <v>100</v>
          </cell>
          <cell r="N28">
            <v>313957</v>
          </cell>
          <cell r="O28">
            <v>5711396</v>
          </cell>
          <cell r="P28">
            <v>2712</v>
          </cell>
          <cell r="Q28">
            <v>874815.199</v>
          </cell>
          <cell r="R28">
            <v>222720.067</v>
          </cell>
        </row>
        <row r="29">
          <cell r="A29" t="str">
            <v>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806470.842</v>
          </cell>
          <cell r="R30">
            <v>250076.234</v>
          </cell>
        </row>
        <row r="31">
          <cell r="A31" t="str">
            <v> 群    馬</v>
          </cell>
          <cell r="C31">
            <v>3456510</v>
          </cell>
          <cell r="D31">
            <v>4442</v>
          </cell>
          <cell r="E31">
            <v>3221944</v>
          </cell>
          <cell r="F31">
            <v>34547.3</v>
          </cell>
          <cell r="G31">
            <v>17.3</v>
          </cell>
          <cell r="H31">
            <v>1729732</v>
          </cell>
          <cell r="I31">
            <v>61175</v>
          </cell>
          <cell r="J31">
            <v>35672</v>
          </cell>
          <cell r="L31">
            <v>100</v>
          </cell>
          <cell r="M31">
            <v>99.1</v>
          </cell>
          <cell r="N31">
            <v>315987</v>
          </cell>
          <cell r="O31">
            <v>5749033</v>
          </cell>
          <cell r="P31">
            <v>2828</v>
          </cell>
          <cell r="Q31">
            <v>745967.325</v>
          </cell>
          <cell r="R31">
            <v>228086.352</v>
          </cell>
        </row>
        <row r="32">
          <cell r="D32" t="str">
            <v> </v>
          </cell>
          <cell r="F32" t="str">
            <v>　</v>
          </cell>
        </row>
        <row r="33">
          <cell r="A33" t="str">
            <v> 埼    玉</v>
          </cell>
          <cell r="C33">
            <v>10188206</v>
          </cell>
          <cell r="D33">
            <v>14487</v>
          </cell>
          <cell r="E33">
            <v>5464251</v>
          </cell>
          <cell r="F33">
            <v>46292.8</v>
          </cell>
          <cell r="G33">
            <v>16.4</v>
          </cell>
          <cell r="H33">
            <v>3885610</v>
          </cell>
          <cell r="I33">
            <v>221386</v>
          </cell>
          <cell r="J33">
            <v>136093</v>
          </cell>
          <cell r="L33">
            <v>99.9</v>
          </cell>
          <cell r="M33">
            <v>104.6</v>
          </cell>
          <cell r="N33">
            <v>302735</v>
          </cell>
          <cell r="O33">
            <v>20833208</v>
          </cell>
          <cell r="P33">
            <v>2956</v>
          </cell>
          <cell r="Q33">
            <v>1517007.869</v>
          </cell>
          <cell r="R33">
            <v>681714.603</v>
          </cell>
        </row>
        <row r="34">
          <cell r="A34" t="str">
            <v>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v>
          </cell>
          <cell r="R34">
            <v>635887.242</v>
          </cell>
        </row>
        <row r="35">
          <cell r="A35" t="str">
            <v> 東    京</v>
          </cell>
          <cell r="C35">
            <v>18398108</v>
          </cell>
          <cell r="D35">
            <v>30301</v>
          </cell>
          <cell r="E35">
            <v>23285258</v>
          </cell>
          <cell r="F35">
            <v>23741.2</v>
          </cell>
          <cell r="G35">
            <v>61.2</v>
          </cell>
          <cell r="H35">
            <v>4638279</v>
          </cell>
          <cell r="I35">
            <v>1514185</v>
          </cell>
          <cell r="J35">
            <v>1542129</v>
          </cell>
          <cell r="L35">
            <v>100.1</v>
          </cell>
          <cell r="M35">
            <v>111</v>
          </cell>
          <cell r="N35">
            <v>429876</v>
          </cell>
          <cell r="O35">
            <v>56432950</v>
          </cell>
          <cell r="P35">
            <v>4559</v>
          </cell>
          <cell r="Q35">
            <v>6433386.787</v>
          </cell>
          <cell r="R35">
            <v>4602717.816</v>
          </cell>
        </row>
        <row r="36">
          <cell r="A36" t="str">
            <v>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v>
          </cell>
        </row>
        <row r="37">
          <cell r="A37" t="str">
            <v>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v>
          </cell>
        </row>
        <row r="39">
          <cell r="A39" t="str">
            <v>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525152.565</v>
          </cell>
          <cell r="R39">
            <v>126824.103</v>
          </cell>
        </row>
        <row r="40">
          <cell r="A40" t="str">
            <v>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527849.793</v>
          </cell>
          <cell r="R40">
            <v>132178.984</v>
          </cell>
        </row>
        <row r="41">
          <cell r="A41" t="str">
            <v>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v>
          </cell>
          <cell r="R41">
            <v>102624.354</v>
          </cell>
        </row>
        <row r="42">
          <cell r="A42" t="str">
            <v>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v>
          </cell>
          <cell r="R43">
            <v>235752.107</v>
          </cell>
        </row>
        <row r="44">
          <cell r="E44" t="str">
            <v> </v>
          </cell>
        </row>
        <row r="45">
          <cell r="A45" t="str">
            <v>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786665.531</v>
          </cell>
          <cell r="R45">
            <v>223025.413</v>
          </cell>
        </row>
        <row r="46">
          <cell r="A46" t="str">
            <v> 静    岡</v>
          </cell>
          <cell r="C46">
            <v>6418377</v>
          </cell>
          <cell r="D46">
            <v>8238</v>
          </cell>
          <cell r="E46">
            <v>5924955</v>
          </cell>
          <cell r="F46">
            <v>36228.2</v>
          </cell>
          <cell r="G46">
            <v>25.7</v>
          </cell>
          <cell r="H46">
            <v>2790870</v>
          </cell>
          <cell r="I46">
            <v>110866</v>
          </cell>
          <cell r="J46">
            <v>80151</v>
          </cell>
          <cell r="L46">
            <v>99.5</v>
          </cell>
          <cell r="M46">
            <v>104.4</v>
          </cell>
          <cell r="N46">
            <v>332651</v>
          </cell>
          <cell r="O46">
            <v>12320452</v>
          </cell>
          <cell r="P46">
            <v>3247</v>
          </cell>
          <cell r="Q46">
            <v>1107893.745</v>
          </cell>
          <cell r="R46">
            <v>487120.396</v>
          </cell>
        </row>
        <row r="47">
          <cell r="A47" t="str">
            <v>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2085926.988</v>
          </cell>
          <cell r="R47">
            <v>1088655.335</v>
          </cell>
        </row>
        <row r="48">
          <cell r="A48" t="str">
            <v>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227884.058</v>
          </cell>
        </row>
        <row r="49">
          <cell r="A49" t="str">
            <v>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v>
          </cell>
        </row>
        <row r="51">
          <cell r="A51" t="str">
            <v>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v>
          </cell>
          <cell r="R51">
            <v>299894.736</v>
          </cell>
        </row>
        <row r="52">
          <cell r="A52" t="str">
            <v>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v>
          </cell>
          <cell r="R52">
            <v>1113377.482</v>
          </cell>
        </row>
        <row r="53">
          <cell r="A53" t="str">
            <v> 兵    庫</v>
          </cell>
          <cell r="C53">
            <v>8149081</v>
          </cell>
          <cell r="D53">
            <v>12676</v>
          </cell>
          <cell r="E53">
            <v>5348423</v>
          </cell>
          <cell r="F53">
            <v>35267.5</v>
          </cell>
          <cell r="G53">
            <v>35.2</v>
          </cell>
          <cell r="H53">
            <v>2962767</v>
          </cell>
          <cell r="I53">
            <v>176840</v>
          </cell>
          <cell r="J53">
            <v>101749</v>
          </cell>
          <cell r="L53">
            <v>100</v>
          </cell>
          <cell r="M53">
            <v>103.9</v>
          </cell>
          <cell r="N53">
            <v>323356</v>
          </cell>
          <cell r="O53">
            <v>14811872</v>
          </cell>
          <cell r="P53">
            <v>2651</v>
          </cell>
          <cell r="Q53">
            <v>2646630.369</v>
          </cell>
          <cell r="R53">
            <v>573396.63</v>
          </cell>
        </row>
        <row r="54">
          <cell r="A54" t="str">
            <v>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478275.687</v>
          </cell>
          <cell r="R54">
            <v>118164.697</v>
          </cell>
        </row>
        <row r="55">
          <cell r="A55" t="str">
            <v>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v>
          </cell>
          <cell r="R57">
            <v>55872.206</v>
          </cell>
        </row>
        <row r="58">
          <cell r="A58" t="str">
            <v>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v>
          </cell>
        </row>
        <row r="59">
          <cell r="A59" t="str">
            <v> 岡    山</v>
          </cell>
          <cell r="C59">
            <v>2589433</v>
          </cell>
          <cell r="D59">
            <v>4636</v>
          </cell>
          <cell r="E59">
            <v>9823031</v>
          </cell>
          <cell r="F59">
            <v>31349.6</v>
          </cell>
          <cell r="G59">
            <v>17.8</v>
          </cell>
          <cell r="H59">
            <v>1474362</v>
          </cell>
          <cell r="I59">
            <v>61078</v>
          </cell>
          <cell r="J59">
            <v>39776</v>
          </cell>
          <cell r="L59">
            <v>100.4</v>
          </cell>
          <cell r="M59">
            <v>104.3</v>
          </cell>
          <cell r="N59">
            <v>332066</v>
          </cell>
          <cell r="O59">
            <v>5032478</v>
          </cell>
          <cell r="P59">
            <v>2578</v>
          </cell>
          <cell r="Q59">
            <v>780668.021</v>
          </cell>
          <cell r="R59">
            <v>225030.186</v>
          </cell>
        </row>
        <row r="60">
          <cell r="A60" t="str">
            <v>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v>
          </cell>
        </row>
        <row r="61">
          <cell r="A61" t="str">
            <v>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738612.039</v>
          </cell>
          <cell r="R61">
            <v>165523.348</v>
          </cell>
        </row>
        <row r="62">
          <cell r="D62" t="str">
            <v>　</v>
          </cell>
          <cell r="F62" t="str">
            <v> </v>
          </cell>
        </row>
        <row r="63">
          <cell r="A63" t="str">
            <v>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v>
          </cell>
          <cell r="R63">
            <v>85162.374</v>
          </cell>
        </row>
        <row r="64">
          <cell r="A64" t="str">
            <v>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458373.312</v>
          </cell>
          <cell r="R64">
            <v>111691.503</v>
          </cell>
        </row>
        <row r="65">
          <cell r="A65" t="str">
            <v>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v>
          </cell>
          <cell r="R65">
            <v>137211.184</v>
          </cell>
        </row>
        <row r="66">
          <cell r="A66" t="str">
            <v>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v>
          </cell>
          <cell r="R66">
            <v>63877.138</v>
          </cell>
        </row>
        <row r="67">
          <cell r="A67" t="str">
            <v> 福    岡</v>
          </cell>
          <cell r="C67">
            <v>7694443</v>
          </cell>
          <cell r="D67">
            <v>10861</v>
          </cell>
          <cell r="E67">
            <v>6725858</v>
          </cell>
          <cell r="F67">
            <v>36472.4</v>
          </cell>
          <cell r="G67">
            <v>15.8</v>
          </cell>
          <cell r="H67">
            <v>3161064</v>
          </cell>
          <cell r="I67">
            <v>169264</v>
          </cell>
          <cell r="J67">
            <v>132521</v>
          </cell>
          <cell r="L67">
            <v>100.1</v>
          </cell>
          <cell r="M67">
            <v>100.4</v>
          </cell>
          <cell r="N67">
            <v>308910</v>
          </cell>
          <cell r="O67">
            <v>12998472</v>
          </cell>
          <cell r="P67">
            <v>2570</v>
          </cell>
          <cell r="Q67">
            <v>1481058.745</v>
          </cell>
          <cell r="R67">
            <v>510135.955</v>
          </cell>
        </row>
        <row r="68">
          <cell r="D68" t="str">
            <v>　</v>
          </cell>
          <cell r="E68" t="str">
            <v> </v>
          </cell>
        </row>
        <row r="69">
          <cell r="A69" t="str">
            <v>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425393.751</v>
          </cell>
          <cell r="R69">
            <v>84636.034</v>
          </cell>
        </row>
        <row r="70">
          <cell r="A70" t="str">
            <v> 長    崎</v>
          </cell>
          <cell r="C70">
            <v>1562245</v>
          </cell>
          <cell r="D70">
            <v>3063</v>
          </cell>
          <cell r="E70">
            <v>1795939</v>
          </cell>
          <cell r="F70">
            <v>17777.8</v>
          </cell>
          <cell r="G70">
            <v>34.7</v>
          </cell>
          <cell r="H70">
            <v>916903</v>
          </cell>
          <cell r="I70">
            <v>40182</v>
          </cell>
          <cell r="J70">
            <v>25314</v>
          </cell>
          <cell r="L70">
            <v>99.8</v>
          </cell>
          <cell r="M70">
            <v>102.7</v>
          </cell>
          <cell r="N70">
            <v>281802</v>
          </cell>
          <cell r="O70">
            <v>3274427</v>
          </cell>
          <cell r="P70">
            <v>2190</v>
          </cell>
          <cell r="Q70">
            <v>692641.434</v>
          </cell>
          <cell r="R70">
            <v>109424.551</v>
          </cell>
        </row>
        <row r="71">
          <cell r="A71" t="str">
            <v> 熊    本</v>
          </cell>
          <cell r="C71">
            <v>2349999</v>
          </cell>
          <cell r="D71">
            <v>3821</v>
          </cell>
          <cell r="E71">
            <v>1837320</v>
          </cell>
          <cell r="F71">
            <v>25198.4</v>
          </cell>
          <cell r="G71">
            <v>24.1</v>
          </cell>
          <cell r="H71">
            <v>1296707</v>
          </cell>
          <cell r="I71">
            <v>47026</v>
          </cell>
          <cell r="J71">
            <v>27826</v>
          </cell>
          <cell r="L71">
            <v>100</v>
          </cell>
          <cell r="M71">
            <v>99.4</v>
          </cell>
          <cell r="N71">
            <v>273031</v>
          </cell>
          <cell r="O71">
            <v>4380958</v>
          </cell>
          <cell r="P71">
            <v>2366</v>
          </cell>
          <cell r="Q71">
            <v>735927.376</v>
          </cell>
          <cell r="R71">
            <v>160825.431</v>
          </cell>
        </row>
        <row r="72">
          <cell r="A72" t="str">
            <v> 大    分</v>
          </cell>
          <cell r="C72">
            <v>2023853</v>
          </cell>
          <cell r="D72">
            <v>2642</v>
          </cell>
          <cell r="E72">
            <v>3015194</v>
          </cell>
          <cell r="F72">
            <v>17597.7</v>
          </cell>
          <cell r="G72">
            <v>33.7</v>
          </cell>
          <cell r="H72">
            <v>880199</v>
          </cell>
          <cell r="I72">
            <v>31029</v>
          </cell>
          <cell r="J72">
            <v>21104</v>
          </cell>
          <cell r="L72">
            <v>100.3</v>
          </cell>
          <cell r="M72">
            <v>99.7</v>
          </cell>
          <cell r="N72">
            <v>289979</v>
          </cell>
          <cell r="O72">
            <v>3223697</v>
          </cell>
          <cell r="P72">
            <v>2653</v>
          </cell>
          <cell r="Q72">
            <v>590187.134</v>
          </cell>
          <cell r="R72">
            <v>114017.713</v>
          </cell>
        </row>
        <row r="73">
          <cell r="A73" t="str">
            <v>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613904.737</v>
          </cell>
          <cell r="R73">
            <v>96661.277</v>
          </cell>
        </row>
        <row r="74">
          <cell r="D74" t="str">
            <v>　</v>
          </cell>
        </row>
        <row r="75">
          <cell r="A75" t="str">
            <v> 鹿 児 島</v>
          </cell>
          <cell r="C75">
            <v>2266108</v>
          </cell>
          <cell r="D75">
            <v>3597</v>
          </cell>
          <cell r="E75">
            <v>2705315</v>
          </cell>
          <cell r="F75">
            <v>26634.2</v>
          </cell>
          <cell r="G75">
            <v>19.1</v>
          </cell>
          <cell r="H75">
            <v>1312277</v>
          </cell>
          <cell r="I75">
            <v>34929</v>
          </cell>
          <cell r="J75">
            <v>25281</v>
          </cell>
          <cell r="L75">
            <v>100.1</v>
          </cell>
          <cell r="M75">
            <v>101.2</v>
          </cell>
          <cell r="N75">
            <v>270418</v>
          </cell>
          <cell r="O75">
            <v>3904582</v>
          </cell>
          <cell r="P75">
            <v>2207</v>
          </cell>
          <cell r="Q75">
            <v>831577.802</v>
          </cell>
          <cell r="R75">
            <v>145444.461</v>
          </cell>
        </row>
        <row r="76">
          <cell r="A76" t="str">
            <v>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584072.776</v>
          </cell>
          <cell r="R76">
            <v>95824.806</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小    学    校</v>
          </cell>
          <cell r="G10" t="str">
            <v>中    学    校</v>
          </cell>
          <cell r="I10" t="str">
            <v>高    等    学    校</v>
          </cell>
          <cell r="L10" t="str">
            <v>職業紹介（一般）1)</v>
          </cell>
          <cell r="N10" t="str">
            <v>老 人 福 祉 施 設　3)</v>
          </cell>
          <cell r="P10" t="str">
            <v>生   活   保  護 </v>
          </cell>
        </row>
        <row r="11">
          <cell r="C11" t="str">
            <v> (17年度)</v>
          </cell>
          <cell r="E11" t="str">
            <v> (18. 5. 1)</v>
          </cell>
          <cell r="G11" t="str">
            <v> (18. 5. 1)</v>
          </cell>
          <cell r="I11" t="str">
            <v> (18. 5. 1)</v>
          </cell>
          <cell r="L11" t="str">
            <v> ( 17年 度 )</v>
          </cell>
          <cell r="N11" t="str">
            <v> (17. 10. 1)</v>
          </cell>
          <cell r="P11" t="str">
            <v> ( 1７年 度)</v>
          </cell>
          <cell r="R11" t="str">
            <v>日 刊 新 聞</v>
          </cell>
        </row>
        <row r="12">
          <cell r="A12" t="str">
            <v> 都道府県</v>
          </cell>
          <cell r="E12" t="str">
            <v>学 校 数</v>
          </cell>
          <cell r="G12" t="str">
            <v>学 校 数</v>
          </cell>
          <cell r="I12" t="str">
            <v>学 校 数</v>
          </cell>
          <cell r="L12" t="str">
            <v>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倍    率 2)</v>
          </cell>
          <cell r="Q14" t="str">
            <v>(人口千対)</v>
          </cell>
        </row>
        <row r="16">
          <cell r="C16" t="str">
            <v>100万円</v>
          </cell>
          <cell r="D16" t="str">
            <v>100万円</v>
          </cell>
          <cell r="N16" t="str">
            <v>   　　</v>
          </cell>
          <cell r="O16" t="str">
            <v>   　　　</v>
          </cell>
          <cell r="P16" t="str">
            <v>   　　　</v>
          </cell>
          <cell r="Q16" t="str">
            <v>   　　　</v>
          </cell>
          <cell r="R16" t="str">
            <v>1000部</v>
          </cell>
        </row>
        <row r="18">
          <cell r="A18" t="str">
            <v> 全    国</v>
          </cell>
          <cell r="C18">
            <v>49833535.08</v>
          </cell>
          <cell r="D18">
            <v>48515455.789</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v>
          </cell>
        </row>
        <row r="21">
          <cell r="A21" t="str">
            <v> 北 海 道 </v>
          </cell>
          <cell r="C21">
            <v>2874402.955</v>
          </cell>
          <cell r="D21">
            <v>2851268.947</v>
          </cell>
          <cell r="E21">
            <v>1371</v>
          </cell>
          <cell r="F21">
            <v>292704</v>
          </cell>
          <cell r="G21">
            <v>708</v>
          </cell>
          <cell r="H21">
            <v>156550</v>
          </cell>
          <cell r="I21">
            <v>330</v>
          </cell>
          <cell r="J21">
            <v>155140</v>
          </cell>
          <cell r="L21">
            <v>14378</v>
          </cell>
          <cell r="M21">
            <v>0.58</v>
          </cell>
          <cell r="N21">
            <v>1967</v>
          </cell>
          <cell r="O21">
            <v>31638</v>
          </cell>
          <cell r="P21">
            <v>783779</v>
          </cell>
          <cell r="Q21">
            <v>20.1</v>
          </cell>
          <cell r="R21">
            <v>2164.912</v>
          </cell>
        </row>
        <row r="22">
          <cell r="A22" t="str">
            <v> 青    森</v>
          </cell>
          <cell r="C22">
            <v>624410.426</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v>
          </cell>
        </row>
        <row r="23">
          <cell r="A23" t="str">
            <v> 岩    手</v>
          </cell>
          <cell r="C23">
            <v>597135.455</v>
          </cell>
          <cell r="D23">
            <v>586774.609</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宮    城</v>
          </cell>
          <cell r="C24">
            <v>912830.318</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v>
          </cell>
        </row>
        <row r="25">
          <cell r="A25" t="str">
            <v> 秋    田</v>
          </cell>
          <cell r="C25">
            <v>535745.417</v>
          </cell>
          <cell r="D25">
            <v>523022.872</v>
          </cell>
          <cell r="E25">
            <v>290</v>
          </cell>
          <cell r="F25">
            <v>59420</v>
          </cell>
          <cell r="G25">
            <v>135</v>
          </cell>
          <cell r="H25">
            <v>32294</v>
          </cell>
          <cell r="I25">
            <v>63</v>
          </cell>
          <cell r="J25">
            <v>32984</v>
          </cell>
          <cell r="L25">
            <v>1763</v>
          </cell>
          <cell r="M25">
            <v>0.57</v>
          </cell>
          <cell r="N25">
            <v>598</v>
          </cell>
          <cell r="O25">
            <v>8744</v>
          </cell>
          <cell r="P25">
            <v>92531</v>
          </cell>
          <cell r="Q25">
            <v>9.5</v>
          </cell>
          <cell r="R25">
            <v>433.405</v>
          </cell>
        </row>
        <row r="26">
          <cell r="E26" t="str">
            <v> </v>
          </cell>
          <cell r="G26" t="str">
            <v> </v>
          </cell>
          <cell r="L26" t="str">
            <v> </v>
          </cell>
          <cell r="Q26" t="str">
            <v> </v>
          </cell>
        </row>
        <row r="27">
          <cell r="A27" t="str">
            <v> 山    形</v>
          </cell>
          <cell r="C27">
            <v>470467.725</v>
          </cell>
          <cell r="D27">
            <v>455975.301</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457.816</v>
          </cell>
        </row>
        <row r="28">
          <cell r="A28" t="str">
            <v> 福    島</v>
          </cell>
          <cell r="C28">
            <v>786490.245</v>
          </cell>
          <cell r="D28">
            <v>761897.546</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v>
          </cell>
        </row>
        <row r="29">
          <cell r="A29" t="str">
            <v> 茨    城</v>
          </cell>
          <cell r="C29">
            <v>980040.331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1203.725</v>
          </cell>
        </row>
        <row r="30">
          <cell r="A30" t="str">
            <v> 栃　　木</v>
          </cell>
          <cell r="C30">
            <v>705124.216</v>
          </cell>
          <cell r="D30">
            <v>675880.662</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827.463</v>
          </cell>
        </row>
        <row r="31">
          <cell r="A31" t="str">
            <v> 群    馬</v>
          </cell>
          <cell r="C31">
            <v>743906.629</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v>
          </cell>
        </row>
        <row r="33">
          <cell r="A33" t="str">
            <v> 埼    玉</v>
          </cell>
          <cell r="C33">
            <v>2003650.328</v>
          </cell>
          <cell r="D33">
            <v>1911737.793</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2794.493</v>
          </cell>
        </row>
        <row r="34">
          <cell r="A34" t="str">
            <v> 千    葉</v>
          </cell>
          <cell r="C34">
            <v>1815238.254</v>
          </cell>
          <cell r="D34">
            <v>1750053.637</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東    京</v>
          </cell>
          <cell r="C35">
            <v>4192764.686</v>
          </cell>
          <cell r="D35">
            <v>4049642.763</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6053.913</v>
          </cell>
        </row>
        <row r="36">
          <cell r="A36" t="str">
            <v> 神 奈 川</v>
          </cell>
          <cell r="C36">
            <v>3035166.875</v>
          </cell>
          <cell r="D36">
            <v>2956493.763</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v>
          </cell>
        </row>
        <row r="37">
          <cell r="A37" t="str">
            <v>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846.491</v>
          </cell>
        </row>
        <row r="38">
          <cell r="F38" t="str">
            <v> </v>
          </cell>
          <cell r="L38" t="str">
            <v> </v>
          </cell>
        </row>
        <row r="39">
          <cell r="A39" t="str">
            <v> 富    山</v>
          </cell>
          <cell r="C39">
            <v>475581.769</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451.965</v>
          </cell>
        </row>
        <row r="40">
          <cell r="A40" t="str">
            <v> 石    川</v>
          </cell>
          <cell r="C40">
            <v>509672.781</v>
          </cell>
          <cell r="D40">
            <v>500272.728</v>
          </cell>
          <cell r="E40">
            <v>238</v>
          </cell>
          <cell r="F40">
            <v>68295</v>
          </cell>
          <cell r="G40">
            <v>110</v>
          </cell>
          <cell r="H40">
            <v>33751</v>
          </cell>
          <cell r="I40">
            <v>62</v>
          </cell>
          <cell r="J40">
            <v>33845</v>
          </cell>
          <cell r="L40">
            <v>1784</v>
          </cell>
          <cell r="M40">
            <v>1.1</v>
          </cell>
          <cell r="N40">
            <v>465</v>
          </cell>
          <cell r="O40">
            <v>7739</v>
          </cell>
          <cell r="P40">
            <v>30019</v>
          </cell>
          <cell r="Q40">
            <v>3.5</v>
          </cell>
          <cell r="R40">
            <v>482.273</v>
          </cell>
        </row>
        <row r="41">
          <cell r="A41" t="str">
            <v> 福    井</v>
          </cell>
          <cell r="C41">
            <v>369836.128</v>
          </cell>
          <cell r="D41">
            <v>359047.907</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311.506</v>
          </cell>
        </row>
        <row r="42">
          <cell r="A42" t="str">
            <v> 山    梨</v>
          </cell>
          <cell r="C42">
            <v>382103.659</v>
          </cell>
          <cell r="D42">
            <v>365585.417</v>
          </cell>
          <cell r="E42">
            <v>219</v>
          </cell>
          <cell r="F42">
            <v>53172</v>
          </cell>
          <cell r="G42">
            <v>106</v>
          </cell>
          <cell r="H42">
            <v>27384</v>
          </cell>
          <cell r="I42">
            <v>45</v>
          </cell>
          <cell r="J42">
            <v>27867</v>
          </cell>
          <cell r="L42">
            <v>797</v>
          </cell>
          <cell r="M42">
            <v>1.09</v>
          </cell>
          <cell r="N42">
            <v>425</v>
          </cell>
          <cell r="O42">
            <v>5549</v>
          </cell>
          <cell r="P42">
            <v>40299</v>
          </cell>
          <cell r="Q42">
            <v>3.8</v>
          </cell>
          <cell r="R42">
            <v>356.698</v>
          </cell>
        </row>
        <row r="43">
          <cell r="A43" t="str">
            <v>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v>
          </cell>
        </row>
        <row r="45">
          <cell r="A45" t="str">
            <v> 岐    阜</v>
          </cell>
          <cell r="C45">
            <v>801328.817</v>
          </cell>
          <cell r="D45">
            <v>755234.324</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816.977</v>
          </cell>
        </row>
        <row r="46">
          <cell r="A46" t="str">
            <v> 静    岡</v>
          </cell>
          <cell r="C46">
            <v>1287141.616</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愛    知</v>
          </cell>
          <cell r="C47">
            <v>2540071.956</v>
          </cell>
          <cell r="D47">
            <v>2459857.289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v>
          </cell>
        </row>
        <row r="48">
          <cell r="A48" t="str">
            <v> 三    重</v>
          </cell>
          <cell r="C48">
            <v>681065.889</v>
          </cell>
          <cell r="D48">
            <v>655916.834</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v>
          </cell>
        </row>
        <row r="49">
          <cell r="A49" t="str">
            <v> 滋    賀</v>
          </cell>
          <cell r="C49">
            <v>497041.966</v>
          </cell>
          <cell r="D49">
            <v>484159.723</v>
          </cell>
          <cell r="E49">
            <v>237</v>
          </cell>
          <cell r="F49">
            <v>86465</v>
          </cell>
          <cell r="G49">
            <v>106</v>
          </cell>
          <cell r="H49">
            <v>41581</v>
          </cell>
          <cell r="I49">
            <v>58</v>
          </cell>
          <cell r="J49">
            <v>39892</v>
          </cell>
          <cell r="L49">
            <v>1368</v>
          </cell>
          <cell r="M49">
            <v>1.11</v>
          </cell>
          <cell r="N49">
            <v>551</v>
          </cell>
          <cell r="O49">
            <v>5979</v>
          </cell>
          <cell r="P49">
            <v>93636</v>
          </cell>
          <cell r="Q49">
            <v>5.7</v>
          </cell>
          <cell r="R49">
            <v>549.163</v>
          </cell>
        </row>
        <row r="51">
          <cell r="A51" t="str">
            <v> 京    都</v>
          </cell>
          <cell r="C51">
            <v>1124976.124</v>
          </cell>
          <cell r="D51">
            <v>1108339.559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大    阪</v>
          </cell>
          <cell r="C52">
            <v>3548593.461</v>
          </cell>
          <cell r="D52">
            <v>3540000.877</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兵    庫</v>
          </cell>
          <cell r="C53">
            <v>2725078.552</v>
          </cell>
          <cell r="D53">
            <v>2681429.758</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v>
          </cell>
        </row>
        <row r="54">
          <cell r="A54" t="str">
            <v> 奈    良</v>
          </cell>
          <cell r="C54">
            <v>501834.595</v>
          </cell>
          <cell r="D54">
            <v>495746.297</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739.175</v>
          </cell>
        </row>
        <row r="55">
          <cell r="A55" t="str">
            <v> 和 歌 山</v>
          </cell>
          <cell r="C55">
            <v>438847.46</v>
          </cell>
          <cell r="D55">
            <v>429371.942</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v>
          </cell>
        </row>
        <row r="56">
          <cell r="H56" t="str">
            <v> </v>
          </cell>
        </row>
        <row r="57">
          <cell r="A57" t="str">
            <v> 鳥    取</v>
          </cell>
          <cell r="C57">
            <v>277983.798</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261.207</v>
          </cell>
        </row>
        <row r="58">
          <cell r="A58" t="str">
            <v> 島    根</v>
          </cell>
          <cell r="C58">
            <v>428520.298</v>
          </cell>
          <cell r="D58">
            <v>422079.437</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v>
          </cell>
        </row>
        <row r="59">
          <cell r="A59" t="str">
            <v> 岡    山</v>
          </cell>
          <cell r="C59">
            <v>810360.164</v>
          </cell>
          <cell r="D59">
            <v>781753.524</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776.131</v>
          </cell>
        </row>
        <row r="60">
          <cell r="A60" t="str">
            <v>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山    口</v>
          </cell>
          <cell r="C61">
            <v>619434.079</v>
          </cell>
          <cell r="D61">
            <v>604306.403</v>
          </cell>
          <cell r="E61">
            <v>355</v>
          </cell>
          <cell r="F61">
            <v>80851</v>
          </cell>
          <cell r="G61">
            <v>183</v>
          </cell>
          <cell r="H61">
            <v>41199</v>
          </cell>
          <cell r="I61">
            <v>94</v>
          </cell>
          <cell r="J61">
            <v>39157</v>
          </cell>
          <cell r="L61">
            <v>1721</v>
          </cell>
          <cell r="M61">
            <v>1.12</v>
          </cell>
          <cell r="N61">
            <v>719</v>
          </cell>
          <cell r="O61">
            <v>10810</v>
          </cell>
          <cell r="P61">
            <v>158193</v>
          </cell>
          <cell r="Q61">
            <v>9.7</v>
          </cell>
          <cell r="R61">
            <v>720.297</v>
          </cell>
        </row>
        <row r="62">
          <cell r="H62" t="str">
            <v> </v>
          </cell>
          <cell r="L62" t="str">
            <v> </v>
          </cell>
        </row>
        <row r="63">
          <cell r="A63" t="str">
            <v> 徳    島</v>
          </cell>
          <cell r="C63">
            <v>358228.904</v>
          </cell>
          <cell r="D63">
            <v>347024.107</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v>
          </cell>
        </row>
        <row r="64">
          <cell r="A64" t="str">
            <v> 香    川</v>
          </cell>
          <cell r="C64">
            <v>413782.008</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425.566</v>
          </cell>
        </row>
        <row r="65">
          <cell r="A65" t="str">
            <v> 愛    媛</v>
          </cell>
          <cell r="C65">
            <v>602434.843</v>
          </cell>
          <cell r="D65">
            <v>576288.966</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566.626</v>
          </cell>
        </row>
        <row r="66">
          <cell r="A66" t="str">
            <v> 高    知</v>
          </cell>
          <cell r="C66">
            <v>403141.841</v>
          </cell>
          <cell r="D66">
            <v>394910.983</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v>
          </cell>
        </row>
        <row r="67">
          <cell r="A67" t="str">
            <v> 福    岡</v>
          </cell>
          <cell r="C67">
            <v>2229187.672</v>
          </cell>
          <cell r="D67">
            <v>2185190.089</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v>
          </cell>
        </row>
        <row r="68">
          <cell r="H68" t="str">
            <v> </v>
          </cell>
        </row>
        <row r="69">
          <cell r="A69" t="str">
            <v> 佐    賀</v>
          </cell>
          <cell r="C69">
            <v>345504.763</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v>
          </cell>
        </row>
        <row r="70">
          <cell r="A70" t="str">
            <v> 長    崎</v>
          </cell>
          <cell r="C70">
            <v>707176.722</v>
          </cell>
          <cell r="D70">
            <v>691541.438</v>
          </cell>
          <cell r="E70">
            <v>412</v>
          </cell>
          <cell r="F70">
            <v>88482</v>
          </cell>
          <cell r="G70">
            <v>213</v>
          </cell>
          <cell r="H70">
            <v>48275</v>
          </cell>
          <cell r="I70">
            <v>88</v>
          </cell>
          <cell r="J70">
            <v>48287</v>
          </cell>
          <cell r="L70">
            <v>1843</v>
          </cell>
          <cell r="M70">
            <v>0.58</v>
          </cell>
          <cell r="N70">
            <v>817</v>
          </cell>
          <cell r="O70">
            <v>10642</v>
          </cell>
          <cell r="P70">
            <v>162352</v>
          </cell>
          <cell r="Q70">
            <v>13.1</v>
          </cell>
          <cell r="R70">
            <v>509.618</v>
          </cell>
        </row>
        <row r="71">
          <cell r="A71" t="str">
            <v> 熊    本</v>
          </cell>
          <cell r="C71">
            <v>745376.108</v>
          </cell>
          <cell r="D71">
            <v>720022.595</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大    分</v>
          </cell>
          <cell r="C72">
            <v>526429.691</v>
          </cell>
          <cell r="D72">
            <v>510759.907</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443.768</v>
          </cell>
        </row>
        <row r="73">
          <cell r="A73" t="str">
            <v> 宮    崎</v>
          </cell>
          <cell r="C73">
            <v>517173.758</v>
          </cell>
          <cell r="D73">
            <v>506884.412</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v>
          </cell>
        </row>
        <row r="74">
          <cell r="H74" t="str">
            <v> </v>
          </cell>
        </row>
        <row r="75">
          <cell r="A75" t="str">
            <v> 鹿 児 島</v>
          </cell>
          <cell r="C75">
            <v>809799.507</v>
          </cell>
          <cell r="D75">
            <v>785381.582</v>
          </cell>
          <cell r="E75">
            <v>606</v>
          </cell>
          <cell r="F75">
            <v>101592</v>
          </cell>
          <cell r="G75">
            <v>279</v>
          </cell>
          <cell r="H75">
            <v>56437</v>
          </cell>
          <cell r="I75">
            <v>108</v>
          </cell>
          <cell r="J75">
            <v>58396</v>
          </cell>
          <cell r="L75">
            <v>2287</v>
          </cell>
          <cell r="M75">
            <v>0.56</v>
          </cell>
          <cell r="N75">
            <v>835</v>
          </cell>
          <cell r="O75">
            <v>13028</v>
          </cell>
          <cell r="P75">
            <v>175230</v>
          </cell>
          <cell r="Q75">
            <v>12.7</v>
          </cell>
          <cell r="R75">
            <v>532.766</v>
          </cell>
        </row>
        <row r="76">
          <cell r="A76" t="str">
            <v> 沖    縄</v>
          </cell>
          <cell r="C76">
            <v>550189.341</v>
          </cell>
          <cell r="D76">
            <v>536737.586</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参考は確定した数値でない概算値であるが、様々な指標の計算に使用されている重要な値であるため掲載している。</v>
          </cell>
        </row>
        <row r="9">
          <cell r="U9" t="str">
            <v>参考1．国土地理院「全国都道府県市区町村別面積調」による参考値。総務省「全国市町村要覧」記載の境</v>
          </cell>
        </row>
        <row r="10">
          <cell r="U10" t="str">
            <v>　界未設定地域を含む便宜上の概算数値。但し、青森県及び秋田県には十和田湖の面積61.02k㎡を含まない。</v>
          </cell>
          <cell r="V10" t="str">
            <v>使用電力量</v>
          </cell>
          <cell r="W10" t="str">
            <v>土地面積</v>
          </cell>
        </row>
        <row r="11">
          <cell r="A11" t="str">
            <v> 都道府県</v>
          </cell>
          <cell r="U11" t="str">
            <v>火    災</v>
          </cell>
          <cell r="V11" t="str">
            <v>使用電力量</v>
          </cell>
          <cell r="W11" t="str">
            <v>土地面積</v>
          </cell>
        </row>
        <row r="12">
          <cell r="A12" t="str">
            <v> 都道府県</v>
          </cell>
          <cell r="U12" t="str">
            <v>（ 17 年 ）</v>
          </cell>
          <cell r="V12" t="str">
            <v>（電灯）</v>
          </cell>
          <cell r="W12" t="str">
            <v>参考値</v>
          </cell>
        </row>
        <row r="13">
          <cell r="U13" t="str">
            <v>損  害  額</v>
          </cell>
          <cell r="V13" t="str">
            <v> (16年度)</v>
          </cell>
          <cell r="W13" t="str">
            <v>(18.10.1)</v>
          </cell>
        </row>
        <row r="14">
          <cell r="U14" t="str">
            <v>1000円</v>
          </cell>
          <cell r="V14" t="str">
            <v>100万kWh</v>
          </cell>
          <cell r="W14" t="str">
            <v>k㎡</v>
          </cell>
        </row>
        <row r="15">
          <cell r="U15" t="str">
            <v>1000円</v>
          </cell>
          <cell r="V15" t="str">
            <v>100万kWh</v>
          </cell>
          <cell r="W15" t="str">
            <v>k㎡</v>
          </cell>
        </row>
        <row r="16">
          <cell r="A16" t="str">
            <v> 全    国</v>
          </cell>
          <cell r="U16">
            <v>130098605</v>
          </cell>
          <cell r="V16">
            <v>272547</v>
          </cell>
          <cell r="W16">
            <v>377923.14</v>
          </cell>
        </row>
        <row r="17">
          <cell r="A17" t="str">
            <v> 全    国</v>
          </cell>
          <cell r="U17">
            <v>130098605</v>
          </cell>
          <cell r="V17">
            <v>272547</v>
          </cell>
          <cell r="W17">
            <v>377923.14</v>
          </cell>
        </row>
        <row r="18">
          <cell r="U18" t="str">
            <v> </v>
          </cell>
        </row>
        <row r="19">
          <cell r="A19" t="str">
            <v> 北 海 道 </v>
          </cell>
          <cell r="U19">
            <v>4282002</v>
          </cell>
          <cell r="V19">
            <v>11399</v>
          </cell>
          <cell r="W19">
            <v>83456.2</v>
          </cell>
        </row>
        <row r="20">
          <cell r="A20" t="str">
            <v> 北 海 道 </v>
          </cell>
          <cell r="U20">
            <v>4282002</v>
          </cell>
          <cell r="V20">
            <v>11399</v>
          </cell>
          <cell r="W20">
            <v>83456.2</v>
          </cell>
        </row>
        <row r="21">
          <cell r="A21" t="str">
            <v> 青    森</v>
          </cell>
          <cell r="U21">
            <v>1885715</v>
          </cell>
          <cell r="V21">
            <v>2751</v>
          </cell>
          <cell r="W21">
            <v>9607.04</v>
          </cell>
        </row>
        <row r="22">
          <cell r="A22" t="str">
            <v> 岩    手</v>
          </cell>
          <cell r="U22">
            <v>1467139</v>
          </cell>
          <cell r="V22">
            <v>2704</v>
          </cell>
          <cell r="W22">
            <v>15278.77</v>
          </cell>
        </row>
        <row r="23">
          <cell r="A23" t="str">
            <v> 宮    城</v>
          </cell>
          <cell r="U23">
            <v>3169249</v>
          </cell>
          <cell r="V23">
            <v>4568</v>
          </cell>
          <cell r="W23">
            <v>7285.73</v>
          </cell>
        </row>
        <row r="24">
          <cell r="A24" t="str">
            <v> 秋    田</v>
          </cell>
          <cell r="U24">
            <v>1494742</v>
          </cell>
          <cell r="V24">
            <v>2232</v>
          </cell>
          <cell r="W24">
            <v>11612.22</v>
          </cell>
        </row>
        <row r="25">
          <cell r="A25" t="str">
            <v> 山    形</v>
          </cell>
          <cell r="U25">
            <v>1155016</v>
          </cell>
          <cell r="V25" t="str">
            <v> </v>
          </cell>
          <cell r="W25">
            <v>9323.44</v>
          </cell>
        </row>
        <row r="26">
          <cell r="A26" t="str">
            <v> 山    形</v>
          </cell>
          <cell r="U26">
            <v>1155016</v>
          </cell>
          <cell r="V26">
            <v>2408</v>
          </cell>
          <cell r="W26">
            <v>9323.44</v>
          </cell>
        </row>
        <row r="27">
          <cell r="A27" t="str">
            <v> 福    島</v>
          </cell>
          <cell r="U27">
            <v>3721132</v>
          </cell>
          <cell r="V27">
            <v>4044</v>
          </cell>
          <cell r="W27">
            <v>13782.75</v>
          </cell>
        </row>
        <row r="28">
          <cell r="A28" t="str">
            <v> 茨    城</v>
          </cell>
          <cell r="U28">
            <v>6475355</v>
          </cell>
          <cell r="V28">
            <v>6005</v>
          </cell>
          <cell r="W28">
            <v>6095.69</v>
          </cell>
        </row>
        <row r="29">
          <cell r="A29" t="str">
            <v> 栃　　木</v>
          </cell>
          <cell r="U29">
            <v>2488120</v>
          </cell>
          <cell r="V29">
            <v>4132</v>
          </cell>
          <cell r="W29">
            <v>6408.28</v>
          </cell>
        </row>
        <row r="30">
          <cell r="A30" t="str">
            <v> 群    馬</v>
          </cell>
          <cell r="U30">
            <v>2430560</v>
          </cell>
          <cell r="V30">
            <v>4312</v>
          </cell>
          <cell r="W30">
            <v>6363.16</v>
          </cell>
        </row>
        <row r="31">
          <cell r="A31" t="str">
            <v> 埼    玉</v>
          </cell>
          <cell r="U31">
            <v>6895703</v>
          </cell>
          <cell r="V31" t="str">
            <v> </v>
          </cell>
          <cell r="W31">
            <v>3797.25</v>
          </cell>
        </row>
        <row r="32">
          <cell r="A32" t="str">
            <v> 埼    玉</v>
          </cell>
          <cell r="U32">
            <v>6895703</v>
          </cell>
          <cell r="V32">
            <v>14113</v>
          </cell>
          <cell r="W32">
            <v>3797.25</v>
          </cell>
        </row>
        <row r="33">
          <cell r="A33" t="str">
            <v> 千    葉</v>
          </cell>
          <cell r="U33">
            <v>9338705</v>
          </cell>
          <cell r="V33">
            <v>12138</v>
          </cell>
          <cell r="W33">
            <v>5156.58</v>
          </cell>
        </row>
        <row r="34">
          <cell r="A34" t="str">
            <v> 東    京</v>
          </cell>
          <cell r="U34">
            <v>7735207</v>
          </cell>
          <cell r="V34">
            <v>29510</v>
          </cell>
          <cell r="W34">
            <v>2187.42</v>
          </cell>
        </row>
        <row r="35">
          <cell r="A35" t="str">
            <v> 神 奈 川</v>
          </cell>
          <cell r="U35">
            <v>8447199</v>
          </cell>
          <cell r="V35">
            <v>17687</v>
          </cell>
          <cell r="W35">
            <v>2415.84</v>
          </cell>
        </row>
        <row r="36">
          <cell r="A36" t="str">
            <v> 新    潟</v>
          </cell>
          <cell r="U36">
            <v>3996439</v>
          </cell>
          <cell r="V36">
            <v>4905</v>
          </cell>
          <cell r="W36">
            <v>12583.46</v>
          </cell>
        </row>
        <row r="37">
          <cell r="A37" t="str">
            <v> 富    山</v>
          </cell>
          <cell r="U37">
            <v>940904</v>
          </cell>
          <cell r="V37">
            <v>2574</v>
          </cell>
          <cell r="W37">
            <v>4247.4</v>
          </cell>
        </row>
        <row r="38">
          <cell r="A38" t="str">
            <v> 富    山</v>
          </cell>
          <cell r="U38">
            <v>940904</v>
          </cell>
          <cell r="V38">
            <v>2574</v>
          </cell>
          <cell r="W38">
            <v>4247.4</v>
          </cell>
        </row>
        <row r="39">
          <cell r="A39" t="str">
            <v> 石    川</v>
          </cell>
          <cell r="U39">
            <v>748957</v>
          </cell>
          <cell r="V39">
            <v>2762</v>
          </cell>
          <cell r="W39">
            <v>4185.47</v>
          </cell>
        </row>
        <row r="40">
          <cell r="A40" t="str">
            <v> 福    井</v>
          </cell>
          <cell r="U40">
            <v>702263</v>
          </cell>
          <cell r="V40">
            <v>2004</v>
          </cell>
          <cell r="W40">
            <v>4189.27</v>
          </cell>
        </row>
        <row r="41">
          <cell r="A41" t="str">
            <v> 山    梨</v>
          </cell>
          <cell r="U41">
            <v>1435744</v>
          </cell>
          <cell r="V41">
            <v>1944</v>
          </cell>
          <cell r="W41">
            <v>4465.37</v>
          </cell>
        </row>
        <row r="42">
          <cell r="A42" t="str">
            <v> 長    野</v>
          </cell>
          <cell r="U42">
            <v>3564620</v>
          </cell>
          <cell r="V42">
            <v>4877</v>
          </cell>
          <cell r="W42">
            <v>13562.23</v>
          </cell>
        </row>
        <row r="43">
          <cell r="A43" t="str">
            <v> 岐    阜</v>
          </cell>
          <cell r="U43">
            <v>1599929</v>
          </cell>
          <cell r="V43">
            <v>4519</v>
          </cell>
          <cell r="W43">
            <v>10621.17</v>
          </cell>
        </row>
        <row r="44">
          <cell r="A44" t="str">
            <v> 岐    阜</v>
          </cell>
          <cell r="U44">
            <v>1599929</v>
          </cell>
          <cell r="V44">
            <v>4519</v>
          </cell>
          <cell r="W44">
            <v>10621.17</v>
          </cell>
        </row>
        <row r="45">
          <cell r="A45" t="str">
            <v> 静    岡</v>
          </cell>
          <cell r="U45">
            <v>3822541</v>
          </cell>
          <cell r="V45">
            <v>8031</v>
          </cell>
          <cell r="W45">
            <v>7780.09</v>
          </cell>
        </row>
        <row r="46">
          <cell r="A46" t="str">
            <v> 愛    知</v>
          </cell>
          <cell r="U46">
            <v>5524119</v>
          </cell>
          <cell r="V46">
            <v>15435</v>
          </cell>
          <cell r="W46">
            <v>5164.06</v>
          </cell>
        </row>
        <row r="47">
          <cell r="A47" t="str">
            <v> 三    重</v>
          </cell>
          <cell r="U47">
            <v>1700570</v>
          </cell>
          <cell r="V47">
            <v>4094</v>
          </cell>
          <cell r="W47">
            <v>5776.87</v>
          </cell>
        </row>
        <row r="48">
          <cell r="A48" t="str">
            <v> 滋    賀</v>
          </cell>
          <cell r="U48">
            <v>3082312</v>
          </cell>
          <cell r="V48">
            <v>2957</v>
          </cell>
          <cell r="W48">
            <v>4017.36</v>
          </cell>
        </row>
        <row r="49">
          <cell r="A49" t="str">
            <v> 京    都</v>
          </cell>
          <cell r="U49">
            <v>1449725</v>
          </cell>
          <cell r="V49">
            <v>6066</v>
          </cell>
          <cell r="W49">
            <v>4613</v>
          </cell>
        </row>
        <row r="50">
          <cell r="A50" t="str">
            <v> 京    都</v>
          </cell>
          <cell r="U50">
            <v>1449725</v>
          </cell>
          <cell r="V50">
            <v>6066</v>
          </cell>
          <cell r="W50">
            <v>4613</v>
          </cell>
        </row>
        <row r="51">
          <cell r="A51" t="str">
            <v> 大    阪</v>
          </cell>
          <cell r="U51">
            <v>6923371</v>
          </cell>
          <cell r="V51">
            <v>19733</v>
          </cell>
          <cell r="W51">
            <v>1896.83</v>
          </cell>
        </row>
        <row r="52">
          <cell r="A52" t="str">
            <v> 兵    庫</v>
          </cell>
          <cell r="U52">
            <v>4795206</v>
          </cell>
          <cell r="V52">
            <v>12132</v>
          </cell>
          <cell r="W52">
            <v>8395.47</v>
          </cell>
        </row>
        <row r="53">
          <cell r="A53" t="str">
            <v> 奈    良</v>
          </cell>
          <cell r="U53">
            <v>1720338</v>
          </cell>
          <cell r="V53">
            <v>3082</v>
          </cell>
          <cell r="W53">
            <v>3691.09</v>
          </cell>
        </row>
        <row r="54">
          <cell r="A54" t="str">
            <v> 和 歌 山</v>
          </cell>
          <cell r="U54">
            <v>996746</v>
          </cell>
          <cell r="V54">
            <v>2521</v>
          </cell>
          <cell r="W54">
            <v>4726.12</v>
          </cell>
        </row>
        <row r="55">
          <cell r="A55" t="str">
            <v> 鳥    取</v>
          </cell>
          <cell r="U55">
            <v>625477</v>
          </cell>
          <cell r="V55">
            <v>1363</v>
          </cell>
          <cell r="W55">
            <v>3507.26</v>
          </cell>
        </row>
        <row r="56">
          <cell r="A56" t="str">
            <v> 鳥    取</v>
          </cell>
          <cell r="U56">
            <v>625477</v>
          </cell>
          <cell r="V56">
            <v>1363</v>
          </cell>
          <cell r="W56">
            <v>3507.26</v>
          </cell>
        </row>
        <row r="57">
          <cell r="A57" t="str">
            <v> 島    根</v>
          </cell>
          <cell r="U57">
            <v>648848</v>
          </cell>
          <cell r="V57">
            <v>1682</v>
          </cell>
          <cell r="W57">
            <v>6707.57</v>
          </cell>
        </row>
        <row r="58">
          <cell r="A58" t="str">
            <v> 岡    山</v>
          </cell>
          <cell r="U58">
            <v>3121552</v>
          </cell>
          <cell r="V58">
            <v>4439</v>
          </cell>
          <cell r="W58">
            <v>7113</v>
          </cell>
        </row>
        <row r="59">
          <cell r="A59" t="str">
            <v> 広    島</v>
          </cell>
          <cell r="U59">
            <v>2278290</v>
          </cell>
          <cell r="V59">
            <v>6513</v>
          </cell>
          <cell r="W59">
            <v>8478.52</v>
          </cell>
        </row>
        <row r="60">
          <cell r="A60" t="str">
            <v> 山    口</v>
          </cell>
          <cell r="U60">
            <v>1078867</v>
          </cell>
          <cell r="V60">
            <v>3296</v>
          </cell>
          <cell r="W60">
            <v>6112.22</v>
          </cell>
        </row>
        <row r="61">
          <cell r="A61" t="str">
            <v> 徳    島</v>
          </cell>
          <cell r="U61">
            <v>840421</v>
          </cell>
          <cell r="V61" t="str">
            <v>　</v>
          </cell>
          <cell r="W61">
            <v>4145.69</v>
          </cell>
        </row>
        <row r="62">
          <cell r="A62" t="str">
            <v> 徳    島</v>
          </cell>
          <cell r="U62">
            <v>840421</v>
          </cell>
          <cell r="V62">
            <v>1897</v>
          </cell>
          <cell r="W62">
            <v>4145.69</v>
          </cell>
        </row>
        <row r="63">
          <cell r="A63" t="str">
            <v> 香    川</v>
          </cell>
          <cell r="U63">
            <v>1120879</v>
          </cell>
          <cell r="V63">
            <v>2348</v>
          </cell>
          <cell r="W63">
            <v>1876.47</v>
          </cell>
        </row>
        <row r="64">
          <cell r="A64" t="str">
            <v> 愛    媛</v>
          </cell>
          <cell r="U64">
            <v>2684966</v>
          </cell>
          <cell r="V64">
            <v>3287</v>
          </cell>
          <cell r="W64">
            <v>5677.38</v>
          </cell>
        </row>
        <row r="65">
          <cell r="A65" t="str">
            <v> 高    知</v>
          </cell>
          <cell r="U65">
            <v>814889</v>
          </cell>
          <cell r="V65">
            <v>1814</v>
          </cell>
          <cell r="W65">
            <v>7105.01</v>
          </cell>
        </row>
        <row r="66">
          <cell r="A66" t="str">
            <v> 福    岡</v>
          </cell>
          <cell r="U66">
            <v>4352070</v>
          </cell>
          <cell r="V66">
            <v>10514</v>
          </cell>
          <cell r="W66">
            <v>4976.17</v>
          </cell>
        </row>
        <row r="67">
          <cell r="A67" t="str">
            <v> 佐    賀</v>
          </cell>
          <cell r="U67">
            <v>955532</v>
          </cell>
          <cell r="V67" t="str">
            <v>　</v>
          </cell>
          <cell r="W67">
            <v>2439.58</v>
          </cell>
        </row>
        <row r="68">
          <cell r="A68" t="str">
            <v> 佐    賀</v>
          </cell>
          <cell r="U68">
            <v>955532</v>
          </cell>
          <cell r="V68">
            <v>1789</v>
          </cell>
          <cell r="W68">
            <v>2439.58</v>
          </cell>
        </row>
        <row r="69">
          <cell r="A69" t="str">
            <v> 長    崎</v>
          </cell>
          <cell r="U69">
            <v>1304833</v>
          </cell>
          <cell r="V69">
            <v>3007</v>
          </cell>
          <cell r="W69">
            <v>4095.22</v>
          </cell>
        </row>
        <row r="70">
          <cell r="A70" t="str">
            <v> 熊    本</v>
          </cell>
          <cell r="U70">
            <v>1586342</v>
          </cell>
          <cell r="V70">
            <v>3706</v>
          </cell>
          <cell r="W70">
            <v>7405.21</v>
          </cell>
        </row>
        <row r="71">
          <cell r="A71" t="str">
            <v> 大    分</v>
          </cell>
          <cell r="U71">
            <v>1025609</v>
          </cell>
          <cell r="V71">
            <v>2567</v>
          </cell>
          <cell r="W71">
            <v>6339.33</v>
          </cell>
        </row>
        <row r="72">
          <cell r="A72" t="str">
            <v> 宮    崎</v>
          </cell>
          <cell r="U72">
            <v>1596194</v>
          </cell>
          <cell r="V72">
            <v>2358</v>
          </cell>
          <cell r="W72">
            <v>7734.78</v>
          </cell>
        </row>
        <row r="73">
          <cell r="A73" t="str">
            <v> 鹿 児 島</v>
          </cell>
          <cell r="U73">
            <v>1488073</v>
          </cell>
          <cell r="V73" t="str">
            <v>　</v>
          </cell>
          <cell r="W73">
            <v>9187.8</v>
          </cell>
        </row>
        <row r="74">
          <cell r="A74" t="str">
            <v> 鹿 児 島</v>
          </cell>
          <cell r="U74">
            <v>1488073</v>
          </cell>
          <cell r="V74">
            <v>3517</v>
          </cell>
          <cell r="W74">
            <v>9187.8</v>
          </cell>
        </row>
        <row r="75">
          <cell r="A75" t="str">
            <v> 沖    縄</v>
          </cell>
          <cell r="U75">
            <v>586135</v>
          </cell>
          <cell r="V75">
            <v>2809</v>
          </cell>
          <cell r="W75">
            <v>2275.28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v>
          </cell>
          <cell r="H10" t="str">
            <v>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都道府県</v>
          </cell>
          <cell r="F12" t="str">
            <v>所有台数</v>
          </cell>
          <cell r="G12" t="str">
            <v>漁       業</v>
          </cell>
          <cell r="H12" t="str">
            <v>漁       業</v>
          </cell>
          <cell r="I12" t="str">
            <v>生産指数</v>
          </cell>
        </row>
        <row r="13">
          <cell r="D13" t="str">
            <v> (17.2.1)</v>
          </cell>
          <cell r="E13" t="str">
            <v> ( 17年 )</v>
          </cell>
          <cell r="F13" t="str">
            <v>(17.2.1)</v>
          </cell>
          <cell r="G13" t="str">
            <v>経営体数</v>
          </cell>
          <cell r="H13" t="str">
            <v>総 漁 獲 量</v>
          </cell>
          <cell r="I13" t="str">
            <v> (原 指 数)</v>
          </cell>
          <cell r="J13" t="str">
            <v>事業所数</v>
          </cell>
          <cell r="L13" t="str">
            <v>従業者数</v>
          </cell>
          <cell r="M13" t="str">
            <v>製造品出荷額等</v>
          </cell>
          <cell r="N13" t="str">
            <v>卸  売  業（代理商，仲立業を除く。）</v>
          </cell>
          <cell r="Q13" t="str">
            <v>小 売 業 (飲 食 店 を 除 く)</v>
          </cell>
          <cell r="T13" t="str">
            <v> (15.10.1)</v>
          </cell>
        </row>
        <row r="14">
          <cell r="C14" t="str">
            <v>収  穫  量</v>
          </cell>
          <cell r="G14" t="str">
            <v> (  17 年  )</v>
          </cell>
          <cell r="H14" t="str">
            <v> (  17 年  )</v>
          </cell>
          <cell r="I14" t="str">
            <v> (17 年 平 均)</v>
          </cell>
          <cell r="J14" t="str">
            <v> ( 17.12.31)</v>
          </cell>
          <cell r="L14" t="str">
            <v> ( 17.12.31)</v>
          </cell>
          <cell r="M14" t="str">
            <v>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全    国</v>
          </cell>
          <cell r="C18">
            <v>8546000</v>
          </cell>
          <cell r="D18">
            <v>24860941</v>
          </cell>
          <cell r="E18">
            <v>16166</v>
          </cell>
          <cell r="F18">
            <v>1942696</v>
          </cell>
          <cell r="G18">
            <v>124716</v>
          </cell>
          <cell r="H18">
            <v>4456890</v>
          </cell>
          <cell r="I18">
            <v>101.3</v>
          </cell>
          <cell r="J18">
            <v>276716</v>
          </cell>
          <cell r="L18">
            <v>8159364</v>
          </cell>
          <cell r="M18">
            <v>295800300.08</v>
          </cell>
          <cell r="N18">
            <v>375269</v>
          </cell>
          <cell r="O18">
            <v>3803652</v>
          </cell>
          <cell r="P18">
            <v>405497180</v>
          </cell>
          <cell r="Q18">
            <v>1238049</v>
          </cell>
          <cell r="R18">
            <v>7762301</v>
          </cell>
          <cell r="S18">
            <v>133278631</v>
          </cell>
          <cell r="T18">
            <v>538909</v>
          </cell>
        </row>
        <row r="21">
          <cell r="A21" t="str">
            <v> 北 海 道 </v>
          </cell>
          <cell r="C21">
            <v>643900</v>
          </cell>
          <cell r="D21">
            <v>5568179</v>
          </cell>
          <cell r="E21">
            <v>3257</v>
          </cell>
          <cell r="F21">
            <v>143948</v>
          </cell>
          <cell r="G21">
            <v>15445</v>
          </cell>
          <cell r="H21">
            <v>1282038</v>
          </cell>
          <cell r="I21">
            <v>90.9</v>
          </cell>
          <cell r="J21">
            <v>7248</v>
          </cell>
          <cell r="L21">
            <v>188605</v>
          </cell>
          <cell r="M21">
            <v>5464682.18</v>
          </cell>
          <cell r="N21">
            <v>15613</v>
          </cell>
          <cell r="O21">
            <v>142639</v>
          </cell>
          <cell r="P21">
            <v>13162939</v>
          </cell>
          <cell r="Q21">
            <v>48858</v>
          </cell>
          <cell r="R21">
            <v>359897</v>
          </cell>
          <cell r="S21">
            <v>6565186</v>
          </cell>
          <cell r="T21">
            <v>25722</v>
          </cell>
        </row>
        <row r="22">
          <cell r="A22" t="str">
            <v>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岩    手</v>
          </cell>
          <cell r="C23">
            <v>312000</v>
          </cell>
          <cell r="D23">
            <v>1156424</v>
          </cell>
          <cell r="E23">
            <v>1054</v>
          </cell>
          <cell r="F23">
            <v>65366</v>
          </cell>
          <cell r="G23">
            <v>5155</v>
          </cell>
          <cell r="H23">
            <v>145101</v>
          </cell>
          <cell r="I23">
            <v>93.9</v>
          </cell>
          <cell r="J23">
            <v>2766</v>
          </cell>
          <cell r="L23">
            <v>97616</v>
          </cell>
          <cell r="M23">
            <v>2377008.78</v>
          </cell>
          <cell r="N23">
            <v>3487</v>
          </cell>
          <cell r="O23">
            <v>29391</v>
          </cell>
          <cell r="P23">
            <v>2011838</v>
          </cell>
          <cell r="Q23">
            <v>16029</v>
          </cell>
          <cell r="R23">
            <v>86209</v>
          </cell>
          <cell r="S23">
            <v>1371626</v>
          </cell>
          <cell r="T23">
            <v>5279</v>
          </cell>
        </row>
        <row r="24">
          <cell r="A24" t="str">
            <v>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v>
          </cell>
        </row>
        <row r="27">
          <cell r="A27" t="str">
            <v>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福    島</v>
          </cell>
          <cell r="C28">
            <v>433700</v>
          </cell>
          <cell r="D28">
            <v>943104</v>
          </cell>
          <cell r="E28">
            <v>618</v>
          </cell>
          <cell r="F28">
            <v>76275</v>
          </cell>
          <cell r="G28">
            <v>812</v>
          </cell>
          <cell r="H28">
            <v>105714</v>
          </cell>
          <cell r="I28">
            <v>103.4</v>
          </cell>
          <cell r="J28">
            <v>5204</v>
          </cell>
          <cell r="L28">
            <v>182399</v>
          </cell>
          <cell r="M28">
            <v>5568576.52</v>
          </cell>
          <cell r="N28">
            <v>5407</v>
          </cell>
          <cell r="O28">
            <v>42033</v>
          </cell>
          <cell r="P28">
            <v>2641859</v>
          </cell>
          <cell r="Q28">
            <v>23237</v>
          </cell>
          <cell r="R28">
            <v>129553</v>
          </cell>
          <cell r="S28">
            <v>2078776</v>
          </cell>
          <cell r="T28">
            <v>7818</v>
          </cell>
        </row>
        <row r="29">
          <cell r="A29" t="str">
            <v> 茨    城</v>
          </cell>
          <cell r="C29">
            <v>393600</v>
          </cell>
          <cell r="D29">
            <v>187627</v>
          </cell>
          <cell r="E29">
            <v>203</v>
          </cell>
          <cell r="F29">
            <v>82864</v>
          </cell>
          <cell r="G29">
            <v>489</v>
          </cell>
          <cell r="H29">
            <v>241314</v>
          </cell>
          <cell r="I29">
            <v>103.4</v>
          </cell>
          <cell r="J29">
            <v>6888</v>
          </cell>
          <cell r="L29">
            <v>267608</v>
          </cell>
          <cell r="M29">
            <v>10798151.95</v>
          </cell>
          <cell r="N29">
            <v>6716</v>
          </cell>
          <cell r="O29">
            <v>53380</v>
          </cell>
          <cell r="P29">
            <v>3749078</v>
          </cell>
          <cell r="Q29">
            <v>27926</v>
          </cell>
          <cell r="R29">
            <v>178524</v>
          </cell>
          <cell r="S29">
            <v>2902215</v>
          </cell>
          <cell r="T29">
            <v>11359</v>
          </cell>
        </row>
        <row r="30">
          <cell r="A30" t="str">
            <v> 栃　　木</v>
          </cell>
          <cell r="C30">
            <v>338800</v>
          </cell>
          <cell r="D30">
            <v>343345</v>
          </cell>
          <cell r="E30">
            <v>368</v>
          </cell>
          <cell r="F30">
            <v>63456</v>
          </cell>
          <cell r="G30" t="str">
            <v>－</v>
          </cell>
          <cell r="H30" t="str">
            <v>－</v>
          </cell>
          <cell r="I30">
            <v>110</v>
          </cell>
          <cell r="J30">
            <v>5863</v>
          </cell>
          <cell r="L30">
            <v>207732</v>
          </cell>
          <cell r="M30">
            <v>8352186.2</v>
          </cell>
          <cell r="N30">
            <v>5545</v>
          </cell>
          <cell r="O30">
            <v>44195</v>
          </cell>
          <cell r="P30">
            <v>3400777</v>
          </cell>
          <cell r="Q30">
            <v>20207</v>
          </cell>
          <cell r="R30">
            <v>121057</v>
          </cell>
          <cell r="S30">
            <v>2071619</v>
          </cell>
          <cell r="T30">
            <v>7697</v>
          </cell>
        </row>
        <row r="31">
          <cell r="A31" t="str">
            <v> 群    馬</v>
          </cell>
          <cell r="C31">
            <v>89500</v>
          </cell>
          <cell r="D31">
            <v>406290</v>
          </cell>
          <cell r="E31">
            <v>137</v>
          </cell>
          <cell r="F31">
            <v>44516</v>
          </cell>
          <cell r="G31" t="str">
            <v>－</v>
          </cell>
          <cell r="H31" t="str">
            <v>－</v>
          </cell>
          <cell r="I31">
            <v>88.7</v>
          </cell>
          <cell r="J31">
            <v>6852</v>
          </cell>
          <cell r="L31">
            <v>210883</v>
          </cell>
          <cell r="M31">
            <v>7739027.3</v>
          </cell>
          <cell r="N31">
            <v>5334</v>
          </cell>
          <cell r="O31">
            <v>44899</v>
          </cell>
          <cell r="P31">
            <v>3918928</v>
          </cell>
          <cell r="Q31">
            <v>21588</v>
          </cell>
          <cell r="R31">
            <v>129002</v>
          </cell>
          <cell r="S31">
            <v>2126670</v>
          </cell>
          <cell r="T31">
            <v>7987</v>
          </cell>
        </row>
        <row r="32">
          <cell r="D32" t="str">
            <v>　</v>
          </cell>
        </row>
        <row r="33">
          <cell r="A33" t="str">
            <v> 埼    玉</v>
          </cell>
          <cell r="C33">
            <v>173400</v>
          </cell>
          <cell r="D33">
            <v>122806</v>
          </cell>
          <cell r="E33">
            <v>74</v>
          </cell>
          <cell r="F33">
            <v>54234</v>
          </cell>
          <cell r="G33" t="str">
            <v>－</v>
          </cell>
          <cell r="H33" t="str">
            <v>－</v>
          </cell>
          <cell r="I33">
            <v>90.3</v>
          </cell>
          <cell r="J33">
            <v>15821</v>
          </cell>
          <cell r="L33">
            <v>421442</v>
          </cell>
          <cell r="M33">
            <v>13802092.47</v>
          </cell>
          <cell r="N33">
            <v>12577</v>
          </cell>
          <cell r="O33">
            <v>114400</v>
          </cell>
          <cell r="P33">
            <v>8307703</v>
          </cell>
          <cell r="Q33">
            <v>45527</v>
          </cell>
          <cell r="R33">
            <v>348040</v>
          </cell>
          <cell r="S33">
            <v>6056135</v>
          </cell>
          <cell r="T33">
            <v>28266</v>
          </cell>
        </row>
        <row r="34">
          <cell r="A34" t="str">
            <v>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神 奈 川</v>
          </cell>
          <cell r="C36">
            <v>15200</v>
          </cell>
          <cell r="D36">
            <v>94628</v>
          </cell>
          <cell r="E36">
            <v>6</v>
          </cell>
          <cell r="F36">
            <v>12718</v>
          </cell>
          <cell r="G36">
            <v>1200</v>
          </cell>
          <cell r="H36">
            <v>76414</v>
          </cell>
          <cell r="I36">
            <v>92.7</v>
          </cell>
          <cell r="J36">
            <v>11370</v>
          </cell>
          <cell r="L36">
            <v>426482</v>
          </cell>
          <cell r="M36">
            <v>19400192.35</v>
          </cell>
          <cell r="N36">
            <v>14764</v>
          </cell>
          <cell r="O36">
            <v>147350</v>
          </cell>
          <cell r="P36">
            <v>11383871</v>
          </cell>
          <cell r="Q36">
            <v>59776</v>
          </cell>
          <cell r="R36">
            <v>474461</v>
          </cell>
          <cell r="S36">
            <v>8435086</v>
          </cell>
          <cell r="T36">
            <v>37520</v>
          </cell>
        </row>
        <row r="37">
          <cell r="A37" t="str">
            <v>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長    野</v>
          </cell>
          <cell r="C43">
            <v>222000</v>
          </cell>
          <cell r="D43">
            <v>1022013</v>
          </cell>
          <cell r="E43">
            <v>262</v>
          </cell>
          <cell r="F43">
            <v>71728</v>
          </cell>
          <cell r="G43" t="str">
            <v>－</v>
          </cell>
          <cell r="H43" t="str">
            <v>－</v>
          </cell>
          <cell r="I43">
            <v>86.8</v>
          </cell>
          <cell r="J43">
            <v>6796</v>
          </cell>
          <cell r="L43">
            <v>211994</v>
          </cell>
          <cell r="M43">
            <v>6259933.53</v>
          </cell>
          <cell r="N43">
            <v>5846</v>
          </cell>
          <cell r="O43">
            <v>48540</v>
          </cell>
          <cell r="P43">
            <v>3661743</v>
          </cell>
          <cell r="Q43">
            <v>23692</v>
          </cell>
          <cell r="R43">
            <v>138939</v>
          </cell>
          <cell r="S43">
            <v>2401157</v>
          </cell>
          <cell r="T43">
            <v>8908</v>
          </cell>
        </row>
        <row r="45">
          <cell r="A45" t="str">
            <v>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愛    知</v>
          </cell>
          <cell r="C47">
            <v>160500</v>
          </cell>
          <cell r="D47">
            <v>219639</v>
          </cell>
          <cell r="E47">
            <v>132</v>
          </cell>
          <cell r="F47">
            <v>46624</v>
          </cell>
          <cell r="G47">
            <v>2700</v>
          </cell>
          <cell r="H47">
            <v>62736</v>
          </cell>
          <cell r="I47">
            <v>107.3</v>
          </cell>
          <cell r="J47">
            <v>23125</v>
          </cell>
          <cell r="L47">
            <v>816755</v>
          </cell>
          <cell r="M47">
            <v>39514016.77</v>
          </cell>
          <cell r="N47">
            <v>25547</v>
          </cell>
          <cell r="O47">
            <v>267382</v>
          </cell>
          <cell r="P47">
            <v>32944845</v>
          </cell>
          <cell r="Q47">
            <v>61375</v>
          </cell>
          <cell r="R47">
            <v>431408</v>
          </cell>
          <cell r="S47">
            <v>7937608</v>
          </cell>
          <cell r="T47">
            <v>28988</v>
          </cell>
        </row>
        <row r="48">
          <cell r="A48" t="str">
            <v> 三    重</v>
          </cell>
          <cell r="C48">
            <v>160000</v>
          </cell>
          <cell r="D48">
            <v>374362</v>
          </cell>
          <cell r="E48">
            <v>343</v>
          </cell>
          <cell r="F48">
            <v>38446</v>
          </cell>
          <cell r="G48">
            <v>6484</v>
          </cell>
          <cell r="H48">
            <v>162678</v>
          </cell>
          <cell r="I48">
            <v>132.8</v>
          </cell>
          <cell r="J48">
            <v>5019</v>
          </cell>
          <cell r="L48">
            <v>193492</v>
          </cell>
          <cell r="M48">
            <v>9458094.91</v>
          </cell>
          <cell r="N48">
            <v>4379</v>
          </cell>
          <cell r="O48">
            <v>33679</v>
          </cell>
          <cell r="P48">
            <v>2002999</v>
          </cell>
          <cell r="Q48">
            <v>18886</v>
          </cell>
          <cell r="R48">
            <v>113049</v>
          </cell>
          <cell r="S48">
            <v>1840822</v>
          </cell>
          <cell r="T48">
            <v>7387</v>
          </cell>
        </row>
        <row r="49">
          <cell r="A49" t="str">
            <v> 滋    賀</v>
          </cell>
          <cell r="C49">
            <v>178000</v>
          </cell>
          <cell r="D49">
            <v>205710</v>
          </cell>
          <cell r="E49">
            <v>40</v>
          </cell>
          <cell r="F49">
            <v>31908</v>
          </cell>
          <cell r="G49" t="str">
            <v>－</v>
          </cell>
          <cell r="H49" t="str">
            <v>－</v>
          </cell>
          <cell r="I49">
            <v>101.2</v>
          </cell>
          <cell r="J49">
            <v>3442</v>
          </cell>
          <cell r="L49">
            <v>147426</v>
          </cell>
          <cell r="M49">
            <v>6384228.11</v>
          </cell>
          <cell r="N49">
            <v>2634</v>
          </cell>
          <cell r="O49">
            <v>20234</v>
          </cell>
          <cell r="P49">
            <v>1205120</v>
          </cell>
          <cell r="Q49">
            <v>12676</v>
          </cell>
          <cell r="R49">
            <v>85700</v>
          </cell>
          <cell r="S49">
            <v>1311799</v>
          </cell>
          <cell r="T49">
            <v>5041</v>
          </cell>
        </row>
        <row r="51">
          <cell r="A51" t="str">
            <v> 京    都</v>
          </cell>
          <cell r="C51">
            <v>81000</v>
          </cell>
          <cell r="D51">
            <v>342976</v>
          </cell>
          <cell r="E51">
            <v>96</v>
          </cell>
          <cell r="F51">
            <v>22334</v>
          </cell>
          <cell r="G51">
            <v>859</v>
          </cell>
          <cell r="H51">
            <v>12413</v>
          </cell>
          <cell r="I51">
            <v>98.1</v>
          </cell>
          <cell r="J51">
            <v>6122</v>
          </cell>
          <cell r="L51">
            <v>157255</v>
          </cell>
          <cell r="M51">
            <v>4869525.44</v>
          </cell>
          <cell r="N51">
            <v>8463</v>
          </cell>
          <cell r="O51">
            <v>76401</v>
          </cell>
          <cell r="P51">
            <v>4408550</v>
          </cell>
          <cell r="Q51">
            <v>28914</v>
          </cell>
          <cell r="R51">
            <v>178109</v>
          </cell>
          <cell r="S51">
            <v>3040161</v>
          </cell>
          <cell r="T51">
            <v>12011</v>
          </cell>
        </row>
        <row r="52">
          <cell r="A52" t="str">
            <v> 大    阪</v>
          </cell>
          <cell r="C52">
            <v>30600</v>
          </cell>
          <cell r="D52">
            <v>57847</v>
          </cell>
          <cell r="E52">
            <v>13</v>
          </cell>
          <cell r="F52">
            <v>10500</v>
          </cell>
          <cell r="G52">
            <v>624</v>
          </cell>
          <cell r="H52">
            <v>15780</v>
          </cell>
          <cell r="I52">
            <v>88.1</v>
          </cell>
          <cell r="J52">
            <v>25454</v>
          </cell>
          <cell r="L52">
            <v>526216</v>
          </cell>
          <cell r="M52">
            <v>16301874.05</v>
          </cell>
          <cell r="N52">
            <v>38041</v>
          </cell>
          <cell r="O52">
            <v>451637</v>
          </cell>
          <cell r="P52">
            <v>50516986</v>
          </cell>
          <cell r="Q52">
            <v>82301</v>
          </cell>
          <cell r="R52">
            <v>525097</v>
          </cell>
          <cell r="S52">
            <v>9579967</v>
          </cell>
          <cell r="T52">
            <v>41308</v>
          </cell>
        </row>
        <row r="53">
          <cell r="A53" t="str">
            <v> 兵    庫</v>
          </cell>
          <cell r="C53">
            <v>194100</v>
          </cell>
          <cell r="D53">
            <v>562626</v>
          </cell>
          <cell r="E53">
            <v>177</v>
          </cell>
          <cell r="F53">
            <v>64895</v>
          </cell>
          <cell r="G53">
            <v>3888</v>
          </cell>
          <cell r="H53">
            <v>56783</v>
          </cell>
          <cell r="I53">
            <v>116.9</v>
          </cell>
          <cell r="J53">
            <v>11537</v>
          </cell>
          <cell r="L53">
            <v>360195</v>
          </cell>
          <cell r="M53">
            <v>13477827.19</v>
          </cell>
          <cell r="N53">
            <v>12834</v>
          </cell>
          <cell r="O53">
            <v>112273</v>
          </cell>
          <cell r="P53">
            <v>7581072</v>
          </cell>
          <cell r="Q53">
            <v>53431</v>
          </cell>
          <cell r="R53">
            <v>333655</v>
          </cell>
          <cell r="S53">
            <v>5333625</v>
          </cell>
          <cell r="T53">
            <v>23804</v>
          </cell>
        </row>
        <row r="54">
          <cell r="A54" t="str">
            <v>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岡    山</v>
          </cell>
          <cell r="C59">
            <v>177300</v>
          </cell>
          <cell r="D59">
            <v>489875</v>
          </cell>
          <cell r="E59">
            <v>370</v>
          </cell>
          <cell r="F59">
            <v>52858</v>
          </cell>
          <cell r="G59">
            <v>1440</v>
          </cell>
          <cell r="H59">
            <v>7084</v>
          </cell>
          <cell r="I59">
            <v>99</v>
          </cell>
          <cell r="J59">
            <v>4450</v>
          </cell>
          <cell r="L59">
            <v>150174</v>
          </cell>
          <cell r="M59">
            <v>7295598.69</v>
          </cell>
          <cell r="N59">
            <v>5134</v>
          </cell>
          <cell r="O59">
            <v>47083</v>
          </cell>
          <cell r="P59">
            <v>3455650</v>
          </cell>
          <cell r="Q59">
            <v>20334</v>
          </cell>
          <cell r="R59">
            <v>119280</v>
          </cell>
          <cell r="S59">
            <v>1995989</v>
          </cell>
          <cell r="T59">
            <v>8037</v>
          </cell>
        </row>
        <row r="60">
          <cell r="A60" t="str">
            <v> 広    島</v>
          </cell>
          <cell r="C60">
            <v>135800</v>
          </cell>
          <cell r="D60">
            <v>621467</v>
          </cell>
          <cell r="E60">
            <v>188</v>
          </cell>
          <cell r="F60">
            <v>37001</v>
          </cell>
          <cell r="G60">
            <v>3122</v>
          </cell>
          <cell r="H60">
            <v>21410</v>
          </cell>
          <cell r="I60">
            <v>98.3</v>
          </cell>
          <cell r="J60">
            <v>6363</v>
          </cell>
          <cell r="L60">
            <v>209183</v>
          </cell>
          <cell r="M60">
            <v>7786581.57</v>
          </cell>
          <cell r="N60">
            <v>9663</v>
          </cell>
          <cell r="O60">
            <v>93468</v>
          </cell>
          <cell r="P60">
            <v>8909565</v>
          </cell>
          <cell r="Q60">
            <v>29601</v>
          </cell>
          <cell r="R60">
            <v>184746</v>
          </cell>
          <cell r="S60">
            <v>3083017</v>
          </cell>
          <cell r="T60">
            <v>12718</v>
          </cell>
        </row>
        <row r="61">
          <cell r="A61" t="str">
            <v> 山    口</v>
          </cell>
          <cell r="C61">
            <v>111000</v>
          </cell>
          <cell r="D61">
            <v>434679</v>
          </cell>
          <cell r="E61">
            <v>176</v>
          </cell>
          <cell r="F61">
            <v>29833</v>
          </cell>
          <cell r="G61">
            <v>4719</v>
          </cell>
          <cell r="H61">
            <v>49706</v>
          </cell>
          <cell r="I61">
            <v>106.8</v>
          </cell>
          <cell r="J61">
            <v>2381</v>
          </cell>
          <cell r="L61">
            <v>95397</v>
          </cell>
          <cell r="M61">
            <v>6024962.6</v>
          </cell>
          <cell r="N61">
            <v>4096</v>
          </cell>
          <cell r="O61">
            <v>32210</v>
          </cell>
          <cell r="P61">
            <v>2019039</v>
          </cell>
          <cell r="Q61">
            <v>18064</v>
          </cell>
          <cell r="R61">
            <v>99170</v>
          </cell>
          <cell r="S61">
            <v>1538389</v>
          </cell>
          <cell r="T61">
            <v>6546</v>
          </cell>
        </row>
        <row r="63">
          <cell r="A63" t="str">
            <v>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香    川</v>
          </cell>
          <cell r="C64">
            <v>71800</v>
          </cell>
          <cell r="D64">
            <v>87625</v>
          </cell>
          <cell r="E64">
            <v>15</v>
          </cell>
          <cell r="F64">
            <v>31292</v>
          </cell>
          <cell r="G64">
            <v>2048</v>
          </cell>
          <cell r="H64">
            <v>23692</v>
          </cell>
          <cell r="I64">
            <v>95.8</v>
          </cell>
          <cell r="J64">
            <v>2602</v>
          </cell>
          <cell r="L64">
            <v>67616</v>
          </cell>
          <cell r="M64">
            <v>2159952.55</v>
          </cell>
          <cell r="N64">
            <v>3887</v>
          </cell>
          <cell r="O64">
            <v>33668</v>
          </cell>
          <cell r="P64">
            <v>2769302</v>
          </cell>
          <cell r="Q64">
            <v>11482</v>
          </cell>
          <cell r="R64">
            <v>65413</v>
          </cell>
          <cell r="S64">
            <v>1120379</v>
          </cell>
          <cell r="T64">
            <v>4211</v>
          </cell>
        </row>
        <row r="65">
          <cell r="A65" t="str">
            <v>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福    岡</v>
          </cell>
          <cell r="C67">
            <v>157400</v>
          </cell>
          <cell r="D67">
            <v>222654</v>
          </cell>
          <cell r="E67">
            <v>134</v>
          </cell>
          <cell r="F67">
            <v>54307</v>
          </cell>
          <cell r="G67">
            <v>3289</v>
          </cell>
          <cell r="H67">
            <v>42361</v>
          </cell>
          <cell r="I67">
            <v>101.5</v>
          </cell>
          <cell r="J67">
            <v>7053</v>
          </cell>
          <cell r="L67">
            <v>219368</v>
          </cell>
          <cell r="M67">
            <v>7751546.81</v>
          </cell>
          <cell r="N67">
            <v>16716</v>
          </cell>
          <cell r="O67">
            <v>172705</v>
          </cell>
          <cell r="P67">
            <v>16361216</v>
          </cell>
          <cell r="Q67">
            <v>52685</v>
          </cell>
          <cell r="R67">
            <v>326516</v>
          </cell>
          <cell r="S67">
            <v>5328929</v>
          </cell>
          <cell r="T67">
            <v>21945</v>
          </cell>
        </row>
        <row r="68">
          <cell r="F68" t="str">
            <v> </v>
          </cell>
        </row>
        <row r="69">
          <cell r="A69" t="str">
            <v>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熊    本</v>
          </cell>
          <cell r="C71">
            <v>184800</v>
          </cell>
          <cell r="D71">
            <v>464943</v>
          </cell>
          <cell r="E71">
            <v>817</v>
          </cell>
          <cell r="F71">
            <v>55263</v>
          </cell>
          <cell r="G71">
            <v>4824</v>
          </cell>
          <cell r="H71">
            <v>29181</v>
          </cell>
          <cell r="I71">
            <v>106.9</v>
          </cell>
          <cell r="J71">
            <v>2631</v>
          </cell>
          <cell r="L71">
            <v>96141</v>
          </cell>
          <cell r="M71">
            <v>2620777.3</v>
          </cell>
          <cell r="N71">
            <v>4735</v>
          </cell>
          <cell r="O71">
            <v>40943</v>
          </cell>
          <cell r="P71">
            <v>2321072</v>
          </cell>
          <cell r="Q71">
            <v>20528</v>
          </cell>
          <cell r="R71">
            <v>119879</v>
          </cell>
          <cell r="S71">
            <v>1788657</v>
          </cell>
          <cell r="T71">
            <v>7297</v>
          </cell>
        </row>
        <row r="72">
          <cell r="A72" t="str">
            <v>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3400000"/>
      <sheetName val="234"/>
      <sheetName val="234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38-339"/>
      <sheetName val="todoufuken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4200000"/>
      <sheetName val="241"/>
      <sheetName val="242a"/>
      <sheetName val="242"/>
    </sheetNames>
    <sheetDataSet>
      <sheetData sheetId="0">
        <row r="2">
          <cell r="C2" t="str">
            <v>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下関・宇部地域</v>
          </cell>
          <cell r="H5" t="str">
            <v>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出 生 率</v>
          </cell>
          <cell r="L10" t="str">
            <v> 死 亡 率</v>
          </cell>
          <cell r="M10" t="str">
            <v>合計特殊</v>
          </cell>
          <cell r="O10" t="str">
            <v>事業所</v>
          </cell>
          <cell r="Q10" t="str">
            <v>農  家  数</v>
          </cell>
          <cell r="S10" t="str">
            <v>農家人口</v>
          </cell>
          <cell r="T10" t="str">
            <v>耕地面積</v>
          </cell>
          <cell r="U10" t="str">
            <v>水          稲 (18年産)</v>
          </cell>
        </row>
        <row r="11">
          <cell r="A11" t="str">
            <v> 都道府県</v>
          </cell>
          <cell r="E11" t="str">
            <v> (特区)</v>
          </cell>
          <cell r="K11" t="str">
            <v>  (1７年)</v>
          </cell>
          <cell r="L11" t="str">
            <v>  (1７年)</v>
          </cell>
          <cell r="M11" t="str">
            <v>出生率</v>
          </cell>
          <cell r="O11" t="str">
            <v> (16.6.1)</v>
          </cell>
          <cell r="R11" t="str">
            <v>兼業農家数</v>
          </cell>
          <cell r="S11" t="str">
            <v>（販売農家）</v>
          </cell>
          <cell r="V11" t="str">
            <v>10a当たり</v>
          </cell>
        </row>
        <row r="12">
          <cell r="C12" t="str">
            <v>(18.10.1)</v>
          </cell>
          <cell r="E12" t="str">
            <v> (18.10.1)</v>
          </cell>
          <cell r="G12" t="str">
            <v>  市  (特区)</v>
          </cell>
          <cell r="I12" t="str">
            <v> (17.10.1)</v>
          </cell>
          <cell r="J12" t="str">
            <v> (17.10.1)</v>
          </cell>
          <cell r="K12" t="str">
            <v>(人口千対)</v>
          </cell>
          <cell r="L12" t="str">
            <v>(人口千対)</v>
          </cell>
          <cell r="M12" t="str">
            <v>（１７年）</v>
          </cell>
          <cell r="O12" t="str">
            <v>事業所数</v>
          </cell>
          <cell r="P12" t="str">
            <v>従業者数</v>
          </cell>
          <cell r="Q12" t="str">
            <v> (17.2.1)</v>
          </cell>
          <cell r="R12" t="str">
            <v> (販売農家)</v>
          </cell>
          <cell r="S12" t="str">
            <v> (17.2.1)</v>
          </cell>
          <cell r="T12" t="str">
            <v>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北 海 道 </v>
          </cell>
          <cell r="D19">
            <v>83456.2</v>
          </cell>
          <cell r="E19">
            <v>186</v>
          </cell>
          <cell r="G19">
            <v>35</v>
          </cell>
          <cell r="I19">
            <v>5627737</v>
          </cell>
          <cell r="J19">
            <v>2380251</v>
          </cell>
          <cell r="K19">
            <v>7.4</v>
          </cell>
          <cell r="L19">
            <v>8.9</v>
          </cell>
          <cell r="M19">
            <v>1.15</v>
          </cell>
          <cell r="O19">
            <v>238838</v>
          </cell>
          <cell r="P19">
            <v>2112225</v>
          </cell>
          <cell r="Q19">
            <v>59108</v>
          </cell>
          <cell r="R19">
            <v>24870</v>
          </cell>
          <cell r="S19">
            <v>211929</v>
          </cell>
          <cell r="T19">
            <v>1166000</v>
          </cell>
          <cell r="U19">
            <v>115400</v>
          </cell>
          <cell r="V19">
            <v>558</v>
          </cell>
        </row>
        <row r="20">
          <cell r="A20" t="str">
            <v>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宮    城</v>
          </cell>
          <cell r="C22" t="str">
            <v>※</v>
          </cell>
          <cell r="D22">
            <v>6862.08</v>
          </cell>
          <cell r="E22">
            <v>36</v>
          </cell>
          <cell r="G22">
            <v>13</v>
          </cell>
          <cell r="I22">
            <v>2360218</v>
          </cell>
          <cell r="J22">
            <v>865200</v>
          </cell>
          <cell r="K22">
            <v>8.2</v>
          </cell>
          <cell r="L22">
            <v>8.4</v>
          </cell>
          <cell r="M22">
            <v>1.24</v>
          </cell>
          <cell r="O22">
            <v>103480</v>
          </cell>
          <cell r="P22">
            <v>934680</v>
          </cell>
          <cell r="Q22">
            <v>77855</v>
          </cell>
          <cell r="R22">
            <v>54695</v>
          </cell>
          <cell r="S22">
            <v>291592</v>
          </cell>
          <cell r="T22">
            <v>137500</v>
          </cell>
          <cell r="U22">
            <v>78300</v>
          </cell>
          <cell r="V22">
            <v>510</v>
          </cell>
        </row>
        <row r="23">
          <cell r="A23" t="str">
            <v>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v>
          </cell>
        </row>
        <row r="25">
          <cell r="A25" t="str">
            <v>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茨    城</v>
          </cell>
          <cell r="D27">
            <v>6095.69</v>
          </cell>
          <cell r="E27">
            <v>44</v>
          </cell>
          <cell r="G27">
            <v>32</v>
          </cell>
          <cell r="I27">
            <v>2975167</v>
          </cell>
          <cell r="J27">
            <v>1032476</v>
          </cell>
          <cell r="K27">
            <v>8.3</v>
          </cell>
          <cell r="L27">
            <v>8.8</v>
          </cell>
          <cell r="M27">
            <v>1.32</v>
          </cell>
          <cell r="O27">
            <v>123187</v>
          </cell>
          <cell r="P27">
            <v>1127776</v>
          </cell>
          <cell r="Q27">
            <v>114748</v>
          </cell>
          <cell r="R27">
            <v>68584</v>
          </cell>
          <cell r="S27">
            <v>382732</v>
          </cell>
          <cell r="T27">
            <v>176800</v>
          </cell>
          <cell r="U27">
            <v>78100</v>
          </cell>
          <cell r="V27">
            <v>504</v>
          </cell>
        </row>
        <row r="28">
          <cell r="A28" t="str">
            <v> 栃　　木</v>
          </cell>
          <cell r="D28">
            <v>6408.28</v>
          </cell>
          <cell r="E28">
            <v>33</v>
          </cell>
          <cell r="G28">
            <v>14</v>
          </cell>
          <cell r="I28">
            <v>2016631</v>
          </cell>
          <cell r="J28">
            <v>709346</v>
          </cell>
          <cell r="K28">
            <v>8.7</v>
          </cell>
          <cell r="L28">
            <v>9.1</v>
          </cell>
          <cell r="M28">
            <v>1.4</v>
          </cell>
          <cell r="O28">
            <v>93456</v>
          </cell>
          <cell r="P28">
            <v>826960</v>
          </cell>
          <cell r="Q28">
            <v>71471</v>
          </cell>
          <cell r="R28">
            <v>46932</v>
          </cell>
          <cell r="S28">
            <v>257792</v>
          </cell>
          <cell r="T28">
            <v>129400</v>
          </cell>
          <cell r="U28">
            <v>66700</v>
          </cell>
          <cell r="V28">
            <v>508</v>
          </cell>
        </row>
        <row r="29">
          <cell r="A29" t="str">
            <v> 群    馬</v>
          </cell>
          <cell r="D29">
            <v>6363.16</v>
          </cell>
          <cell r="E29">
            <v>38</v>
          </cell>
          <cell r="G29">
            <v>12</v>
          </cell>
          <cell r="I29">
            <v>2024135</v>
          </cell>
          <cell r="J29">
            <v>726203</v>
          </cell>
          <cell r="K29">
            <v>8.6</v>
          </cell>
          <cell r="L29">
            <v>9.3</v>
          </cell>
          <cell r="M29">
            <v>1.39</v>
          </cell>
          <cell r="O29">
            <v>100306</v>
          </cell>
          <cell r="P29">
            <v>853664</v>
          </cell>
          <cell r="Q29">
            <v>62527</v>
          </cell>
          <cell r="R29">
            <v>27907</v>
          </cell>
          <cell r="S29">
            <v>162141</v>
          </cell>
          <cell r="T29">
            <v>77900</v>
          </cell>
          <cell r="U29">
            <v>19000</v>
          </cell>
          <cell r="V29">
            <v>471</v>
          </cell>
        </row>
        <row r="31">
          <cell r="A31" t="str">
            <v>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東    京</v>
          </cell>
          <cell r="C33" t="str">
            <v>※</v>
          </cell>
          <cell r="D33">
            <v>2102.72</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神 奈 川</v>
          </cell>
          <cell r="D34">
            <v>2415.84</v>
          </cell>
          <cell r="E34">
            <v>35</v>
          </cell>
          <cell r="G34">
            <v>19</v>
          </cell>
          <cell r="I34">
            <v>8791597</v>
          </cell>
          <cell r="J34">
            <v>3591866</v>
          </cell>
          <cell r="K34">
            <v>8.8</v>
          </cell>
          <cell r="L34">
            <v>6.8</v>
          </cell>
          <cell r="M34">
            <v>1.19</v>
          </cell>
          <cell r="O34">
            <v>284658</v>
          </cell>
          <cell r="P34">
            <v>2967599</v>
          </cell>
          <cell r="Q34">
            <v>29681</v>
          </cell>
          <cell r="R34">
            <v>11935</v>
          </cell>
          <cell r="S34">
            <v>73582</v>
          </cell>
          <cell r="T34">
            <v>21000</v>
          </cell>
          <cell r="U34">
            <v>3280</v>
          </cell>
          <cell r="V34">
            <v>464</v>
          </cell>
        </row>
        <row r="35">
          <cell r="A35" t="str">
            <v>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福    井</v>
          </cell>
          <cell r="D39">
            <v>4189.27</v>
          </cell>
          <cell r="E39">
            <v>17</v>
          </cell>
          <cell r="G39">
            <v>9</v>
          </cell>
          <cell r="I39">
            <v>821592</v>
          </cell>
          <cell r="J39">
            <v>269577</v>
          </cell>
          <cell r="K39">
            <v>8.8</v>
          </cell>
          <cell r="L39">
            <v>9.6</v>
          </cell>
          <cell r="M39">
            <v>1.5</v>
          </cell>
          <cell r="O39">
            <v>46808</v>
          </cell>
          <cell r="P39">
            <v>358769</v>
          </cell>
          <cell r="Q39">
            <v>34424</v>
          </cell>
          <cell r="R39">
            <v>23496</v>
          </cell>
          <cell r="S39">
            <v>121806</v>
          </cell>
          <cell r="T39">
            <v>41300</v>
          </cell>
          <cell r="U39">
            <v>28000</v>
          </cell>
          <cell r="V39">
            <v>516</v>
          </cell>
        </row>
        <row r="40">
          <cell r="A40" t="str">
            <v> 山    梨</v>
          </cell>
          <cell r="C40" t="str">
            <v>※</v>
          </cell>
          <cell r="D40">
            <v>4201.17</v>
          </cell>
          <cell r="E40">
            <v>28</v>
          </cell>
          <cell r="G40">
            <v>13</v>
          </cell>
          <cell r="I40">
            <v>884515</v>
          </cell>
          <cell r="J40">
            <v>321261</v>
          </cell>
          <cell r="K40">
            <v>8.2</v>
          </cell>
          <cell r="L40">
            <v>9.5</v>
          </cell>
          <cell r="M40">
            <v>1.38</v>
          </cell>
          <cell r="O40">
            <v>47035</v>
          </cell>
          <cell r="P40">
            <v>349227</v>
          </cell>
          <cell r="Q40">
            <v>39721</v>
          </cell>
          <cell r="R40">
            <v>16096</v>
          </cell>
          <cell r="S40">
            <v>87134</v>
          </cell>
          <cell r="T40">
            <v>25700</v>
          </cell>
          <cell r="U40">
            <v>5530</v>
          </cell>
          <cell r="V40">
            <v>546</v>
          </cell>
        </row>
        <row r="41">
          <cell r="A41" t="str">
            <v>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岐    阜</v>
          </cell>
          <cell r="C43" t="str">
            <v>※</v>
          </cell>
          <cell r="D43">
            <v>9768.2</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愛    知</v>
          </cell>
          <cell r="C45" t="str">
            <v>※</v>
          </cell>
          <cell r="D45">
            <v>5115.14</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v>
          </cell>
        </row>
        <row r="49">
          <cell r="A49" t="str">
            <v> 京    都</v>
          </cell>
          <cell r="D49">
            <v>4613</v>
          </cell>
          <cell r="E49">
            <v>28</v>
          </cell>
          <cell r="G49">
            <v>14</v>
          </cell>
          <cell r="I49">
            <v>2647660</v>
          </cell>
          <cell r="J49">
            <v>1079041</v>
          </cell>
          <cell r="K49">
            <v>8.3</v>
          </cell>
          <cell r="L49">
            <v>8.5</v>
          </cell>
          <cell r="M49">
            <v>1.18</v>
          </cell>
          <cell r="O49">
            <v>130267</v>
          </cell>
          <cell r="P49">
            <v>1044411</v>
          </cell>
          <cell r="Q49">
            <v>38922</v>
          </cell>
          <cell r="R49">
            <v>19024</v>
          </cell>
          <cell r="S49">
            <v>99653</v>
          </cell>
          <cell r="T49">
            <v>32600</v>
          </cell>
          <cell r="U49">
            <v>16200</v>
          </cell>
          <cell r="V49">
            <v>500</v>
          </cell>
        </row>
        <row r="50">
          <cell r="A50" t="str">
            <v> 大    阪</v>
          </cell>
          <cell r="D50">
            <v>1896.83</v>
          </cell>
          <cell r="E50">
            <v>43</v>
          </cell>
          <cell r="G50">
            <v>33</v>
          </cell>
          <cell r="I50">
            <v>8817166</v>
          </cell>
          <cell r="J50">
            <v>3654293</v>
          </cell>
          <cell r="K50">
            <v>8.8</v>
          </cell>
          <cell r="L50">
            <v>7.9</v>
          </cell>
          <cell r="M50">
            <v>1.21</v>
          </cell>
          <cell r="O50">
            <v>428302</v>
          </cell>
          <cell r="P50">
            <v>4067294</v>
          </cell>
          <cell r="Q50">
            <v>27893</v>
          </cell>
          <cell r="R50">
            <v>9152</v>
          </cell>
          <cell r="S50">
            <v>51756</v>
          </cell>
          <cell r="T50">
            <v>14400</v>
          </cell>
          <cell r="U50">
            <v>6280</v>
          </cell>
          <cell r="V50">
            <v>488</v>
          </cell>
        </row>
        <row r="51">
          <cell r="A51" t="str">
            <v> 兵    庫</v>
          </cell>
          <cell r="D51">
            <v>8395.47</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v>
          </cell>
        </row>
        <row r="55">
          <cell r="A55" t="str">
            <v> 鳥    取</v>
          </cell>
          <cell r="D55">
            <v>3507.26</v>
          </cell>
          <cell r="E55">
            <v>19</v>
          </cell>
          <cell r="G55">
            <v>4</v>
          </cell>
          <cell r="I55">
            <v>607012</v>
          </cell>
          <cell r="J55">
            <v>209541</v>
          </cell>
          <cell r="K55">
            <v>8.3</v>
          </cell>
          <cell r="L55">
            <v>10.5</v>
          </cell>
          <cell r="M55">
            <v>1.47</v>
          </cell>
          <cell r="O55">
            <v>28099</v>
          </cell>
          <cell r="P55">
            <v>228670</v>
          </cell>
          <cell r="Q55">
            <v>34969</v>
          </cell>
          <cell r="R55">
            <v>20513</v>
          </cell>
          <cell r="S55">
            <v>109124</v>
          </cell>
          <cell r="T55">
            <v>35500</v>
          </cell>
          <cell r="U55">
            <v>14400</v>
          </cell>
          <cell r="V55">
            <v>483</v>
          </cell>
        </row>
        <row r="56">
          <cell r="A56" t="str">
            <v>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広    島</v>
          </cell>
          <cell r="D58">
            <v>8478.52</v>
          </cell>
          <cell r="E58">
            <v>23</v>
          </cell>
          <cell r="G58">
            <v>14</v>
          </cell>
          <cell r="I58">
            <v>2876642</v>
          </cell>
          <cell r="J58">
            <v>1145551</v>
          </cell>
          <cell r="K58">
            <v>8.7</v>
          </cell>
          <cell r="L58">
            <v>9</v>
          </cell>
          <cell r="M58">
            <v>1.34</v>
          </cell>
          <cell r="O58">
            <v>130971</v>
          </cell>
          <cell r="P58">
            <v>1172063</v>
          </cell>
          <cell r="Q58">
            <v>74032</v>
          </cell>
          <cell r="R58">
            <v>30339</v>
          </cell>
          <cell r="S58">
            <v>151924</v>
          </cell>
          <cell r="T58">
            <v>60000</v>
          </cell>
          <cell r="U58">
            <v>26900</v>
          </cell>
          <cell r="V58">
            <v>505</v>
          </cell>
        </row>
        <row r="59">
          <cell r="A59" t="str">
            <v>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徳    島</v>
          </cell>
          <cell r="D61">
            <v>4145.69</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香    川</v>
          </cell>
          <cell r="C62" t="str">
            <v>※</v>
          </cell>
          <cell r="D62">
            <v>1862.25</v>
          </cell>
          <cell r="E62">
            <v>17</v>
          </cell>
          <cell r="G62">
            <v>8</v>
          </cell>
          <cell r="I62">
            <v>1012400</v>
          </cell>
          <cell r="J62">
            <v>377691</v>
          </cell>
          <cell r="K62">
            <v>8.6</v>
          </cell>
          <cell r="L62">
            <v>10.2</v>
          </cell>
          <cell r="M62">
            <v>1.43</v>
          </cell>
          <cell r="O62">
            <v>50593</v>
          </cell>
          <cell r="P62">
            <v>405854</v>
          </cell>
          <cell r="Q62">
            <v>47042</v>
          </cell>
          <cell r="R62">
            <v>24831</v>
          </cell>
          <cell r="S62">
            <v>128637</v>
          </cell>
          <cell r="T62">
            <v>32800</v>
          </cell>
          <cell r="U62">
            <v>15300</v>
          </cell>
          <cell r="V62">
            <v>469</v>
          </cell>
        </row>
        <row r="63">
          <cell r="A63" t="str">
            <v>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福    岡</v>
          </cell>
          <cell r="C65" t="str">
            <v>※</v>
          </cell>
          <cell r="D65">
            <v>4844.07</v>
          </cell>
          <cell r="E65">
            <v>68</v>
          </cell>
          <cell r="G65">
            <v>27</v>
          </cell>
          <cell r="I65">
            <v>5049908</v>
          </cell>
          <cell r="J65">
            <v>2009911</v>
          </cell>
          <cell r="K65">
            <v>8.7</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佐    賀</v>
          </cell>
          <cell r="D67">
            <v>2439.58</v>
          </cell>
          <cell r="E67">
            <v>23</v>
          </cell>
          <cell r="G67">
            <v>10</v>
          </cell>
          <cell r="I67">
            <v>866369</v>
          </cell>
          <cell r="J67">
            <v>287431</v>
          </cell>
          <cell r="K67">
            <v>8.7</v>
          </cell>
          <cell r="L67">
            <v>9.9</v>
          </cell>
          <cell r="M67">
            <v>1.48</v>
          </cell>
          <cell r="O67">
            <v>40290</v>
          </cell>
          <cell r="P67">
            <v>329076</v>
          </cell>
          <cell r="Q67">
            <v>37919</v>
          </cell>
          <cell r="R67">
            <v>25371</v>
          </cell>
          <cell r="S67">
            <v>142606</v>
          </cell>
          <cell r="T67">
            <v>55700</v>
          </cell>
          <cell r="U67">
            <v>29000</v>
          </cell>
          <cell r="V67">
            <v>262</v>
          </cell>
        </row>
        <row r="68">
          <cell r="A68" t="str">
            <v> 長    崎</v>
          </cell>
          <cell r="D68">
            <v>4095.22</v>
          </cell>
          <cell r="E68">
            <v>23</v>
          </cell>
          <cell r="G68">
            <v>13</v>
          </cell>
          <cell r="I68">
            <v>1478632</v>
          </cell>
          <cell r="J68">
            <v>553620</v>
          </cell>
          <cell r="K68">
            <v>8.2</v>
          </cell>
          <cell r="L68">
            <v>10.1</v>
          </cell>
          <cell r="M68">
            <v>1.45</v>
          </cell>
          <cell r="O68">
            <v>68534</v>
          </cell>
          <cell r="P68">
            <v>521310</v>
          </cell>
          <cell r="Q68">
            <v>41956</v>
          </cell>
          <cell r="R68">
            <v>20564</v>
          </cell>
          <cell r="S68">
            <v>121157</v>
          </cell>
          <cell r="T68">
            <v>51000</v>
          </cell>
          <cell r="U68">
            <v>14700</v>
          </cell>
          <cell r="V68">
            <v>322</v>
          </cell>
        </row>
        <row r="69">
          <cell r="A69" t="str">
            <v> 熊    本</v>
          </cell>
          <cell r="C69" t="str">
            <v>※</v>
          </cell>
          <cell r="D69">
            <v>6402.74</v>
          </cell>
          <cell r="E69">
            <v>48</v>
          </cell>
          <cell r="G69">
            <v>14</v>
          </cell>
          <cell r="I69">
            <v>1842233</v>
          </cell>
          <cell r="J69">
            <v>667533</v>
          </cell>
          <cell r="K69">
            <v>8.5</v>
          </cell>
          <cell r="L69">
            <v>9.8</v>
          </cell>
          <cell r="M69">
            <v>1.46</v>
          </cell>
          <cell r="O69">
            <v>79080</v>
          </cell>
          <cell r="P69">
            <v>661159</v>
          </cell>
          <cell r="Q69">
            <v>74173</v>
          </cell>
          <cell r="R69">
            <v>36636</v>
          </cell>
          <cell r="S69">
            <v>236482</v>
          </cell>
          <cell r="T69">
            <v>119800</v>
          </cell>
          <cell r="U69">
            <v>42000</v>
          </cell>
          <cell r="V69">
            <v>440</v>
          </cell>
        </row>
        <row r="70">
          <cell r="A70" t="str">
            <v>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宮    崎</v>
          </cell>
          <cell r="C71" t="str">
            <v>※</v>
          </cell>
          <cell r="D71">
            <v>6346.14</v>
          </cell>
          <cell r="E71">
            <v>31</v>
          </cell>
          <cell r="G71">
            <v>9</v>
          </cell>
          <cell r="I71">
            <v>1153042</v>
          </cell>
          <cell r="J71">
            <v>451208</v>
          </cell>
          <cell r="K71">
            <v>8.5</v>
          </cell>
          <cell r="L71">
            <v>9.7</v>
          </cell>
          <cell r="M71">
            <v>1.48</v>
          </cell>
          <cell r="O71">
            <v>56067</v>
          </cell>
          <cell r="P71">
            <v>425256</v>
          </cell>
          <cell r="Q71">
            <v>50735</v>
          </cell>
          <cell r="R71">
            <v>20867</v>
          </cell>
          <cell r="S71">
            <v>130455</v>
          </cell>
          <cell r="T71">
            <v>69900</v>
          </cell>
          <cell r="U71">
            <v>21500</v>
          </cell>
          <cell r="V71">
            <v>465</v>
          </cell>
        </row>
        <row r="72">
          <cell r="Q72" t="str">
            <v>   </v>
          </cell>
        </row>
        <row r="73">
          <cell r="A73" t="str">
            <v> 鹿 児 島</v>
          </cell>
          <cell r="C73" t="str">
            <v>※</v>
          </cell>
          <cell r="D73">
            <v>9043.47</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沖    縄</v>
          </cell>
          <cell r="D74">
            <v>2275.28</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(17. 4. 1)</v>
          </cell>
          <cell r="H11" t="str">
            <v>自  動  車</v>
          </cell>
          <cell r="I11" t="str">
            <v> (19. 3. 31)</v>
          </cell>
          <cell r="L11" t="str">
            <v>消 費 者</v>
          </cell>
          <cell r="M11" t="str">
            <v>消費者物価</v>
          </cell>
          <cell r="N11" t="str">
            <v>常用労働者</v>
          </cell>
          <cell r="O11" t="str">
            <v>所       得　(16年度)</v>
          </cell>
          <cell r="Q11" t="str">
            <v>   都道府県</v>
          </cell>
        </row>
        <row r="12">
          <cell r="A12" t="str">
            <v>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普通会計歳入</v>
          </cell>
        </row>
        <row r="13">
          <cell r="C13" t="str">
            <v>計 ( 18 年 )</v>
          </cell>
          <cell r="D13" t="str">
            <v> (1７年度)</v>
          </cell>
          <cell r="E13" t="str">
            <v> (18年)</v>
          </cell>
          <cell r="F13" t="str">
            <v>実　延　長</v>
          </cell>
          <cell r="G13" t="str">
            <v>舗 装 率</v>
          </cell>
          <cell r="H13" t="str">
            <v> (18.3.31)</v>
          </cell>
          <cell r="I13" t="str">
            <v>預金残高</v>
          </cell>
          <cell r="J13" t="str">
            <v>貸出残高</v>
          </cell>
          <cell r="L13" t="str">
            <v>総    合</v>
          </cell>
          <cell r="M13" t="str">
            <v>総    合</v>
          </cell>
          <cell r="N13" t="str">
            <v>現金給与総額</v>
          </cell>
          <cell r="O13" t="str">
            <v>県民所得</v>
          </cell>
          <cell r="P13" t="str">
            <v>１人当たり</v>
          </cell>
          <cell r="Q13" t="str">
            <v> 決算額</v>
          </cell>
          <cell r="R13" t="str">
            <v>地  方  税</v>
          </cell>
        </row>
        <row r="14">
          <cell r="L14" t="str">
            <v> (18年平均)</v>
          </cell>
          <cell r="M14" t="str">
            <v> (18年平均)</v>
          </cell>
          <cell r="N14" t="str">
            <v> (17年平均)</v>
          </cell>
          <cell r="P14" t="str">
            <v> 県民所得</v>
          </cell>
          <cell r="Q14" t="str">
            <v> (17年度)</v>
          </cell>
        </row>
        <row r="16">
          <cell r="C16" t="str">
            <v>㎡</v>
          </cell>
          <cell r="D16" t="str">
            <v>100万kWh</v>
          </cell>
          <cell r="E16" t="str">
            <v>kl</v>
          </cell>
          <cell r="F16" t="str">
            <v>km</v>
          </cell>
          <cell r="G16" t="str">
            <v>％</v>
          </cell>
          <cell r="I16" t="str">
            <v>億円</v>
          </cell>
          <cell r="J16" t="str">
            <v>億円</v>
          </cell>
          <cell r="L16" t="str">
            <v> 17年＝100</v>
          </cell>
          <cell r="M16" t="str">
            <v> 全国＝100</v>
          </cell>
          <cell r="N16" t="str">
            <v>円</v>
          </cell>
          <cell r="O16" t="str">
            <v>100万円</v>
          </cell>
          <cell r="P16" t="str">
            <v>1000円</v>
          </cell>
          <cell r="Q16" t="str">
            <v>100万円</v>
          </cell>
          <cell r="R16" t="str">
            <v>100万円</v>
          </cell>
        </row>
        <row r="18">
          <cell r="A18" t="str">
            <v> 全    国</v>
          </cell>
          <cell r="C18">
            <v>188874535</v>
          </cell>
          <cell r="D18">
            <v>281289</v>
          </cell>
          <cell r="E18">
            <v>217720416</v>
          </cell>
          <cell r="F18">
            <v>1185589.6</v>
          </cell>
          <cell r="G18">
            <v>25.6</v>
          </cell>
          <cell r="H18">
            <v>78992060</v>
          </cell>
          <cell r="I18">
            <v>5359439</v>
          </cell>
          <cell r="J18">
            <v>3991845</v>
          </cell>
          <cell r="L18">
            <v>100.3</v>
          </cell>
          <cell r="M18">
            <v>100</v>
          </cell>
          <cell r="N18">
            <v>334910</v>
          </cell>
          <cell r="O18">
            <v>380269455</v>
          </cell>
          <cell r="P18">
            <v>2978</v>
          </cell>
          <cell r="Q18">
            <v>48694518.461</v>
          </cell>
          <cell r="R18">
            <v>17137359.915</v>
          </cell>
        </row>
        <row r="21">
          <cell r="A21" t="str">
            <v>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2637805.951</v>
          </cell>
          <cell r="R21">
            <v>550878.607</v>
          </cell>
        </row>
        <row r="22">
          <cell r="A22" t="str">
            <v>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v>
          </cell>
          <cell r="R22">
            <v>137152.548</v>
          </cell>
        </row>
        <row r="23">
          <cell r="A23" t="str">
            <v> 岩    手</v>
          </cell>
          <cell r="C23">
            <v>2009125</v>
          </cell>
          <cell r="D23">
            <v>2793</v>
          </cell>
          <cell r="E23">
            <v>2079021</v>
          </cell>
          <cell r="F23">
            <v>32523.6</v>
          </cell>
          <cell r="G23">
            <v>15.8</v>
          </cell>
          <cell r="H23">
            <v>986208</v>
          </cell>
          <cell r="I23">
            <v>33980</v>
          </cell>
          <cell r="J23">
            <v>18552</v>
          </cell>
          <cell r="L23">
            <v>100.9</v>
          </cell>
          <cell r="M23">
            <v>102.3</v>
          </cell>
          <cell r="N23">
            <v>287440</v>
          </cell>
          <cell r="O23">
            <v>3296373</v>
          </cell>
          <cell r="P23">
            <v>2363</v>
          </cell>
          <cell r="Q23">
            <v>719833.463</v>
          </cell>
          <cell r="R23">
            <v>124105.114</v>
          </cell>
        </row>
        <row r="24">
          <cell r="A24" t="str">
            <v> 宮    城</v>
          </cell>
          <cell r="C24">
            <v>3435508</v>
          </cell>
          <cell r="D24">
            <v>4740</v>
          </cell>
          <cell r="E24">
            <v>4341810</v>
          </cell>
          <cell r="F24">
            <v>24085.6</v>
          </cell>
          <cell r="G24">
            <v>29.6</v>
          </cell>
          <cell r="H24">
            <v>1577206</v>
          </cell>
          <cell r="I24">
            <v>70901</v>
          </cell>
          <cell r="J24">
            <v>47505</v>
          </cell>
          <cell r="L24">
            <v>100.3</v>
          </cell>
          <cell r="M24">
            <v>99.4</v>
          </cell>
          <cell r="N24">
            <v>289490</v>
          </cell>
          <cell r="O24">
            <v>5999655</v>
          </cell>
          <cell r="P24">
            <v>2530</v>
          </cell>
          <cell r="Q24">
            <v>804811.592</v>
          </cell>
          <cell r="R24">
            <v>251974.669</v>
          </cell>
        </row>
        <row r="25">
          <cell r="A25" t="str">
            <v> 秋    田</v>
          </cell>
          <cell r="C25">
            <v>1565269</v>
          </cell>
          <cell r="D25">
            <v>2287</v>
          </cell>
          <cell r="E25">
            <v>2126156</v>
          </cell>
          <cell r="F25">
            <v>23242.6</v>
          </cell>
          <cell r="G25">
            <v>17.6</v>
          </cell>
          <cell r="H25">
            <v>830421</v>
          </cell>
          <cell r="I25">
            <v>29857</v>
          </cell>
          <cell r="J25">
            <v>18074</v>
          </cell>
          <cell r="L25">
            <v>100.2</v>
          </cell>
          <cell r="M25">
            <v>98.3</v>
          </cell>
          <cell r="N25">
            <v>276088</v>
          </cell>
          <cell r="O25">
            <v>2662414</v>
          </cell>
          <cell r="P25">
            <v>2297</v>
          </cell>
          <cell r="Q25">
            <v>672162.633</v>
          </cell>
          <cell r="R25">
            <v>99872.402</v>
          </cell>
        </row>
        <row r="26">
          <cell r="D26" t="str">
            <v> </v>
          </cell>
          <cell r="G26" t="str">
            <v> </v>
          </cell>
          <cell r="H26" t="str">
            <v> </v>
          </cell>
        </row>
        <row r="27">
          <cell r="A27" t="str">
            <v>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598320.176</v>
          </cell>
          <cell r="R27">
            <v>110870.657</v>
          </cell>
        </row>
        <row r="28">
          <cell r="A28" t="str">
            <v> 福    島</v>
          </cell>
          <cell r="C28">
            <v>2593367</v>
          </cell>
          <cell r="D28">
            <v>4176</v>
          </cell>
          <cell r="E28">
            <v>4420475</v>
          </cell>
          <cell r="F28">
            <v>38551</v>
          </cell>
          <cell r="G28">
            <v>16.6</v>
          </cell>
          <cell r="H28">
            <v>1569725</v>
          </cell>
          <cell r="I28">
            <v>44429</v>
          </cell>
          <cell r="J28">
            <v>29257</v>
          </cell>
          <cell r="L28">
            <v>100.2</v>
          </cell>
          <cell r="M28">
            <v>100</v>
          </cell>
          <cell r="N28">
            <v>313957</v>
          </cell>
          <cell r="O28">
            <v>5711396</v>
          </cell>
          <cell r="P28">
            <v>2712</v>
          </cell>
          <cell r="Q28">
            <v>874815.199</v>
          </cell>
          <cell r="R28">
            <v>222720.067</v>
          </cell>
        </row>
        <row r="29">
          <cell r="A29" t="str">
            <v>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806470.842</v>
          </cell>
          <cell r="R30">
            <v>250076.234</v>
          </cell>
        </row>
        <row r="31">
          <cell r="A31" t="str">
            <v> 群    馬</v>
          </cell>
          <cell r="C31">
            <v>3456510</v>
          </cell>
          <cell r="D31">
            <v>4442</v>
          </cell>
          <cell r="E31">
            <v>3221944</v>
          </cell>
          <cell r="F31">
            <v>34547.3</v>
          </cell>
          <cell r="G31">
            <v>17.3</v>
          </cell>
          <cell r="H31">
            <v>1729732</v>
          </cell>
          <cell r="I31">
            <v>61175</v>
          </cell>
          <cell r="J31">
            <v>35672</v>
          </cell>
          <cell r="L31">
            <v>100</v>
          </cell>
          <cell r="M31">
            <v>99.1</v>
          </cell>
          <cell r="N31">
            <v>315987</v>
          </cell>
          <cell r="O31">
            <v>5749033</v>
          </cell>
          <cell r="P31">
            <v>2828</v>
          </cell>
          <cell r="Q31">
            <v>745967.325</v>
          </cell>
          <cell r="R31">
            <v>228086.352</v>
          </cell>
        </row>
        <row r="32">
          <cell r="D32" t="str">
            <v> </v>
          </cell>
          <cell r="F32" t="str">
            <v>　</v>
          </cell>
        </row>
        <row r="33">
          <cell r="A33" t="str">
            <v> 埼    玉</v>
          </cell>
          <cell r="C33">
            <v>10188206</v>
          </cell>
          <cell r="D33">
            <v>14487</v>
          </cell>
          <cell r="E33">
            <v>5464251</v>
          </cell>
          <cell r="F33">
            <v>46292.8</v>
          </cell>
          <cell r="G33">
            <v>16.4</v>
          </cell>
          <cell r="H33">
            <v>3885610</v>
          </cell>
          <cell r="I33">
            <v>221386</v>
          </cell>
          <cell r="J33">
            <v>136093</v>
          </cell>
          <cell r="L33">
            <v>99.9</v>
          </cell>
          <cell r="M33">
            <v>104.6</v>
          </cell>
          <cell r="N33">
            <v>302735</v>
          </cell>
          <cell r="O33">
            <v>20833208</v>
          </cell>
          <cell r="P33">
            <v>2956</v>
          </cell>
          <cell r="Q33">
            <v>1517007.869</v>
          </cell>
          <cell r="R33">
            <v>681714.603</v>
          </cell>
        </row>
        <row r="34">
          <cell r="A34" t="str">
            <v>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v>
          </cell>
          <cell r="R34">
            <v>635887.242</v>
          </cell>
        </row>
        <row r="35">
          <cell r="A35" t="str">
            <v> 東    京</v>
          </cell>
          <cell r="C35">
            <v>18398108</v>
          </cell>
          <cell r="D35">
            <v>30301</v>
          </cell>
          <cell r="E35">
            <v>23285258</v>
          </cell>
          <cell r="F35">
            <v>23741.2</v>
          </cell>
          <cell r="G35">
            <v>61.2</v>
          </cell>
          <cell r="H35">
            <v>4638279</v>
          </cell>
          <cell r="I35">
            <v>1514185</v>
          </cell>
          <cell r="J35">
            <v>1542129</v>
          </cell>
          <cell r="L35">
            <v>100.1</v>
          </cell>
          <cell r="M35">
            <v>111</v>
          </cell>
          <cell r="N35">
            <v>429876</v>
          </cell>
          <cell r="O35">
            <v>56432950</v>
          </cell>
          <cell r="P35">
            <v>4559</v>
          </cell>
          <cell r="Q35">
            <v>6433386.787</v>
          </cell>
          <cell r="R35">
            <v>4602717.816</v>
          </cell>
        </row>
        <row r="36">
          <cell r="A36" t="str">
            <v>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v>
          </cell>
        </row>
        <row r="37">
          <cell r="A37" t="str">
            <v>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v>
          </cell>
        </row>
        <row r="39">
          <cell r="A39" t="str">
            <v>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525152.565</v>
          </cell>
          <cell r="R39">
            <v>126824.103</v>
          </cell>
        </row>
        <row r="40">
          <cell r="A40" t="str">
            <v>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527849.793</v>
          </cell>
          <cell r="R40">
            <v>132178.984</v>
          </cell>
        </row>
        <row r="41">
          <cell r="A41" t="str">
            <v>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v>
          </cell>
          <cell r="R41">
            <v>102624.354</v>
          </cell>
        </row>
        <row r="42">
          <cell r="A42" t="str">
            <v>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v>
          </cell>
          <cell r="R43">
            <v>235752.107</v>
          </cell>
        </row>
        <row r="44">
          <cell r="E44" t="str">
            <v> </v>
          </cell>
        </row>
        <row r="45">
          <cell r="A45" t="str">
            <v>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786665.531</v>
          </cell>
          <cell r="R45">
            <v>223025.413</v>
          </cell>
        </row>
        <row r="46">
          <cell r="A46" t="str">
            <v> 静    岡</v>
          </cell>
          <cell r="C46">
            <v>6418377</v>
          </cell>
          <cell r="D46">
            <v>8238</v>
          </cell>
          <cell r="E46">
            <v>5924955</v>
          </cell>
          <cell r="F46">
            <v>36228.2</v>
          </cell>
          <cell r="G46">
            <v>25.7</v>
          </cell>
          <cell r="H46">
            <v>2790870</v>
          </cell>
          <cell r="I46">
            <v>110866</v>
          </cell>
          <cell r="J46">
            <v>80151</v>
          </cell>
          <cell r="L46">
            <v>99.5</v>
          </cell>
          <cell r="M46">
            <v>104.4</v>
          </cell>
          <cell r="N46">
            <v>332651</v>
          </cell>
          <cell r="O46">
            <v>12320452</v>
          </cell>
          <cell r="P46">
            <v>3247</v>
          </cell>
          <cell r="Q46">
            <v>1107893.745</v>
          </cell>
          <cell r="R46">
            <v>487120.396</v>
          </cell>
        </row>
        <row r="47">
          <cell r="A47" t="str">
            <v>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2085926.988</v>
          </cell>
          <cell r="R47">
            <v>1088655.335</v>
          </cell>
        </row>
        <row r="48">
          <cell r="A48" t="str">
            <v>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227884.058</v>
          </cell>
        </row>
        <row r="49">
          <cell r="A49" t="str">
            <v>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v>
          </cell>
        </row>
        <row r="51">
          <cell r="A51" t="str">
            <v>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v>
          </cell>
          <cell r="R51">
            <v>299894.736</v>
          </cell>
        </row>
        <row r="52">
          <cell r="A52" t="str">
            <v>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v>
          </cell>
          <cell r="R52">
            <v>1113377.482</v>
          </cell>
        </row>
        <row r="53">
          <cell r="A53" t="str">
            <v> 兵    庫</v>
          </cell>
          <cell r="C53">
            <v>8149081</v>
          </cell>
          <cell r="D53">
            <v>12676</v>
          </cell>
          <cell r="E53">
            <v>5348423</v>
          </cell>
          <cell r="F53">
            <v>35267.5</v>
          </cell>
          <cell r="G53">
            <v>35.2</v>
          </cell>
          <cell r="H53">
            <v>2962767</v>
          </cell>
          <cell r="I53">
            <v>176840</v>
          </cell>
          <cell r="J53">
            <v>101749</v>
          </cell>
          <cell r="L53">
            <v>100</v>
          </cell>
          <cell r="M53">
            <v>103.9</v>
          </cell>
          <cell r="N53">
            <v>323356</v>
          </cell>
          <cell r="O53">
            <v>14811872</v>
          </cell>
          <cell r="P53">
            <v>2651</v>
          </cell>
          <cell r="Q53">
            <v>2646630.369</v>
          </cell>
          <cell r="R53">
            <v>573396.63</v>
          </cell>
        </row>
        <row r="54">
          <cell r="A54" t="str">
            <v>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478275.687</v>
          </cell>
          <cell r="R54">
            <v>118164.697</v>
          </cell>
        </row>
        <row r="55">
          <cell r="A55" t="str">
            <v>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v>
          </cell>
          <cell r="R57">
            <v>55872.206</v>
          </cell>
        </row>
        <row r="58">
          <cell r="A58" t="str">
            <v>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v>
          </cell>
        </row>
        <row r="59">
          <cell r="A59" t="str">
            <v> 岡    山</v>
          </cell>
          <cell r="C59">
            <v>2589433</v>
          </cell>
          <cell r="D59">
            <v>4636</v>
          </cell>
          <cell r="E59">
            <v>9823031</v>
          </cell>
          <cell r="F59">
            <v>31349.6</v>
          </cell>
          <cell r="G59">
            <v>17.8</v>
          </cell>
          <cell r="H59">
            <v>1474362</v>
          </cell>
          <cell r="I59">
            <v>61078</v>
          </cell>
          <cell r="J59">
            <v>39776</v>
          </cell>
          <cell r="L59">
            <v>100.4</v>
          </cell>
          <cell r="M59">
            <v>104.3</v>
          </cell>
          <cell r="N59">
            <v>332066</v>
          </cell>
          <cell r="O59">
            <v>5032478</v>
          </cell>
          <cell r="P59">
            <v>2578</v>
          </cell>
          <cell r="Q59">
            <v>780668.021</v>
          </cell>
          <cell r="R59">
            <v>225030.186</v>
          </cell>
        </row>
        <row r="60">
          <cell r="A60" t="str">
            <v>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v>
          </cell>
        </row>
        <row r="61">
          <cell r="A61" t="str">
            <v>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738612.039</v>
          </cell>
          <cell r="R61">
            <v>165523.348</v>
          </cell>
        </row>
        <row r="62">
          <cell r="D62" t="str">
            <v>　</v>
          </cell>
          <cell r="F62" t="str">
            <v> </v>
          </cell>
        </row>
        <row r="63">
          <cell r="A63" t="str">
            <v>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v>
          </cell>
          <cell r="R63">
            <v>85162.374</v>
          </cell>
        </row>
        <row r="64">
          <cell r="A64" t="str">
            <v>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458373.312</v>
          </cell>
          <cell r="R64">
            <v>111691.503</v>
          </cell>
        </row>
        <row r="65">
          <cell r="A65" t="str">
            <v>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v>
          </cell>
          <cell r="R65">
            <v>137211.184</v>
          </cell>
        </row>
        <row r="66">
          <cell r="A66" t="str">
            <v>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v>
          </cell>
          <cell r="R66">
            <v>63877.138</v>
          </cell>
        </row>
        <row r="67">
          <cell r="A67" t="str">
            <v> 福    岡</v>
          </cell>
          <cell r="C67">
            <v>7694443</v>
          </cell>
          <cell r="D67">
            <v>10861</v>
          </cell>
          <cell r="E67">
            <v>6725858</v>
          </cell>
          <cell r="F67">
            <v>36472.4</v>
          </cell>
          <cell r="G67">
            <v>15.8</v>
          </cell>
          <cell r="H67">
            <v>3161064</v>
          </cell>
          <cell r="I67">
            <v>169264</v>
          </cell>
          <cell r="J67">
            <v>132521</v>
          </cell>
          <cell r="L67">
            <v>100.1</v>
          </cell>
          <cell r="M67">
            <v>100.4</v>
          </cell>
          <cell r="N67">
            <v>308910</v>
          </cell>
          <cell r="O67">
            <v>12998472</v>
          </cell>
          <cell r="P67">
            <v>2570</v>
          </cell>
          <cell r="Q67">
            <v>1481058.745</v>
          </cell>
          <cell r="R67">
            <v>510135.955</v>
          </cell>
        </row>
        <row r="68">
          <cell r="D68" t="str">
            <v>　</v>
          </cell>
          <cell r="E68" t="str">
            <v> </v>
          </cell>
        </row>
        <row r="69">
          <cell r="A69" t="str">
            <v>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425393.751</v>
          </cell>
          <cell r="R69">
            <v>84636.034</v>
          </cell>
        </row>
        <row r="70">
          <cell r="A70" t="str">
            <v> 長    崎</v>
          </cell>
          <cell r="C70">
            <v>1562245</v>
          </cell>
          <cell r="D70">
            <v>3063</v>
          </cell>
          <cell r="E70">
            <v>1795939</v>
          </cell>
          <cell r="F70">
            <v>17777.8</v>
          </cell>
          <cell r="G70">
            <v>34.7</v>
          </cell>
          <cell r="H70">
            <v>916903</v>
          </cell>
          <cell r="I70">
            <v>40182</v>
          </cell>
          <cell r="J70">
            <v>25314</v>
          </cell>
          <cell r="L70">
            <v>99.8</v>
          </cell>
          <cell r="M70">
            <v>102.7</v>
          </cell>
          <cell r="N70">
            <v>281802</v>
          </cell>
          <cell r="O70">
            <v>3274427</v>
          </cell>
          <cell r="P70">
            <v>2190</v>
          </cell>
          <cell r="Q70">
            <v>692641.434</v>
          </cell>
          <cell r="R70">
            <v>109424.551</v>
          </cell>
        </row>
        <row r="71">
          <cell r="A71" t="str">
            <v> 熊    本</v>
          </cell>
          <cell r="C71">
            <v>2349999</v>
          </cell>
          <cell r="D71">
            <v>3821</v>
          </cell>
          <cell r="E71">
            <v>1837320</v>
          </cell>
          <cell r="F71">
            <v>25198.4</v>
          </cell>
          <cell r="G71">
            <v>24.1</v>
          </cell>
          <cell r="H71">
            <v>1296707</v>
          </cell>
          <cell r="I71">
            <v>47026</v>
          </cell>
          <cell r="J71">
            <v>27826</v>
          </cell>
          <cell r="L71">
            <v>100</v>
          </cell>
          <cell r="M71">
            <v>99.4</v>
          </cell>
          <cell r="N71">
            <v>273031</v>
          </cell>
          <cell r="O71">
            <v>4380958</v>
          </cell>
          <cell r="P71">
            <v>2366</v>
          </cell>
          <cell r="Q71">
            <v>735927.376</v>
          </cell>
          <cell r="R71">
            <v>160825.431</v>
          </cell>
        </row>
        <row r="72">
          <cell r="A72" t="str">
            <v> 大    分</v>
          </cell>
          <cell r="C72">
            <v>2023853</v>
          </cell>
          <cell r="D72">
            <v>2642</v>
          </cell>
          <cell r="E72">
            <v>3015194</v>
          </cell>
          <cell r="F72">
            <v>17597.7</v>
          </cell>
          <cell r="G72">
            <v>33.7</v>
          </cell>
          <cell r="H72">
            <v>880199</v>
          </cell>
          <cell r="I72">
            <v>31029</v>
          </cell>
          <cell r="J72">
            <v>21104</v>
          </cell>
          <cell r="L72">
            <v>100.3</v>
          </cell>
          <cell r="M72">
            <v>99.7</v>
          </cell>
          <cell r="N72">
            <v>289979</v>
          </cell>
          <cell r="O72">
            <v>3223697</v>
          </cell>
          <cell r="P72">
            <v>2653</v>
          </cell>
          <cell r="Q72">
            <v>590187.134</v>
          </cell>
          <cell r="R72">
            <v>114017.713</v>
          </cell>
        </row>
        <row r="73">
          <cell r="A73" t="str">
            <v>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613904.737</v>
          </cell>
          <cell r="R73">
            <v>96661.277</v>
          </cell>
        </row>
        <row r="74">
          <cell r="D74" t="str">
            <v>　</v>
          </cell>
        </row>
        <row r="75">
          <cell r="A75" t="str">
            <v> 鹿 児 島</v>
          </cell>
          <cell r="C75">
            <v>2266108</v>
          </cell>
          <cell r="D75">
            <v>3597</v>
          </cell>
          <cell r="E75">
            <v>2705315</v>
          </cell>
          <cell r="F75">
            <v>26634.2</v>
          </cell>
          <cell r="G75">
            <v>19.1</v>
          </cell>
          <cell r="H75">
            <v>1312277</v>
          </cell>
          <cell r="I75">
            <v>34929</v>
          </cell>
          <cell r="J75">
            <v>25281</v>
          </cell>
          <cell r="L75">
            <v>100.1</v>
          </cell>
          <cell r="M75">
            <v>101.2</v>
          </cell>
          <cell r="N75">
            <v>270418</v>
          </cell>
          <cell r="O75">
            <v>3904582</v>
          </cell>
          <cell r="P75">
            <v>2207</v>
          </cell>
          <cell r="Q75">
            <v>831577.802</v>
          </cell>
          <cell r="R75">
            <v>145444.461</v>
          </cell>
        </row>
        <row r="76">
          <cell r="A76" t="str">
            <v>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584072.776</v>
          </cell>
          <cell r="R76">
            <v>95824.806</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小    学    校</v>
          </cell>
          <cell r="G10" t="str">
            <v>中    学    校</v>
          </cell>
          <cell r="I10" t="str">
            <v>高    等    学    校</v>
          </cell>
          <cell r="L10" t="str">
            <v>職業紹介（一般）1)</v>
          </cell>
          <cell r="N10" t="str">
            <v>老 人 福 祉 施 設　3)</v>
          </cell>
          <cell r="P10" t="str">
            <v>生   活   保  護 </v>
          </cell>
        </row>
        <row r="11">
          <cell r="C11" t="str">
            <v> (17年度)</v>
          </cell>
          <cell r="E11" t="str">
            <v> (18. 5. 1)</v>
          </cell>
          <cell r="G11" t="str">
            <v> (18. 5. 1)</v>
          </cell>
          <cell r="I11" t="str">
            <v> (18. 5. 1)</v>
          </cell>
          <cell r="L11" t="str">
            <v> ( 17年 度 )</v>
          </cell>
          <cell r="N11" t="str">
            <v> (17. 10. 1)</v>
          </cell>
          <cell r="P11" t="str">
            <v> ( 1７年 度)</v>
          </cell>
          <cell r="R11" t="str">
            <v>日 刊 新 聞</v>
          </cell>
        </row>
        <row r="12">
          <cell r="A12" t="str">
            <v> 都道府県</v>
          </cell>
          <cell r="E12" t="str">
            <v>学 校 数</v>
          </cell>
          <cell r="G12" t="str">
            <v>学 校 数</v>
          </cell>
          <cell r="I12" t="str">
            <v>学 校 数</v>
          </cell>
          <cell r="L12" t="str">
            <v>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倍    率 2)</v>
          </cell>
          <cell r="Q14" t="str">
            <v>(人口千対)</v>
          </cell>
        </row>
        <row r="16">
          <cell r="C16" t="str">
            <v>100万円</v>
          </cell>
          <cell r="D16" t="str">
            <v>100万円</v>
          </cell>
          <cell r="N16" t="str">
            <v>   　　</v>
          </cell>
          <cell r="O16" t="str">
            <v>   　　　</v>
          </cell>
          <cell r="P16" t="str">
            <v>   　　　</v>
          </cell>
          <cell r="Q16" t="str">
            <v>   　　　</v>
          </cell>
          <cell r="R16" t="str">
            <v>1000部</v>
          </cell>
        </row>
        <row r="18">
          <cell r="A18" t="str">
            <v> 全    国</v>
          </cell>
          <cell r="C18">
            <v>49833535.08</v>
          </cell>
          <cell r="D18">
            <v>48515455.789</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v>
          </cell>
        </row>
        <row r="21">
          <cell r="A21" t="str">
            <v> 北 海 道 </v>
          </cell>
          <cell r="C21">
            <v>2874402.955</v>
          </cell>
          <cell r="D21">
            <v>2851268.947</v>
          </cell>
          <cell r="E21">
            <v>1371</v>
          </cell>
          <cell r="F21">
            <v>292704</v>
          </cell>
          <cell r="G21">
            <v>708</v>
          </cell>
          <cell r="H21">
            <v>156550</v>
          </cell>
          <cell r="I21">
            <v>330</v>
          </cell>
          <cell r="J21">
            <v>155140</v>
          </cell>
          <cell r="L21">
            <v>14378</v>
          </cell>
          <cell r="M21">
            <v>0.58</v>
          </cell>
          <cell r="N21">
            <v>1967</v>
          </cell>
          <cell r="O21">
            <v>31638</v>
          </cell>
          <cell r="P21">
            <v>783779</v>
          </cell>
          <cell r="Q21">
            <v>20.1</v>
          </cell>
          <cell r="R21">
            <v>2164.912</v>
          </cell>
        </row>
        <row r="22">
          <cell r="A22" t="str">
            <v> 青    森</v>
          </cell>
          <cell r="C22">
            <v>624410.426</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v>
          </cell>
        </row>
        <row r="23">
          <cell r="A23" t="str">
            <v> 岩    手</v>
          </cell>
          <cell r="C23">
            <v>597135.455</v>
          </cell>
          <cell r="D23">
            <v>586774.609</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宮    城</v>
          </cell>
          <cell r="C24">
            <v>912830.318</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v>
          </cell>
        </row>
        <row r="25">
          <cell r="A25" t="str">
            <v> 秋    田</v>
          </cell>
          <cell r="C25">
            <v>535745.417</v>
          </cell>
          <cell r="D25">
            <v>523022.872</v>
          </cell>
          <cell r="E25">
            <v>290</v>
          </cell>
          <cell r="F25">
            <v>59420</v>
          </cell>
          <cell r="G25">
            <v>135</v>
          </cell>
          <cell r="H25">
            <v>32294</v>
          </cell>
          <cell r="I25">
            <v>63</v>
          </cell>
          <cell r="J25">
            <v>32984</v>
          </cell>
          <cell r="L25">
            <v>1763</v>
          </cell>
          <cell r="M25">
            <v>0.57</v>
          </cell>
          <cell r="N25">
            <v>598</v>
          </cell>
          <cell r="O25">
            <v>8744</v>
          </cell>
          <cell r="P25">
            <v>92531</v>
          </cell>
          <cell r="Q25">
            <v>9.5</v>
          </cell>
          <cell r="R25">
            <v>433.405</v>
          </cell>
        </row>
        <row r="26">
          <cell r="E26" t="str">
            <v> </v>
          </cell>
          <cell r="G26" t="str">
            <v> </v>
          </cell>
          <cell r="L26" t="str">
            <v> </v>
          </cell>
          <cell r="Q26" t="str">
            <v> </v>
          </cell>
        </row>
        <row r="27">
          <cell r="A27" t="str">
            <v> 山    形</v>
          </cell>
          <cell r="C27">
            <v>470467.725</v>
          </cell>
          <cell r="D27">
            <v>455975.301</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457.816</v>
          </cell>
        </row>
        <row r="28">
          <cell r="A28" t="str">
            <v> 福    島</v>
          </cell>
          <cell r="C28">
            <v>786490.245</v>
          </cell>
          <cell r="D28">
            <v>761897.546</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v>
          </cell>
        </row>
        <row r="29">
          <cell r="A29" t="str">
            <v> 茨    城</v>
          </cell>
          <cell r="C29">
            <v>980040.331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1203.725</v>
          </cell>
        </row>
        <row r="30">
          <cell r="A30" t="str">
            <v> 栃　　木</v>
          </cell>
          <cell r="C30">
            <v>705124.216</v>
          </cell>
          <cell r="D30">
            <v>675880.662</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827.463</v>
          </cell>
        </row>
        <row r="31">
          <cell r="A31" t="str">
            <v> 群    馬</v>
          </cell>
          <cell r="C31">
            <v>743906.629</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v>
          </cell>
        </row>
        <row r="33">
          <cell r="A33" t="str">
            <v> 埼    玉</v>
          </cell>
          <cell r="C33">
            <v>2003650.328</v>
          </cell>
          <cell r="D33">
            <v>1911737.793</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2794.493</v>
          </cell>
        </row>
        <row r="34">
          <cell r="A34" t="str">
            <v> 千    葉</v>
          </cell>
          <cell r="C34">
            <v>1815238.254</v>
          </cell>
          <cell r="D34">
            <v>1750053.637</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東    京</v>
          </cell>
          <cell r="C35">
            <v>4192764.686</v>
          </cell>
          <cell r="D35">
            <v>4049642.763</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6053.913</v>
          </cell>
        </row>
        <row r="36">
          <cell r="A36" t="str">
            <v> 神 奈 川</v>
          </cell>
          <cell r="C36">
            <v>3035166.875</v>
          </cell>
          <cell r="D36">
            <v>2956493.763</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v>
          </cell>
        </row>
        <row r="37">
          <cell r="A37" t="str">
            <v>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846.491</v>
          </cell>
        </row>
        <row r="38">
          <cell r="F38" t="str">
            <v> </v>
          </cell>
          <cell r="L38" t="str">
            <v> </v>
          </cell>
        </row>
        <row r="39">
          <cell r="A39" t="str">
            <v> 富    山</v>
          </cell>
          <cell r="C39">
            <v>475581.769</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451.965</v>
          </cell>
        </row>
        <row r="40">
          <cell r="A40" t="str">
            <v> 石    川</v>
          </cell>
          <cell r="C40">
            <v>509672.781</v>
          </cell>
          <cell r="D40">
            <v>500272.728</v>
          </cell>
          <cell r="E40">
            <v>238</v>
          </cell>
          <cell r="F40">
            <v>68295</v>
          </cell>
          <cell r="G40">
            <v>110</v>
          </cell>
          <cell r="H40">
            <v>33751</v>
          </cell>
          <cell r="I40">
            <v>62</v>
          </cell>
          <cell r="J40">
            <v>33845</v>
          </cell>
          <cell r="L40">
            <v>1784</v>
          </cell>
          <cell r="M40">
            <v>1.1</v>
          </cell>
          <cell r="N40">
            <v>465</v>
          </cell>
          <cell r="O40">
            <v>7739</v>
          </cell>
          <cell r="P40">
            <v>30019</v>
          </cell>
          <cell r="Q40">
            <v>3.5</v>
          </cell>
          <cell r="R40">
            <v>482.273</v>
          </cell>
        </row>
        <row r="41">
          <cell r="A41" t="str">
            <v> 福    井</v>
          </cell>
          <cell r="C41">
            <v>369836.128</v>
          </cell>
          <cell r="D41">
            <v>359047.907</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311.506</v>
          </cell>
        </row>
        <row r="42">
          <cell r="A42" t="str">
            <v> 山    梨</v>
          </cell>
          <cell r="C42">
            <v>382103.659</v>
          </cell>
          <cell r="D42">
            <v>365585.417</v>
          </cell>
          <cell r="E42">
            <v>219</v>
          </cell>
          <cell r="F42">
            <v>53172</v>
          </cell>
          <cell r="G42">
            <v>106</v>
          </cell>
          <cell r="H42">
            <v>27384</v>
          </cell>
          <cell r="I42">
            <v>45</v>
          </cell>
          <cell r="J42">
            <v>27867</v>
          </cell>
          <cell r="L42">
            <v>797</v>
          </cell>
          <cell r="M42">
            <v>1.09</v>
          </cell>
          <cell r="N42">
            <v>425</v>
          </cell>
          <cell r="O42">
            <v>5549</v>
          </cell>
          <cell r="P42">
            <v>40299</v>
          </cell>
          <cell r="Q42">
            <v>3.8</v>
          </cell>
          <cell r="R42">
            <v>356.698</v>
          </cell>
        </row>
        <row r="43">
          <cell r="A43" t="str">
            <v>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v>
          </cell>
        </row>
        <row r="45">
          <cell r="A45" t="str">
            <v> 岐    阜</v>
          </cell>
          <cell r="C45">
            <v>801328.817</v>
          </cell>
          <cell r="D45">
            <v>755234.324</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816.977</v>
          </cell>
        </row>
        <row r="46">
          <cell r="A46" t="str">
            <v> 静    岡</v>
          </cell>
          <cell r="C46">
            <v>1287141.616</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愛    知</v>
          </cell>
          <cell r="C47">
            <v>2540071.956</v>
          </cell>
          <cell r="D47">
            <v>2459857.289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v>
          </cell>
        </row>
        <row r="48">
          <cell r="A48" t="str">
            <v> 三    重</v>
          </cell>
          <cell r="C48">
            <v>681065.889</v>
          </cell>
          <cell r="D48">
            <v>655916.834</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v>
          </cell>
        </row>
        <row r="49">
          <cell r="A49" t="str">
            <v> 滋    賀</v>
          </cell>
          <cell r="C49">
            <v>497041.966</v>
          </cell>
          <cell r="D49">
            <v>484159.723</v>
          </cell>
          <cell r="E49">
            <v>237</v>
          </cell>
          <cell r="F49">
            <v>86465</v>
          </cell>
          <cell r="G49">
            <v>106</v>
          </cell>
          <cell r="H49">
            <v>41581</v>
          </cell>
          <cell r="I49">
            <v>58</v>
          </cell>
          <cell r="J49">
            <v>39892</v>
          </cell>
          <cell r="L49">
            <v>1368</v>
          </cell>
          <cell r="M49">
            <v>1.11</v>
          </cell>
          <cell r="N49">
            <v>551</v>
          </cell>
          <cell r="O49">
            <v>5979</v>
          </cell>
          <cell r="P49">
            <v>93636</v>
          </cell>
          <cell r="Q49">
            <v>5.7</v>
          </cell>
          <cell r="R49">
            <v>549.163</v>
          </cell>
        </row>
        <row r="51">
          <cell r="A51" t="str">
            <v> 京    都</v>
          </cell>
          <cell r="C51">
            <v>1124976.124</v>
          </cell>
          <cell r="D51">
            <v>1108339.559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大    阪</v>
          </cell>
          <cell r="C52">
            <v>3548593.461</v>
          </cell>
          <cell r="D52">
            <v>3540000.877</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兵    庫</v>
          </cell>
          <cell r="C53">
            <v>2725078.552</v>
          </cell>
          <cell r="D53">
            <v>2681429.758</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v>
          </cell>
        </row>
        <row r="54">
          <cell r="A54" t="str">
            <v> 奈    良</v>
          </cell>
          <cell r="C54">
            <v>501834.595</v>
          </cell>
          <cell r="D54">
            <v>495746.297</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739.175</v>
          </cell>
        </row>
        <row r="55">
          <cell r="A55" t="str">
            <v> 和 歌 山</v>
          </cell>
          <cell r="C55">
            <v>438847.46</v>
          </cell>
          <cell r="D55">
            <v>429371.942</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v>
          </cell>
        </row>
        <row r="56">
          <cell r="H56" t="str">
            <v> </v>
          </cell>
        </row>
        <row r="57">
          <cell r="A57" t="str">
            <v> 鳥    取</v>
          </cell>
          <cell r="C57">
            <v>277983.798</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261.207</v>
          </cell>
        </row>
        <row r="58">
          <cell r="A58" t="str">
            <v> 島    根</v>
          </cell>
          <cell r="C58">
            <v>428520.298</v>
          </cell>
          <cell r="D58">
            <v>422079.437</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v>
          </cell>
        </row>
        <row r="59">
          <cell r="A59" t="str">
            <v> 岡    山</v>
          </cell>
          <cell r="C59">
            <v>810360.164</v>
          </cell>
          <cell r="D59">
            <v>781753.524</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776.131</v>
          </cell>
        </row>
        <row r="60">
          <cell r="A60" t="str">
            <v>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山    口</v>
          </cell>
          <cell r="C61">
            <v>619434.079</v>
          </cell>
          <cell r="D61">
            <v>604306.403</v>
          </cell>
          <cell r="E61">
            <v>355</v>
          </cell>
          <cell r="F61">
            <v>80851</v>
          </cell>
          <cell r="G61">
            <v>183</v>
          </cell>
          <cell r="H61">
            <v>41199</v>
          </cell>
          <cell r="I61">
            <v>94</v>
          </cell>
          <cell r="J61">
            <v>39157</v>
          </cell>
          <cell r="L61">
            <v>1721</v>
          </cell>
          <cell r="M61">
            <v>1.12</v>
          </cell>
          <cell r="N61">
            <v>719</v>
          </cell>
          <cell r="O61">
            <v>10810</v>
          </cell>
          <cell r="P61">
            <v>158193</v>
          </cell>
          <cell r="Q61">
            <v>9.7</v>
          </cell>
          <cell r="R61">
            <v>720.297</v>
          </cell>
        </row>
        <row r="62">
          <cell r="H62" t="str">
            <v> </v>
          </cell>
          <cell r="L62" t="str">
            <v> </v>
          </cell>
        </row>
        <row r="63">
          <cell r="A63" t="str">
            <v> 徳    島</v>
          </cell>
          <cell r="C63">
            <v>358228.904</v>
          </cell>
          <cell r="D63">
            <v>347024.107</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v>
          </cell>
        </row>
        <row r="64">
          <cell r="A64" t="str">
            <v> 香    川</v>
          </cell>
          <cell r="C64">
            <v>413782.008</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425.566</v>
          </cell>
        </row>
        <row r="65">
          <cell r="A65" t="str">
            <v> 愛    媛</v>
          </cell>
          <cell r="C65">
            <v>602434.843</v>
          </cell>
          <cell r="D65">
            <v>576288.966</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566.626</v>
          </cell>
        </row>
        <row r="66">
          <cell r="A66" t="str">
            <v> 高    知</v>
          </cell>
          <cell r="C66">
            <v>403141.841</v>
          </cell>
          <cell r="D66">
            <v>394910.983</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v>
          </cell>
        </row>
        <row r="67">
          <cell r="A67" t="str">
            <v> 福    岡</v>
          </cell>
          <cell r="C67">
            <v>2229187.672</v>
          </cell>
          <cell r="D67">
            <v>2185190.089</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v>
          </cell>
        </row>
        <row r="68">
          <cell r="H68" t="str">
            <v> </v>
          </cell>
        </row>
        <row r="69">
          <cell r="A69" t="str">
            <v> 佐    賀</v>
          </cell>
          <cell r="C69">
            <v>345504.763</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v>
          </cell>
        </row>
        <row r="70">
          <cell r="A70" t="str">
            <v> 長    崎</v>
          </cell>
          <cell r="C70">
            <v>707176.722</v>
          </cell>
          <cell r="D70">
            <v>691541.438</v>
          </cell>
          <cell r="E70">
            <v>412</v>
          </cell>
          <cell r="F70">
            <v>88482</v>
          </cell>
          <cell r="G70">
            <v>213</v>
          </cell>
          <cell r="H70">
            <v>48275</v>
          </cell>
          <cell r="I70">
            <v>88</v>
          </cell>
          <cell r="J70">
            <v>48287</v>
          </cell>
          <cell r="L70">
            <v>1843</v>
          </cell>
          <cell r="M70">
            <v>0.58</v>
          </cell>
          <cell r="N70">
            <v>817</v>
          </cell>
          <cell r="O70">
            <v>10642</v>
          </cell>
          <cell r="P70">
            <v>162352</v>
          </cell>
          <cell r="Q70">
            <v>13.1</v>
          </cell>
          <cell r="R70">
            <v>509.618</v>
          </cell>
        </row>
        <row r="71">
          <cell r="A71" t="str">
            <v> 熊    本</v>
          </cell>
          <cell r="C71">
            <v>745376.108</v>
          </cell>
          <cell r="D71">
            <v>720022.595</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大    分</v>
          </cell>
          <cell r="C72">
            <v>526429.691</v>
          </cell>
          <cell r="D72">
            <v>510759.907</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443.768</v>
          </cell>
        </row>
        <row r="73">
          <cell r="A73" t="str">
            <v> 宮    崎</v>
          </cell>
          <cell r="C73">
            <v>517173.758</v>
          </cell>
          <cell r="D73">
            <v>506884.412</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v>
          </cell>
        </row>
        <row r="74">
          <cell r="H74" t="str">
            <v> </v>
          </cell>
        </row>
        <row r="75">
          <cell r="A75" t="str">
            <v> 鹿 児 島</v>
          </cell>
          <cell r="C75">
            <v>809799.507</v>
          </cell>
          <cell r="D75">
            <v>785381.582</v>
          </cell>
          <cell r="E75">
            <v>606</v>
          </cell>
          <cell r="F75">
            <v>101592</v>
          </cell>
          <cell r="G75">
            <v>279</v>
          </cell>
          <cell r="H75">
            <v>56437</v>
          </cell>
          <cell r="I75">
            <v>108</v>
          </cell>
          <cell r="J75">
            <v>58396</v>
          </cell>
          <cell r="L75">
            <v>2287</v>
          </cell>
          <cell r="M75">
            <v>0.56</v>
          </cell>
          <cell r="N75">
            <v>835</v>
          </cell>
          <cell r="O75">
            <v>13028</v>
          </cell>
          <cell r="P75">
            <v>175230</v>
          </cell>
          <cell r="Q75">
            <v>12.7</v>
          </cell>
          <cell r="R75">
            <v>532.766</v>
          </cell>
        </row>
        <row r="76">
          <cell r="A76" t="str">
            <v> 沖    縄</v>
          </cell>
          <cell r="C76">
            <v>550189.341</v>
          </cell>
          <cell r="D76">
            <v>536737.586</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都道府県</v>
          </cell>
          <cell r="U11" t="str">
            <v>（ 17 年 ）</v>
          </cell>
          <cell r="V11" t="str">
            <v>（電灯）</v>
          </cell>
          <cell r="W11" t="str">
            <v>参考値</v>
          </cell>
        </row>
        <row r="12">
          <cell r="A12" t="str">
            <v> 都道府県</v>
          </cell>
          <cell r="U12" t="str">
            <v>損  害  額</v>
          </cell>
          <cell r="V12" t="str">
            <v> (16年度)</v>
          </cell>
          <cell r="W12" t="str">
            <v>(18.10.1)</v>
          </cell>
        </row>
        <row r="13">
          <cell r="U13" t="str">
            <v>損  害  額</v>
          </cell>
          <cell r="V13" t="str">
            <v> (16年度)</v>
          </cell>
          <cell r="W13" t="str">
            <v>(18.10.1)</v>
          </cell>
        </row>
        <row r="14">
          <cell r="U14" t="str">
            <v>1000円</v>
          </cell>
          <cell r="V14" t="str">
            <v>100万kWh</v>
          </cell>
          <cell r="W14" t="str">
            <v>k㎡</v>
          </cell>
        </row>
        <row r="15">
          <cell r="U15" t="str">
            <v>1000円</v>
          </cell>
          <cell r="V15" t="str">
            <v>100万kWh</v>
          </cell>
          <cell r="W15" t="str">
            <v>k㎡</v>
          </cell>
        </row>
        <row r="16">
          <cell r="A16" t="str">
            <v> 全    国</v>
          </cell>
          <cell r="U16">
            <v>130098605</v>
          </cell>
          <cell r="V16">
            <v>272547</v>
          </cell>
          <cell r="W16">
            <v>377923.14</v>
          </cell>
        </row>
        <row r="17">
          <cell r="A17" t="str">
            <v> 全    国</v>
          </cell>
          <cell r="U17" t="str">
            <v> </v>
          </cell>
          <cell r="V17">
            <v>272547</v>
          </cell>
          <cell r="W17">
            <v>377923.14</v>
          </cell>
        </row>
        <row r="18">
          <cell r="U18" t="str">
            <v> </v>
          </cell>
        </row>
        <row r="19">
          <cell r="A19" t="str">
            <v> 北 海 道 </v>
          </cell>
          <cell r="U19">
            <v>4282002</v>
          </cell>
          <cell r="V19">
            <v>11399</v>
          </cell>
          <cell r="W19">
            <v>83456.2</v>
          </cell>
        </row>
        <row r="20">
          <cell r="A20" t="str">
            <v> 青    森</v>
          </cell>
          <cell r="U20">
            <v>1885715</v>
          </cell>
          <cell r="V20">
            <v>2751</v>
          </cell>
          <cell r="W20">
            <v>9607.04</v>
          </cell>
        </row>
        <row r="21">
          <cell r="A21" t="str">
            <v> 岩    手</v>
          </cell>
          <cell r="U21">
            <v>1467139</v>
          </cell>
          <cell r="V21">
            <v>2704</v>
          </cell>
          <cell r="W21">
            <v>15278.77</v>
          </cell>
        </row>
        <row r="22">
          <cell r="A22" t="str">
            <v> 宮    城</v>
          </cell>
          <cell r="U22">
            <v>3169249</v>
          </cell>
          <cell r="V22">
            <v>4568</v>
          </cell>
          <cell r="W22">
            <v>7285.73</v>
          </cell>
        </row>
        <row r="23">
          <cell r="A23" t="str">
            <v> 秋    田</v>
          </cell>
          <cell r="U23">
            <v>1494742</v>
          </cell>
          <cell r="V23">
            <v>2232</v>
          </cell>
          <cell r="W23">
            <v>11612.22</v>
          </cell>
        </row>
        <row r="24">
          <cell r="A24" t="str">
            <v> 秋    田</v>
          </cell>
          <cell r="U24">
            <v>1494742</v>
          </cell>
          <cell r="V24" t="str">
            <v> </v>
          </cell>
          <cell r="W24">
            <v>11612.22</v>
          </cell>
        </row>
        <row r="25">
          <cell r="A25" t="str">
            <v> 山    形</v>
          </cell>
          <cell r="U25">
            <v>1155016</v>
          </cell>
          <cell r="V25" t="str">
            <v> </v>
          </cell>
          <cell r="W25">
            <v>9323.44</v>
          </cell>
        </row>
        <row r="26">
          <cell r="A26" t="str">
            <v> 福    島</v>
          </cell>
          <cell r="U26">
            <v>3721132</v>
          </cell>
          <cell r="V26">
            <v>4044</v>
          </cell>
          <cell r="W26">
            <v>13782.75</v>
          </cell>
        </row>
        <row r="27">
          <cell r="A27" t="str">
            <v> 茨    城</v>
          </cell>
          <cell r="U27">
            <v>6475355</v>
          </cell>
          <cell r="V27">
            <v>6005</v>
          </cell>
          <cell r="W27">
            <v>6095.69</v>
          </cell>
        </row>
        <row r="28">
          <cell r="A28" t="str">
            <v> 栃　　木</v>
          </cell>
          <cell r="U28">
            <v>2488120</v>
          </cell>
          <cell r="V28">
            <v>4132</v>
          </cell>
          <cell r="W28">
            <v>6408.28</v>
          </cell>
        </row>
        <row r="29">
          <cell r="A29" t="str">
            <v> 群    馬</v>
          </cell>
          <cell r="U29">
            <v>2430560</v>
          </cell>
          <cell r="V29">
            <v>4312</v>
          </cell>
          <cell r="W29">
            <v>6363.16</v>
          </cell>
        </row>
        <row r="30">
          <cell r="A30" t="str">
            <v> 群    馬</v>
          </cell>
          <cell r="U30">
            <v>2430560</v>
          </cell>
          <cell r="V30" t="str">
            <v> </v>
          </cell>
          <cell r="W30">
            <v>6363.16</v>
          </cell>
        </row>
        <row r="31">
          <cell r="A31" t="str">
            <v> 埼    玉</v>
          </cell>
          <cell r="U31">
            <v>6895703</v>
          </cell>
          <cell r="V31" t="str">
            <v> </v>
          </cell>
          <cell r="W31">
            <v>3797.25</v>
          </cell>
        </row>
        <row r="32">
          <cell r="A32" t="str">
            <v> 千    葉</v>
          </cell>
          <cell r="U32">
            <v>9338705</v>
          </cell>
          <cell r="V32">
            <v>12138</v>
          </cell>
          <cell r="W32">
            <v>5156.58</v>
          </cell>
        </row>
        <row r="33">
          <cell r="A33" t="str">
            <v> 東    京</v>
          </cell>
          <cell r="U33">
            <v>7735207</v>
          </cell>
          <cell r="V33">
            <v>29510</v>
          </cell>
          <cell r="W33">
            <v>2187.42</v>
          </cell>
        </row>
        <row r="34">
          <cell r="A34" t="str">
            <v> 神 奈 川</v>
          </cell>
          <cell r="U34">
            <v>8447199</v>
          </cell>
          <cell r="V34">
            <v>17687</v>
          </cell>
          <cell r="W34">
            <v>2415.84</v>
          </cell>
        </row>
        <row r="35">
          <cell r="A35" t="str">
            <v> 新    潟</v>
          </cell>
          <cell r="U35">
            <v>3996439</v>
          </cell>
          <cell r="V35">
            <v>4905</v>
          </cell>
          <cell r="W35">
            <v>12583.46</v>
          </cell>
        </row>
        <row r="36">
          <cell r="A36" t="str">
            <v> 新    潟</v>
          </cell>
          <cell r="U36">
            <v>3996439</v>
          </cell>
          <cell r="V36">
            <v>4905</v>
          </cell>
          <cell r="W36">
            <v>12583.46</v>
          </cell>
        </row>
        <row r="37">
          <cell r="A37" t="str">
            <v> 富    山</v>
          </cell>
          <cell r="U37">
            <v>940904</v>
          </cell>
          <cell r="V37">
            <v>2574</v>
          </cell>
          <cell r="W37">
            <v>4247.4</v>
          </cell>
        </row>
        <row r="38">
          <cell r="A38" t="str">
            <v> 石    川</v>
          </cell>
          <cell r="U38">
            <v>748957</v>
          </cell>
          <cell r="V38">
            <v>2762</v>
          </cell>
          <cell r="W38">
            <v>4185.47</v>
          </cell>
        </row>
        <row r="39">
          <cell r="A39" t="str">
            <v> 福    井</v>
          </cell>
          <cell r="U39">
            <v>702263</v>
          </cell>
          <cell r="V39">
            <v>2004</v>
          </cell>
          <cell r="W39">
            <v>4189.27</v>
          </cell>
        </row>
        <row r="40">
          <cell r="A40" t="str">
            <v> 山    梨</v>
          </cell>
          <cell r="U40">
            <v>1435744</v>
          </cell>
          <cell r="V40">
            <v>1944</v>
          </cell>
          <cell r="W40">
            <v>4465.37</v>
          </cell>
        </row>
        <row r="41">
          <cell r="A41" t="str">
            <v> 長    野</v>
          </cell>
          <cell r="U41">
            <v>3564620</v>
          </cell>
          <cell r="V41">
            <v>4877</v>
          </cell>
          <cell r="W41">
            <v>13562.23</v>
          </cell>
        </row>
        <row r="42">
          <cell r="A42" t="str">
            <v> 長    野</v>
          </cell>
          <cell r="U42">
            <v>3564620</v>
          </cell>
          <cell r="V42">
            <v>4877</v>
          </cell>
          <cell r="W42">
            <v>13562.23</v>
          </cell>
        </row>
        <row r="43">
          <cell r="A43" t="str">
            <v> 岐    阜</v>
          </cell>
          <cell r="U43">
            <v>1599929</v>
          </cell>
          <cell r="V43">
            <v>4519</v>
          </cell>
          <cell r="W43">
            <v>10621.17</v>
          </cell>
        </row>
        <row r="44">
          <cell r="A44" t="str">
            <v> 静    岡</v>
          </cell>
          <cell r="U44">
            <v>3822541</v>
          </cell>
          <cell r="V44">
            <v>8031</v>
          </cell>
          <cell r="W44">
            <v>7780.09</v>
          </cell>
        </row>
        <row r="45">
          <cell r="A45" t="str">
            <v> 愛    知</v>
          </cell>
          <cell r="U45">
            <v>5524119</v>
          </cell>
          <cell r="V45">
            <v>15435</v>
          </cell>
          <cell r="W45">
            <v>5164.06</v>
          </cell>
        </row>
        <row r="46">
          <cell r="A46" t="str">
            <v> 三    重</v>
          </cell>
          <cell r="U46">
            <v>1700570</v>
          </cell>
          <cell r="V46">
            <v>4094</v>
          </cell>
          <cell r="W46">
            <v>5776.87</v>
          </cell>
        </row>
        <row r="47">
          <cell r="A47" t="str">
            <v> 滋    賀</v>
          </cell>
          <cell r="U47">
            <v>3082312</v>
          </cell>
          <cell r="V47">
            <v>2957</v>
          </cell>
          <cell r="W47">
            <v>4017.36</v>
          </cell>
        </row>
        <row r="48">
          <cell r="A48" t="str">
            <v> 滋    賀</v>
          </cell>
          <cell r="U48">
            <v>3082312</v>
          </cell>
          <cell r="V48">
            <v>2957</v>
          </cell>
          <cell r="W48">
            <v>4017.36</v>
          </cell>
        </row>
        <row r="49">
          <cell r="A49" t="str">
            <v> 京    都</v>
          </cell>
          <cell r="U49">
            <v>1449725</v>
          </cell>
          <cell r="V49">
            <v>6066</v>
          </cell>
          <cell r="W49">
            <v>4613</v>
          </cell>
        </row>
        <row r="50">
          <cell r="A50" t="str">
            <v> 大    阪</v>
          </cell>
          <cell r="U50">
            <v>6923371</v>
          </cell>
          <cell r="V50">
            <v>19733</v>
          </cell>
          <cell r="W50">
            <v>1896.83</v>
          </cell>
        </row>
        <row r="51">
          <cell r="A51" t="str">
            <v> 兵    庫</v>
          </cell>
          <cell r="U51">
            <v>4795206</v>
          </cell>
          <cell r="V51">
            <v>12132</v>
          </cell>
          <cell r="W51">
            <v>8395.47</v>
          </cell>
        </row>
        <row r="52">
          <cell r="A52" t="str">
            <v> 奈    良</v>
          </cell>
          <cell r="U52">
            <v>1720338</v>
          </cell>
          <cell r="V52">
            <v>3082</v>
          </cell>
          <cell r="W52">
            <v>3691.09</v>
          </cell>
        </row>
        <row r="53">
          <cell r="A53" t="str">
            <v> 和 歌 山</v>
          </cell>
          <cell r="U53">
            <v>996746</v>
          </cell>
          <cell r="V53">
            <v>2521</v>
          </cell>
          <cell r="W53">
            <v>4726.12</v>
          </cell>
        </row>
        <row r="54">
          <cell r="A54" t="str">
            <v> 和 歌 山</v>
          </cell>
          <cell r="U54">
            <v>996746</v>
          </cell>
          <cell r="V54">
            <v>2521</v>
          </cell>
          <cell r="W54">
            <v>4726.12</v>
          </cell>
        </row>
        <row r="55">
          <cell r="A55" t="str">
            <v> 鳥    取</v>
          </cell>
          <cell r="U55">
            <v>625477</v>
          </cell>
          <cell r="V55">
            <v>1363</v>
          </cell>
          <cell r="W55">
            <v>3507.26</v>
          </cell>
        </row>
        <row r="56">
          <cell r="A56" t="str">
            <v> 島    根</v>
          </cell>
          <cell r="U56">
            <v>648848</v>
          </cell>
          <cell r="V56">
            <v>1682</v>
          </cell>
          <cell r="W56">
            <v>6707.57</v>
          </cell>
        </row>
        <row r="57">
          <cell r="A57" t="str">
            <v> 岡    山</v>
          </cell>
          <cell r="U57">
            <v>3121552</v>
          </cell>
          <cell r="V57">
            <v>4439</v>
          </cell>
          <cell r="W57">
            <v>7113</v>
          </cell>
        </row>
        <row r="58">
          <cell r="A58" t="str">
            <v> 広    島</v>
          </cell>
          <cell r="U58">
            <v>2278290</v>
          </cell>
          <cell r="V58">
            <v>6513</v>
          </cell>
          <cell r="W58">
            <v>8478.52</v>
          </cell>
        </row>
        <row r="59">
          <cell r="A59" t="str">
            <v> 山    口</v>
          </cell>
          <cell r="U59">
            <v>1078867</v>
          </cell>
          <cell r="V59">
            <v>3296</v>
          </cell>
          <cell r="W59">
            <v>6112.22</v>
          </cell>
        </row>
        <row r="60">
          <cell r="A60" t="str">
            <v> 山    口</v>
          </cell>
          <cell r="U60">
            <v>1078867</v>
          </cell>
          <cell r="V60" t="str">
            <v>　</v>
          </cell>
          <cell r="W60">
            <v>6112.22</v>
          </cell>
        </row>
        <row r="61">
          <cell r="A61" t="str">
            <v> 徳    島</v>
          </cell>
          <cell r="U61">
            <v>840421</v>
          </cell>
          <cell r="V61" t="str">
            <v>　</v>
          </cell>
          <cell r="W61">
            <v>4145.69</v>
          </cell>
        </row>
        <row r="62">
          <cell r="A62" t="str">
            <v> 香    川</v>
          </cell>
          <cell r="U62">
            <v>1120879</v>
          </cell>
          <cell r="V62">
            <v>2348</v>
          </cell>
          <cell r="W62">
            <v>1876.47</v>
          </cell>
        </row>
        <row r="63">
          <cell r="A63" t="str">
            <v> 愛    媛</v>
          </cell>
          <cell r="U63">
            <v>2684966</v>
          </cell>
          <cell r="V63">
            <v>3287</v>
          </cell>
          <cell r="W63">
            <v>5677.38</v>
          </cell>
        </row>
        <row r="64">
          <cell r="A64" t="str">
            <v> 高    知</v>
          </cell>
          <cell r="U64">
            <v>814889</v>
          </cell>
          <cell r="V64">
            <v>1814</v>
          </cell>
          <cell r="W64">
            <v>7105.01</v>
          </cell>
        </row>
        <row r="65">
          <cell r="A65" t="str">
            <v> 福    岡</v>
          </cell>
          <cell r="U65">
            <v>4352070</v>
          </cell>
          <cell r="V65">
            <v>10514</v>
          </cell>
          <cell r="W65">
            <v>4976.17</v>
          </cell>
        </row>
        <row r="66">
          <cell r="A66" t="str">
            <v> 福    岡</v>
          </cell>
          <cell r="U66">
            <v>4352070</v>
          </cell>
          <cell r="V66" t="str">
            <v>　</v>
          </cell>
          <cell r="W66">
            <v>4976.17</v>
          </cell>
        </row>
        <row r="67">
          <cell r="A67" t="str">
            <v> 佐    賀</v>
          </cell>
          <cell r="U67">
            <v>955532</v>
          </cell>
          <cell r="V67" t="str">
            <v>　</v>
          </cell>
          <cell r="W67">
            <v>2439.58</v>
          </cell>
        </row>
        <row r="68">
          <cell r="A68" t="str">
            <v> 長    崎</v>
          </cell>
          <cell r="U68">
            <v>1304833</v>
          </cell>
          <cell r="V68">
            <v>3007</v>
          </cell>
          <cell r="W68">
            <v>4095.22</v>
          </cell>
        </row>
        <row r="69">
          <cell r="A69" t="str">
            <v> 熊    本</v>
          </cell>
          <cell r="U69">
            <v>1586342</v>
          </cell>
          <cell r="V69">
            <v>3706</v>
          </cell>
          <cell r="W69">
            <v>7405.21</v>
          </cell>
        </row>
        <row r="70">
          <cell r="A70" t="str">
            <v> 大    分</v>
          </cell>
          <cell r="U70">
            <v>1025609</v>
          </cell>
          <cell r="V70">
            <v>2567</v>
          </cell>
          <cell r="W70">
            <v>6339.33</v>
          </cell>
        </row>
        <row r="71">
          <cell r="A71" t="str">
            <v> 宮    崎</v>
          </cell>
          <cell r="U71">
            <v>1596194</v>
          </cell>
          <cell r="V71">
            <v>2358</v>
          </cell>
          <cell r="W71">
            <v>7734.78</v>
          </cell>
        </row>
        <row r="72">
          <cell r="A72" t="str">
            <v> 宮    崎</v>
          </cell>
          <cell r="U72">
            <v>1596194</v>
          </cell>
          <cell r="V72" t="str">
            <v>　</v>
          </cell>
          <cell r="W72">
            <v>7734.78</v>
          </cell>
        </row>
        <row r="73">
          <cell r="A73" t="str">
            <v> 鹿 児 島</v>
          </cell>
          <cell r="U73">
            <v>1488073</v>
          </cell>
          <cell r="V73" t="str">
            <v>　</v>
          </cell>
          <cell r="W73">
            <v>9187.8</v>
          </cell>
        </row>
        <row r="74">
          <cell r="A74" t="str">
            <v> 沖    縄</v>
          </cell>
          <cell r="U74">
            <v>586135</v>
          </cell>
          <cell r="V74">
            <v>2809</v>
          </cell>
          <cell r="W74">
            <v>2275.28</v>
          </cell>
        </row>
        <row r="75">
          <cell r="A75" t="str">
            <v> 沖    縄</v>
          </cell>
          <cell r="U75">
            <v>586135</v>
          </cell>
          <cell r="V75">
            <v>2809</v>
          </cell>
          <cell r="W75">
            <v>2275.28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340-341"/>
      <sheetName val="todoufuken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3400000"/>
      <sheetName val="234"/>
      <sheetName val="234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342-343"/>
      <sheetName val="todoufuken4"/>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344-345"/>
      <sheetName val="todoufuken5"/>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346-347"/>
      <sheetName val="todoufuken6"/>
      <sheetName val="doryoukansa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36-337"/>
      <sheetName val="todoufuken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200000"/>
      <sheetName val="241"/>
      <sheetName val="242a"/>
      <sheetName val="242"/>
    </sheetNames>
    <sheetDataSet>
      <sheetData sheetId="0">
        <row r="2">
          <cell r="C2" t="str">
            <v>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下関・宇部地域</v>
          </cell>
          <cell r="H5" t="str">
            <v>                             周南地域</v>
          </cell>
        </row>
        <row r="6">
          <cell r="A6" t="str">
            <v> 市    町</v>
          </cell>
          <cell r="B6" t="str">
            <v>タグ</v>
          </cell>
          <cell r="C6">
            <v>17</v>
          </cell>
          <cell r="E6" t="str">
            <v>大気汚染</v>
          </cell>
          <cell r="F6" t="str">
            <v>水質汚濁</v>
          </cell>
          <cell r="G6" t="str">
            <v>騒    音</v>
          </cell>
          <cell r="H6" t="str">
            <v>振    動</v>
          </cell>
          <cell r="I6" t="str">
            <v>悪    臭</v>
          </cell>
          <cell r="J6" t="str">
            <v>廃棄物</v>
          </cell>
        </row>
        <row r="7">
          <cell r="C7" t="str">
            <v>年度</v>
          </cell>
        </row>
        <row r="8">
          <cell r="A8" t="str">
            <v>総数</v>
          </cell>
          <cell r="B8" t="str">
            <v>&lt;241&gt;</v>
          </cell>
          <cell r="E8">
            <v>2491</v>
          </cell>
          <cell r="F8">
            <v>1529</v>
          </cell>
          <cell r="G8">
            <v>1657</v>
          </cell>
          <cell r="H8">
            <v>3835</v>
          </cell>
          <cell r="I8">
            <v>7243</v>
          </cell>
          <cell r="J8">
            <v>9480</v>
          </cell>
        </row>
        <row r="9">
          <cell r="A9" t="str">
            <v>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 市    計</v>
          </cell>
          <cell r="B11" t="str">
            <v>&lt;241太&gt;</v>
          </cell>
          <cell r="C11">
            <v>1101</v>
          </cell>
          <cell r="E11">
            <v>368</v>
          </cell>
          <cell r="F11">
            <v>93</v>
          </cell>
          <cell r="G11">
            <v>135</v>
          </cell>
          <cell r="H11">
            <v>4</v>
          </cell>
          <cell r="I11">
            <v>151</v>
          </cell>
          <cell r="J11">
            <v>232</v>
          </cell>
        </row>
        <row r="12">
          <cell r="A12" t="str">
            <v> 下 関 市</v>
          </cell>
          <cell r="B12" t="str">
            <v>&lt;241&gt;</v>
          </cell>
          <cell r="C12">
            <v>79</v>
          </cell>
          <cell r="E12">
            <v>9</v>
          </cell>
          <cell r="F12">
            <v>10</v>
          </cell>
          <cell r="G12">
            <v>32</v>
          </cell>
          <cell r="H12">
            <v>0</v>
          </cell>
          <cell r="I12">
            <v>31</v>
          </cell>
          <cell r="J12">
            <v>0</v>
          </cell>
        </row>
        <row r="13">
          <cell r="A13" t="str">
            <v> 宇 部 市</v>
          </cell>
          <cell r="B13" t="str">
            <v>&lt;241&gt;</v>
          </cell>
          <cell r="C13">
            <v>313</v>
          </cell>
          <cell r="E13">
            <v>77</v>
          </cell>
          <cell r="F13">
            <v>1</v>
          </cell>
          <cell r="G13">
            <v>16</v>
          </cell>
          <cell r="H13">
            <v>0</v>
          </cell>
          <cell r="I13">
            <v>16</v>
          </cell>
          <cell r="J13">
            <v>151</v>
          </cell>
        </row>
        <row r="14">
          <cell r="A14" t="str">
            <v> 山 口 市</v>
          </cell>
          <cell r="B14" t="str">
            <v>&lt;241&gt;</v>
          </cell>
          <cell r="C14">
            <v>145</v>
          </cell>
          <cell r="E14">
            <v>33</v>
          </cell>
          <cell r="F14">
            <v>7</v>
          </cell>
          <cell r="G14">
            <v>13</v>
          </cell>
          <cell r="H14">
            <v>0</v>
          </cell>
          <cell r="I14">
            <v>12</v>
          </cell>
          <cell r="J14">
            <v>37</v>
          </cell>
        </row>
        <row r="15">
          <cell r="A15" t="str">
            <v> 萩    市</v>
          </cell>
          <cell r="B15" t="str">
            <v>&lt;241&gt;</v>
          </cell>
          <cell r="C15">
            <v>8</v>
          </cell>
          <cell r="E15">
            <v>0</v>
          </cell>
          <cell r="F15">
            <v>0</v>
          </cell>
          <cell r="G15">
            <v>0</v>
          </cell>
          <cell r="H15">
            <v>0</v>
          </cell>
          <cell r="I15">
            <v>0</v>
          </cell>
          <cell r="J15">
            <v>0</v>
          </cell>
        </row>
        <row r="16">
          <cell r="A16" t="str">
            <v> 防 府 市</v>
          </cell>
          <cell r="B16" t="str">
            <v>&lt;241&gt;</v>
          </cell>
          <cell r="C16">
            <v>94</v>
          </cell>
          <cell r="E16">
            <v>14</v>
          </cell>
          <cell r="F16">
            <v>5</v>
          </cell>
          <cell r="G16">
            <v>7</v>
          </cell>
          <cell r="H16">
            <v>0</v>
          </cell>
          <cell r="I16">
            <v>4</v>
          </cell>
          <cell r="J16">
            <v>4</v>
          </cell>
        </row>
        <row r="17">
          <cell r="A17" t="str">
            <v> 下 松 市</v>
          </cell>
          <cell r="B17" t="str">
            <v>&lt;241&gt;</v>
          </cell>
          <cell r="C17">
            <v>27</v>
          </cell>
          <cell r="E17">
            <v>18</v>
          </cell>
          <cell r="F17">
            <v>0</v>
          </cell>
          <cell r="G17">
            <v>0</v>
          </cell>
          <cell r="H17">
            <v>0</v>
          </cell>
          <cell r="I17">
            <v>0</v>
          </cell>
          <cell r="J17">
            <v>0</v>
          </cell>
        </row>
        <row r="18">
          <cell r="A18" t="str">
            <v> 岩 国 市</v>
          </cell>
          <cell r="B18" t="str">
            <v>&lt;241&gt;</v>
          </cell>
          <cell r="C18">
            <v>78</v>
          </cell>
          <cell r="E18">
            <v>37</v>
          </cell>
          <cell r="F18">
            <v>18</v>
          </cell>
          <cell r="G18">
            <v>17</v>
          </cell>
          <cell r="H18">
            <v>0</v>
          </cell>
          <cell r="I18">
            <v>16</v>
          </cell>
          <cell r="J18">
            <v>3</v>
          </cell>
        </row>
        <row r="19">
          <cell r="A19" t="str">
            <v> 光    市</v>
          </cell>
          <cell r="B19" t="str">
            <v>&lt;241&gt;</v>
          </cell>
          <cell r="C19">
            <v>72</v>
          </cell>
          <cell r="E19">
            <v>44</v>
          </cell>
          <cell r="F19">
            <v>6</v>
          </cell>
          <cell r="G19">
            <v>5</v>
          </cell>
          <cell r="H19">
            <v>0</v>
          </cell>
          <cell r="I19">
            <v>24</v>
          </cell>
          <cell r="J19">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showGridLines="0" zoomScalePageLayoutView="0" workbookViewId="0" topLeftCell="A1">
      <selection activeCell="D30" sqref="D30"/>
    </sheetView>
  </sheetViews>
  <sheetFormatPr defaultColWidth="9.140625" defaultRowHeight="15"/>
  <cols>
    <col min="1" max="1" width="9.421875" style="77" customWidth="1"/>
    <col min="2" max="2" width="3.140625" style="45" customWidth="1"/>
    <col min="3" max="3" width="11.140625" style="45" customWidth="1"/>
    <col min="4" max="4" width="7.57421875" style="45" customWidth="1"/>
    <col min="5" max="5" width="4.57421875" style="45" customWidth="1"/>
    <col min="6" max="6" width="5.8515625" style="45" customWidth="1"/>
    <col min="7" max="7" width="4.57421875" style="45" customWidth="1"/>
    <col min="8" max="12" width="13.28125" style="45" customWidth="1"/>
    <col min="13" max="13" width="9.00390625" style="5" customWidth="1"/>
    <col min="14" max="16384" width="9.00390625" style="6" customWidth="1"/>
  </cols>
  <sheetData>
    <row r="1" spans="1:12" ht="17.25">
      <c r="A1" s="1"/>
      <c r="B1" s="2"/>
      <c r="C1" s="3" t="s">
        <v>0</v>
      </c>
      <c r="D1" s="4"/>
      <c r="E1" s="2"/>
      <c r="F1" s="4"/>
      <c r="G1" s="2"/>
      <c r="H1" s="4"/>
      <c r="I1" s="4"/>
      <c r="J1" s="4"/>
      <c r="K1" s="4"/>
      <c r="L1" s="4"/>
    </row>
    <row r="2" spans="1:12" ht="13.5">
      <c r="A2" s="7"/>
      <c r="B2" s="2"/>
      <c r="C2" s="2"/>
      <c r="D2" s="2"/>
      <c r="E2" s="2"/>
      <c r="F2" s="2"/>
      <c r="G2" s="2"/>
      <c r="H2" s="2"/>
      <c r="I2" s="2"/>
      <c r="J2" s="2"/>
      <c r="K2" s="2"/>
      <c r="L2" s="2"/>
    </row>
    <row r="3" spans="1:12" ht="13.5">
      <c r="A3" s="1"/>
      <c r="B3" s="2"/>
      <c r="C3" s="8" t="s">
        <v>1</v>
      </c>
      <c r="D3" s="4"/>
      <c r="E3" s="2"/>
      <c r="F3" s="4"/>
      <c r="G3" s="2"/>
      <c r="H3" s="4"/>
      <c r="I3" s="4"/>
      <c r="J3" s="4"/>
      <c r="K3" s="4"/>
      <c r="L3" s="4"/>
    </row>
    <row r="4" spans="1:13" s="10" customFormat="1" ht="12.75" customHeight="1">
      <c r="A4" s="1"/>
      <c r="B4" s="2"/>
      <c r="C4" s="8" t="s">
        <v>2</v>
      </c>
      <c r="D4" s="4"/>
      <c r="E4" s="2"/>
      <c r="F4" s="4"/>
      <c r="G4" s="2"/>
      <c r="H4" s="4"/>
      <c r="I4" s="4"/>
      <c r="J4" s="4"/>
      <c r="K4" s="4"/>
      <c r="L4" s="4"/>
      <c r="M4" s="9"/>
    </row>
    <row r="5" spans="1:13" s="10" customFormat="1" ht="12.75" customHeight="1">
      <c r="A5" s="1"/>
      <c r="B5" s="2"/>
      <c r="C5" s="8" t="s">
        <v>3</v>
      </c>
      <c r="D5" s="4"/>
      <c r="E5" s="2"/>
      <c r="F5" s="4"/>
      <c r="G5" s="2"/>
      <c r="H5" s="4"/>
      <c r="I5" s="4"/>
      <c r="J5" s="4"/>
      <c r="K5" s="4"/>
      <c r="L5" s="4"/>
      <c r="M5" s="9"/>
    </row>
    <row r="6" spans="1:13" s="10" customFormat="1" ht="12.75" customHeight="1">
      <c r="A6" s="1"/>
      <c r="B6" s="2"/>
      <c r="C6" s="11" t="s">
        <v>4</v>
      </c>
      <c r="D6" s="4"/>
      <c r="E6" s="2"/>
      <c r="F6" s="4"/>
      <c r="G6" s="2"/>
      <c r="H6" s="4"/>
      <c r="I6" s="4"/>
      <c r="J6" s="4"/>
      <c r="K6" s="4"/>
      <c r="L6" s="4"/>
      <c r="M6" s="9"/>
    </row>
    <row r="7" spans="1:13" s="10" customFormat="1" ht="12.75" customHeight="1">
      <c r="A7" s="1"/>
      <c r="B7" s="2"/>
      <c r="C7" s="8" t="s">
        <v>5</v>
      </c>
      <c r="D7" s="4"/>
      <c r="E7" s="2"/>
      <c r="F7" s="4"/>
      <c r="G7" s="2"/>
      <c r="H7" s="4"/>
      <c r="I7" s="4"/>
      <c r="J7" s="4"/>
      <c r="K7" s="4"/>
      <c r="L7" s="4"/>
      <c r="M7" s="9"/>
    </row>
    <row r="8" spans="1:13" s="10" customFormat="1" ht="12.75" customHeight="1">
      <c r="A8" s="1"/>
      <c r="B8" s="2"/>
      <c r="C8" s="8" t="s">
        <v>6</v>
      </c>
      <c r="D8" s="4"/>
      <c r="E8" s="2"/>
      <c r="F8" s="4"/>
      <c r="G8" s="2"/>
      <c r="H8" s="4"/>
      <c r="I8" s="4"/>
      <c r="J8" s="4"/>
      <c r="K8" s="4"/>
      <c r="L8" s="4"/>
      <c r="M8" s="9"/>
    </row>
    <row r="9" spans="1:13" s="10" customFormat="1" ht="12.75" customHeight="1" thickBot="1">
      <c r="A9" s="1"/>
      <c r="B9" s="2"/>
      <c r="C9" s="8"/>
      <c r="D9" s="4"/>
      <c r="E9" s="2"/>
      <c r="F9" s="4"/>
      <c r="G9" s="2"/>
      <c r="H9" s="4"/>
      <c r="I9" s="4"/>
      <c r="J9" s="4"/>
      <c r="K9" s="4"/>
      <c r="L9" s="4"/>
      <c r="M9" s="9"/>
    </row>
    <row r="10" spans="1:12" ht="14.25" thickTop="1">
      <c r="A10" s="12"/>
      <c r="B10" s="13" t="s">
        <v>7</v>
      </c>
      <c r="C10" s="14"/>
      <c r="D10" s="13" t="s">
        <v>8</v>
      </c>
      <c r="E10" s="14"/>
      <c r="F10" s="15"/>
      <c r="G10" s="16"/>
      <c r="H10" s="17" t="s">
        <v>9</v>
      </c>
      <c r="I10" s="17" t="s">
        <v>10</v>
      </c>
      <c r="J10" s="17" t="s">
        <v>11</v>
      </c>
      <c r="K10" s="17" t="s">
        <v>12</v>
      </c>
      <c r="L10" s="17" t="s">
        <v>13</v>
      </c>
    </row>
    <row r="11" spans="1:13" s="28" customFormat="1" ht="13.5">
      <c r="A11" s="18" t="s">
        <v>14</v>
      </c>
      <c r="B11" s="19"/>
      <c r="C11" s="20"/>
      <c r="D11" s="21" t="s">
        <v>15</v>
      </c>
      <c r="E11" s="22"/>
      <c r="F11" s="23"/>
      <c r="G11" s="24"/>
      <c r="H11" s="25"/>
      <c r="I11" s="25"/>
      <c r="J11" s="26" t="s">
        <v>16</v>
      </c>
      <c r="K11" s="26" t="s">
        <v>16</v>
      </c>
      <c r="L11" s="25" t="s">
        <v>17</v>
      </c>
      <c r="M11" s="27"/>
    </row>
    <row r="12" spans="1:13" s="28" customFormat="1" ht="13.5">
      <c r="A12" s="18"/>
      <c r="B12" s="19"/>
      <c r="C12" s="20"/>
      <c r="D12" s="21"/>
      <c r="E12" s="22"/>
      <c r="F12" s="29" t="s">
        <v>18</v>
      </c>
      <c r="G12" s="30"/>
      <c r="H12" s="25"/>
      <c r="I12" s="25"/>
      <c r="J12" s="26"/>
      <c r="K12" s="26"/>
      <c r="L12" s="25"/>
      <c r="M12" s="27"/>
    </row>
    <row r="13" spans="1:13" s="28" customFormat="1" ht="13.5">
      <c r="A13" s="31"/>
      <c r="B13" s="32" t="s">
        <v>19</v>
      </c>
      <c r="C13" s="33"/>
      <c r="D13" s="34" t="s">
        <v>20</v>
      </c>
      <c r="E13" s="35"/>
      <c r="F13" s="36"/>
      <c r="G13" s="37"/>
      <c r="H13" s="38" t="s">
        <v>21</v>
      </c>
      <c r="I13" s="38" t="s">
        <v>21</v>
      </c>
      <c r="J13" s="38" t="s">
        <v>22</v>
      </c>
      <c r="K13" s="38" t="s">
        <v>22</v>
      </c>
      <c r="L13" s="38" t="s">
        <v>23</v>
      </c>
      <c r="M13" s="27"/>
    </row>
    <row r="14" spans="1:13" s="28" customFormat="1" ht="13.5">
      <c r="A14" s="39"/>
      <c r="B14" s="4"/>
      <c r="C14" s="40" t="s">
        <v>24</v>
      </c>
      <c r="D14" s="4"/>
      <c r="E14" s="2"/>
      <c r="F14" s="4"/>
      <c r="G14" s="2"/>
      <c r="H14" s="4"/>
      <c r="I14" s="4"/>
      <c r="J14" s="41"/>
      <c r="K14" s="41"/>
      <c r="L14" s="4"/>
      <c r="M14" s="27"/>
    </row>
    <row r="15" spans="1:13" s="28" customFormat="1" ht="13.5">
      <c r="A15" s="42"/>
      <c r="B15" s="27"/>
      <c r="C15" s="43"/>
      <c r="D15" s="44"/>
      <c r="E15" s="45"/>
      <c r="F15" s="44"/>
      <c r="G15" s="45"/>
      <c r="H15" s="44"/>
      <c r="I15" s="44"/>
      <c r="J15" s="46"/>
      <c r="K15" s="46"/>
      <c r="L15" s="44"/>
      <c r="M15" s="27"/>
    </row>
    <row r="16" spans="1:13" s="56" customFormat="1" ht="13.5">
      <c r="A16" s="47" t="s">
        <v>25</v>
      </c>
      <c r="B16" s="48"/>
      <c r="C16" s="49">
        <v>377954.84</v>
      </c>
      <c r="D16" s="50">
        <f>SUM(D19:D74)</f>
        <v>1726</v>
      </c>
      <c r="E16" s="51" t="s">
        <v>26</v>
      </c>
      <c r="F16" s="52">
        <f>SUM(F19:F74)</f>
        <v>786</v>
      </c>
      <c r="G16" s="51" t="s">
        <v>26</v>
      </c>
      <c r="H16" s="50">
        <v>128057352</v>
      </c>
      <c r="I16" s="50">
        <v>51950504</v>
      </c>
      <c r="J16" s="53">
        <v>8.5</v>
      </c>
      <c r="K16" s="53">
        <v>9.5</v>
      </c>
      <c r="L16" s="54">
        <v>1.39</v>
      </c>
      <c r="M16" s="55"/>
    </row>
    <row r="17" spans="1:13" s="60" customFormat="1" ht="13.5">
      <c r="A17" s="42"/>
      <c r="B17" s="27"/>
      <c r="C17" s="43"/>
      <c r="D17" s="44"/>
      <c r="E17" s="57"/>
      <c r="F17" s="44"/>
      <c r="G17" s="57"/>
      <c r="H17" s="44"/>
      <c r="I17" s="44"/>
      <c r="J17" s="46"/>
      <c r="K17" s="46"/>
      <c r="L17" s="58"/>
      <c r="M17" s="59"/>
    </row>
    <row r="18" spans="1:13" s="28" customFormat="1" ht="13.5">
      <c r="A18" s="42"/>
      <c r="B18" s="27"/>
      <c r="C18" s="43"/>
      <c r="D18" s="44"/>
      <c r="E18" s="45"/>
      <c r="F18" s="44"/>
      <c r="G18" s="45"/>
      <c r="H18" s="44"/>
      <c r="I18" s="44"/>
      <c r="J18" s="46"/>
      <c r="K18" s="46"/>
      <c r="L18" s="58"/>
      <c r="M18" s="27"/>
    </row>
    <row r="19" spans="1:13" s="28" customFormat="1" ht="13.5">
      <c r="A19" s="18" t="s">
        <v>27</v>
      </c>
      <c r="B19" s="27"/>
      <c r="C19" s="43">
        <v>83457</v>
      </c>
      <c r="D19" s="44">
        <v>185</v>
      </c>
      <c r="E19" s="45"/>
      <c r="F19" s="44">
        <v>35</v>
      </c>
      <c r="G19" s="45"/>
      <c r="H19" s="44">
        <v>5506419</v>
      </c>
      <c r="I19" s="44">
        <v>2424317</v>
      </c>
      <c r="J19" s="46">
        <v>7.3</v>
      </c>
      <c r="K19" s="46">
        <v>10.1</v>
      </c>
      <c r="L19" s="58">
        <v>1.26</v>
      </c>
      <c r="M19" s="27"/>
    </row>
    <row r="20" spans="1:13" s="28" customFormat="1" ht="13.5">
      <c r="A20" s="18" t="s">
        <v>28</v>
      </c>
      <c r="B20" s="57"/>
      <c r="C20" s="43">
        <v>9644.55</v>
      </c>
      <c r="D20" s="44">
        <v>40</v>
      </c>
      <c r="E20" s="45"/>
      <c r="F20" s="44">
        <v>10</v>
      </c>
      <c r="G20" s="45"/>
      <c r="H20" s="44">
        <v>1373339</v>
      </c>
      <c r="I20" s="44">
        <v>513385</v>
      </c>
      <c r="J20" s="46">
        <v>7.1</v>
      </c>
      <c r="K20" s="46">
        <v>11.7</v>
      </c>
      <c r="L20" s="58">
        <v>1.38</v>
      </c>
      <c r="M20" s="27"/>
    </row>
    <row r="21" spans="1:13" s="28" customFormat="1" ht="13.5">
      <c r="A21" s="18" t="s">
        <v>29</v>
      </c>
      <c r="B21" s="61"/>
      <c r="C21" s="43">
        <v>15278.89</v>
      </c>
      <c r="D21" s="44">
        <v>33</v>
      </c>
      <c r="E21" s="45"/>
      <c r="F21" s="44">
        <v>13</v>
      </c>
      <c r="G21" s="45"/>
      <c r="H21" s="44">
        <v>1330147</v>
      </c>
      <c r="I21" s="44">
        <v>483934</v>
      </c>
      <c r="J21" s="46">
        <v>7.4</v>
      </c>
      <c r="K21" s="46">
        <v>11.9</v>
      </c>
      <c r="L21" s="58">
        <v>1.46</v>
      </c>
      <c r="M21" s="27"/>
    </row>
    <row r="22" spans="1:13" s="28" customFormat="1" ht="13.5">
      <c r="A22" s="18" t="s">
        <v>30</v>
      </c>
      <c r="B22" s="57" t="s">
        <v>31</v>
      </c>
      <c r="C22" s="43">
        <v>6862.12</v>
      </c>
      <c r="D22" s="44">
        <v>35</v>
      </c>
      <c r="E22" s="45"/>
      <c r="F22" s="44">
        <v>13</v>
      </c>
      <c r="G22" s="45"/>
      <c r="H22" s="44">
        <v>2348165</v>
      </c>
      <c r="I22" s="44">
        <v>901862</v>
      </c>
      <c r="J22" s="46">
        <v>8.2</v>
      </c>
      <c r="K22" s="46">
        <v>9.4</v>
      </c>
      <c r="L22" s="58">
        <v>1.3</v>
      </c>
      <c r="M22" s="27"/>
    </row>
    <row r="23" spans="1:13" s="28" customFormat="1" ht="13.5">
      <c r="A23" s="18" t="s">
        <v>32</v>
      </c>
      <c r="B23" s="57"/>
      <c r="C23" s="43">
        <v>11636.28</v>
      </c>
      <c r="D23" s="44">
        <v>25</v>
      </c>
      <c r="E23" s="45"/>
      <c r="F23" s="44">
        <v>13</v>
      </c>
      <c r="G23" s="45"/>
      <c r="H23" s="44">
        <v>1085997</v>
      </c>
      <c r="I23" s="44">
        <v>390136</v>
      </c>
      <c r="J23" s="46">
        <v>6.2</v>
      </c>
      <c r="K23" s="46">
        <v>13.2</v>
      </c>
      <c r="L23" s="58">
        <v>1.31</v>
      </c>
      <c r="M23" s="27"/>
    </row>
    <row r="24" spans="1:13" s="28" customFormat="1" ht="13.5">
      <c r="A24" s="18"/>
      <c r="B24" s="61"/>
      <c r="C24" s="43"/>
      <c r="D24" s="44"/>
      <c r="E24" s="45"/>
      <c r="F24" s="44"/>
      <c r="G24" s="45"/>
      <c r="H24" s="44"/>
      <c r="I24" s="44"/>
      <c r="J24" s="46"/>
      <c r="K24" s="46"/>
      <c r="L24" s="58"/>
      <c r="M24" s="27"/>
    </row>
    <row r="25" spans="1:13" s="28" customFormat="1" ht="13.5">
      <c r="A25" s="18" t="s">
        <v>33</v>
      </c>
      <c r="B25" s="57" t="s">
        <v>31</v>
      </c>
      <c r="C25" s="43">
        <v>6652.11</v>
      </c>
      <c r="D25" s="44">
        <v>35</v>
      </c>
      <c r="E25" s="45"/>
      <c r="F25" s="44">
        <v>13</v>
      </c>
      <c r="G25" s="45"/>
      <c r="H25" s="44">
        <v>1168924</v>
      </c>
      <c r="I25" s="44">
        <v>388608</v>
      </c>
      <c r="J25" s="46">
        <v>7.4</v>
      </c>
      <c r="K25" s="46">
        <v>12.1</v>
      </c>
      <c r="L25" s="58">
        <v>1.48</v>
      </c>
      <c r="M25" s="27"/>
    </row>
    <row r="26" spans="1:13" s="28" customFormat="1" ht="13.5">
      <c r="A26" s="18" t="s">
        <v>34</v>
      </c>
      <c r="B26" s="61"/>
      <c r="C26" s="43">
        <v>13782.76</v>
      </c>
      <c r="D26" s="44">
        <v>59</v>
      </c>
      <c r="E26" s="45"/>
      <c r="F26" s="44">
        <v>13</v>
      </c>
      <c r="G26" s="45"/>
      <c r="H26" s="44">
        <v>2029064</v>
      </c>
      <c r="I26" s="44">
        <v>720794</v>
      </c>
      <c r="J26" s="46">
        <v>8</v>
      </c>
      <c r="K26" s="46">
        <v>11.3</v>
      </c>
      <c r="L26" s="58">
        <v>1.52</v>
      </c>
      <c r="M26" s="27"/>
    </row>
    <row r="27" spans="1:13" s="28" customFormat="1" ht="13.5">
      <c r="A27" s="18" t="s">
        <v>35</v>
      </c>
      <c r="B27" s="61"/>
      <c r="C27" s="43">
        <v>6095.72</v>
      </c>
      <c r="D27" s="44">
        <v>44</v>
      </c>
      <c r="E27" s="45"/>
      <c r="F27" s="44">
        <v>32</v>
      </c>
      <c r="G27" s="45"/>
      <c r="H27" s="44">
        <v>2969770</v>
      </c>
      <c r="I27" s="44">
        <v>1088411</v>
      </c>
      <c r="J27" s="46">
        <v>8.2</v>
      </c>
      <c r="K27" s="46">
        <v>9.8</v>
      </c>
      <c r="L27" s="58">
        <v>1.44</v>
      </c>
      <c r="M27" s="27"/>
    </row>
    <row r="28" spans="1:13" s="28" customFormat="1" ht="13.5">
      <c r="A28" s="18" t="s">
        <v>36</v>
      </c>
      <c r="B28" s="61"/>
      <c r="C28" s="43">
        <v>6408.28</v>
      </c>
      <c r="D28" s="44">
        <v>26</v>
      </c>
      <c r="E28" s="45"/>
      <c r="F28" s="44">
        <v>14</v>
      </c>
      <c r="G28" s="45"/>
      <c r="H28" s="44">
        <v>2007683</v>
      </c>
      <c r="I28" s="44">
        <v>745604</v>
      </c>
      <c r="J28" s="46">
        <v>8.3</v>
      </c>
      <c r="K28" s="46">
        <v>10</v>
      </c>
      <c r="L28" s="58">
        <v>1.44</v>
      </c>
      <c r="M28" s="27"/>
    </row>
    <row r="29" spans="1:13" s="28" customFormat="1" ht="13.5">
      <c r="A29" s="18" t="s">
        <v>37</v>
      </c>
      <c r="B29" s="61"/>
      <c r="C29" s="43">
        <v>6362.33</v>
      </c>
      <c r="D29" s="44">
        <v>35</v>
      </c>
      <c r="E29" s="45"/>
      <c r="F29" s="44">
        <v>12</v>
      </c>
      <c r="G29" s="45"/>
      <c r="H29" s="44">
        <v>2008068</v>
      </c>
      <c r="I29" s="44">
        <v>755756</v>
      </c>
      <c r="J29" s="46">
        <v>8.1</v>
      </c>
      <c r="K29" s="46">
        <v>10.3</v>
      </c>
      <c r="L29" s="58">
        <v>1.46</v>
      </c>
      <c r="M29" s="27"/>
    </row>
    <row r="30" spans="1:13" s="28" customFormat="1" ht="13.5">
      <c r="A30" s="18"/>
      <c r="B30" s="61"/>
      <c r="C30" s="43"/>
      <c r="D30" s="44"/>
      <c r="E30" s="45"/>
      <c r="F30" s="44"/>
      <c r="G30" s="45"/>
      <c r="H30" s="44"/>
      <c r="I30" s="44"/>
      <c r="J30" s="46"/>
      <c r="K30" s="46"/>
      <c r="L30" s="58"/>
      <c r="M30" s="27"/>
    </row>
    <row r="31" spans="1:13" s="28" customFormat="1" ht="13.5">
      <c r="A31" s="18" t="s">
        <v>38</v>
      </c>
      <c r="B31" s="57" t="s">
        <v>31</v>
      </c>
      <c r="C31" s="43">
        <v>3767.92</v>
      </c>
      <c r="D31" s="44">
        <v>64</v>
      </c>
      <c r="E31" s="45"/>
      <c r="F31" s="44">
        <v>40</v>
      </c>
      <c r="G31" s="45"/>
      <c r="H31" s="44">
        <v>7194556</v>
      </c>
      <c r="I31" s="44">
        <v>2841595</v>
      </c>
      <c r="J31" s="46">
        <v>8.4</v>
      </c>
      <c r="K31" s="46">
        <v>7.8</v>
      </c>
      <c r="L31" s="58">
        <v>1.32</v>
      </c>
      <c r="M31" s="27"/>
    </row>
    <row r="32" spans="1:13" s="28" customFormat="1" ht="13.5">
      <c r="A32" s="18" t="s">
        <v>39</v>
      </c>
      <c r="B32" s="57" t="s">
        <v>31</v>
      </c>
      <c r="C32" s="43">
        <v>5081.92</v>
      </c>
      <c r="D32" s="44">
        <v>54</v>
      </c>
      <c r="E32" s="45"/>
      <c r="F32" s="44">
        <v>36</v>
      </c>
      <c r="G32" s="45"/>
      <c r="H32" s="44">
        <v>6216289</v>
      </c>
      <c r="I32" s="44">
        <v>2515904</v>
      </c>
      <c r="J32" s="46">
        <v>8.4</v>
      </c>
      <c r="K32" s="46">
        <v>8.2</v>
      </c>
      <c r="L32" s="58">
        <v>1.34</v>
      </c>
      <c r="M32" s="27"/>
    </row>
    <row r="33" spans="1:13" s="28" customFormat="1" ht="13.5">
      <c r="A33" s="18" t="s">
        <v>40</v>
      </c>
      <c r="B33" s="57" t="s">
        <v>31</v>
      </c>
      <c r="C33" s="43">
        <v>2103.97</v>
      </c>
      <c r="D33" s="44">
        <v>39</v>
      </c>
      <c r="E33" s="57" t="s">
        <v>26</v>
      </c>
      <c r="F33" s="44">
        <v>26</v>
      </c>
      <c r="G33" s="57" t="s">
        <v>26</v>
      </c>
      <c r="H33" s="44">
        <v>13159388</v>
      </c>
      <c r="I33" s="44">
        <v>6393768</v>
      </c>
      <c r="J33" s="46">
        <v>8.4</v>
      </c>
      <c r="K33" s="46">
        <v>8.1</v>
      </c>
      <c r="L33" s="58">
        <v>1.12</v>
      </c>
      <c r="M33" s="27"/>
    </row>
    <row r="34" spans="1:13" s="28" customFormat="1" ht="13.5">
      <c r="A34" s="18" t="s">
        <v>41</v>
      </c>
      <c r="B34" s="61"/>
      <c r="C34" s="43">
        <v>2415.86</v>
      </c>
      <c r="D34" s="44">
        <v>33</v>
      </c>
      <c r="E34" s="45"/>
      <c r="F34" s="44">
        <v>19</v>
      </c>
      <c r="G34" s="45"/>
      <c r="H34" s="44">
        <v>9048331</v>
      </c>
      <c r="I34" s="44">
        <v>3844525</v>
      </c>
      <c r="J34" s="46">
        <v>8.8</v>
      </c>
      <c r="K34" s="46">
        <v>7.6</v>
      </c>
      <c r="L34" s="58">
        <v>1.31</v>
      </c>
      <c r="M34" s="27"/>
    </row>
    <row r="35" spans="1:13" s="28" customFormat="1" ht="13.5">
      <c r="A35" s="18" t="s">
        <v>42</v>
      </c>
      <c r="B35" s="57" t="s">
        <v>31</v>
      </c>
      <c r="C35" s="43">
        <v>10363.74</v>
      </c>
      <c r="D35" s="44">
        <v>30</v>
      </c>
      <c r="E35" s="45"/>
      <c r="F35" s="44">
        <v>20</v>
      </c>
      <c r="G35" s="45"/>
      <c r="H35" s="44">
        <v>2374450</v>
      </c>
      <c r="I35" s="44">
        <v>839039</v>
      </c>
      <c r="J35" s="46">
        <v>7.7</v>
      </c>
      <c r="K35" s="46">
        <v>11.3</v>
      </c>
      <c r="L35" s="58">
        <v>1.43</v>
      </c>
      <c r="M35" s="27"/>
    </row>
    <row r="36" spans="1:13" s="28" customFormat="1" ht="13.5">
      <c r="A36" s="18"/>
      <c r="B36" s="61"/>
      <c r="C36" s="43"/>
      <c r="D36" s="44"/>
      <c r="E36" s="45"/>
      <c r="F36" s="44" t="s">
        <v>43</v>
      </c>
      <c r="G36" s="45"/>
      <c r="H36" s="44"/>
      <c r="I36" s="44"/>
      <c r="J36" s="46"/>
      <c r="K36" s="46"/>
      <c r="L36" s="58"/>
      <c r="M36" s="27"/>
    </row>
    <row r="37" spans="1:13" s="28" customFormat="1" ht="13.5">
      <c r="A37" s="18" t="s">
        <v>44</v>
      </c>
      <c r="B37" s="57" t="s">
        <v>31</v>
      </c>
      <c r="C37" s="43">
        <v>2045.79</v>
      </c>
      <c r="D37" s="44">
        <v>15</v>
      </c>
      <c r="E37" s="45"/>
      <c r="F37" s="44">
        <v>10</v>
      </c>
      <c r="G37" s="45"/>
      <c r="H37" s="44">
        <v>1093247</v>
      </c>
      <c r="I37" s="44">
        <v>383439</v>
      </c>
      <c r="J37" s="46">
        <v>7.6</v>
      </c>
      <c r="K37" s="46">
        <v>11</v>
      </c>
      <c r="L37" s="58">
        <v>1.42</v>
      </c>
      <c r="M37" s="27"/>
    </row>
    <row r="38" spans="1:13" s="28" customFormat="1" ht="13.5">
      <c r="A38" s="18" t="s">
        <v>45</v>
      </c>
      <c r="B38" s="61"/>
      <c r="C38" s="43">
        <v>4185.67</v>
      </c>
      <c r="D38" s="44">
        <v>19</v>
      </c>
      <c r="E38" s="45"/>
      <c r="F38" s="44">
        <v>10</v>
      </c>
      <c r="G38" s="45"/>
      <c r="H38" s="44">
        <v>1169788</v>
      </c>
      <c r="I38" s="44">
        <v>441170</v>
      </c>
      <c r="J38" s="46">
        <v>8.3</v>
      </c>
      <c r="K38" s="46">
        <v>10</v>
      </c>
      <c r="L38" s="58">
        <v>1.44</v>
      </c>
      <c r="M38" s="27"/>
    </row>
    <row r="39" spans="1:13" s="28" customFormat="1" ht="13.5">
      <c r="A39" s="18" t="s">
        <v>46</v>
      </c>
      <c r="B39" s="61"/>
      <c r="C39" s="43">
        <v>4189.88</v>
      </c>
      <c r="D39" s="44">
        <v>17</v>
      </c>
      <c r="E39" s="45"/>
      <c r="F39" s="44">
        <v>9</v>
      </c>
      <c r="G39" s="45"/>
      <c r="H39" s="44">
        <v>806314</v>
      </c>
      <c r="I39" s="44">
        <v>275599</v>
      </c>
      <c r="J39" s="46">
        <v>8.6</v>
      </c>
      <c r="K39" s="46">
        <v>10.6</v>
      </c>
      <c r="L39" s="58">
        <v>1.61</v>
      </c>
      <c r="M39" s="27"/>
    </row>
    <row r="40" spans="1:13" s="28" customFormat="1" ht="13.5">
      <c r="A40" s="18" t="s">
        <v>47</v>
      </c>
      <c r="B40" s="57" t="s">
        <v>31</v>
      </c>
      <c r="C40" s="43">
        <v>4201.17</v>
      </c>
      <c r="D40" s="44">
        <v>27</v>
      </c>
      <c r="E40" s="45"/>
      <c r="F40" s="44">
        <v>13</v>
      </c>
      <c r="G40" s="45"/>
      <c r="H40" s="44">
        <v>863075</v>
      </c>
      <c r="I40" s="44">
        <v>327721</v>
      </c>
      <c r="J40" s="46">
        <v>7.8</v>
      </c>
      <c r="K40" s="46">
        <v>10.9</v>
      </c>
      <c r="L40" s="58">
        <v>1.46</v>
      </c>
      <c r="M40" s="27"/>
    </row>
    <row r="41" spans="1:13" s="28" customFormat="1" ht="13.5">
      <c r="A41" s="18" t="s">
        <v>48</v>
      </c>
      <c r="B41" s="57" t="s">
        <v>31</v>
      </c>
      <c r="C41" s="43">
        <v>13104.95</v>
      </c>
      <c r="D41" s="44">
        <v>77</v>
      </c>
      <c r="E41" s="45"/>
      <c r="F41" s="44">
        <v>19</v>
      </c>
      <c r="G41" s="45"/>
      <c r="H41" s="44">
        <v>2152449</v>
      </c>
      <c r="I41" s="44">
        <v>794461</v>
      </c>
      <c r="J41" s="46">
        <v>8.1</v>
      </c>
      <c r="K41" s="46">
        <v>10.9</v>
      </c>
      <c r="L41" s="58">
        <v>1.53</v>
      </c>
      <c r="M41" s="27"/>
    </row>
    <row r="42" spans="1:13" s="28" customFormat="1" ht="13.5">
      <c r="A42" s="18"/>
      <c r="B42" s="61"/>
      <c r="C42" s="43"/>
      <c r="D42" s="44"/>
      <c r="E42" s="45"/>
      <c r="F42" s="44"/>
      <c r="G42" s="45"/>
      <c r="H42" s="44"/>
      <c r="I42" s="44"/>
      <c r="J42" s="46"/>
      <c r="K42" s="46"/>
      <c r="L42" s="58"/>
      <c r="M42" s="27"/>
    </row>
    <row r="43" spans="1:13" s="28" customFormat="1" ht="13.5">
      <c r="A43" s="18" t="s">
        <v>49</v>
      </c>
      <c r="B43" s="57" t="s">
        <v>31</v>
      </c>
      <c r="C43" s="43">
        <v>9768.2</v>
      </c>
      <c r="D43" s="44">
        <v>42</v>
      </c>
      <c r="E43" s="45"/>
      <c r="F43" s="44">
        <v>21</v>
      </c>
      <c r="G43" s="45"/>
      <c r="H43" s="44">
        <v>2080773</v>
      </c>
      <c r="I43" s="44">
        <v>737151</v>
      </c>
      <c r="J43" s="46">
        <v>8.3</v>
      </c>
      <c r="K43" s="46">
        <v>9.9</v>
      </c>
      <c r="L43" s="58">
        <v>1.48</v>
      </c>
      <c r="M43" s="27"/>
    </row>
    <row r="44" spans="1:13" s="28" customFormat="1" ht="13.5">
      <c r="A44" s="18" t="s">
        <v>50</v>
      </c>
      <c r="B44" s="57" t="s">
        <v>31</v>
      </c>
      <c r="C44" s="43">
        <v>7255.38</v>
      </c>
      <c r="D44" s="44">
        <v>35</v>
      </c>
      <c r="E44" s="45"/>
      <c r="F44" s="44">
        <v>23</v>
      </c>
      <c r="G44" s="45"/>
      <c r="H44" s="44">
        <v>3765007</v>
      </c>
      <c r="I44" s="44">
        <v>1399140</v>
      </c>
      <c r="J44" s="46">
        <v>8.6</v>
      </c>
      <c r="K44" s="46">
        <v>9.8</v>
      </c>
      <c r="L44" s="58">
        <v>1.54</v>
      </c>
      <c r="M44" s="27"/>
    </row>
    <row r="45" spans="1:13" s="28" customFormat="1" ht="13.5">
      <c r="A45" s="18" t="s">
        <v>51</v>
      </c>
      <c r="B45" s="57" t="s">
        <v>31</v>
      </c>
      <c r="C45" s="43">
        <v>5116.2</v>
      </c>
      <c r="D45" s="44">
        <v>54</v>
      </c>
      <c r="E45" s="45"/>
      <c r="F45" s="44">
        <v>37</v>
      </c>
      <c r="G45" s="45"/>
      <c r="H45" s="44">
        <v>7410719</v>
      </c>
      <c r="I45" s="44">
        <v>2933802</v>
      </c>
      <c r="J45" s="46">
        <v>9.6</v>
      </c>
      <c r="K45" s="46">
        <v>8.1</v>
      </c>
      <c r="L45" s="58">
        <v>1.52</v>
      </c>
      <c r="M45" s="27"/>
    </row>
    <row r="46" spans="1:13" s="28" customFormat="1" ht="13.5">
      <c r="A46" s="18" t="s">
        <v>52</v>
      </c>
      <c r="B46" s="57" t="s">
        <v>31</v>
      </c>
      <c r="C46" s="43">
        <v>5761.59</v>
      </c>
      <c r="D46" s="44">
        <v>29</v>
      </c>
      <c r="E46" s="45"/>
      <c r="F46" s="44">
        <v>14</v>
      </c>
      <c r="G46" s="45"/>
      <c r="H46" s="44">
        <v>1854724</v>
      </c>
      <c r="I46" s="44">
        <v>704607</v>
      </c>
      <c r="J46" s="46">
        <v>8.4</v>
      </c>
      <c r="K46" s="46">
        <v>10.3</v>
      </c>
      <c r="L46" s="58">
        <v>1.51</v>
      </c>
      <c r="M46" s="27"/>
    </row>
    <row r="47" spans="1:13" s="28" customFormat="1" ht="13.5">
      <c r="A47" s="18" t="s">
        <v>53</v>
      </c>
      <c r="B47" s="57" t="s">
        <v>31</v>
      </c>
      <c r="C47" s="43">
        <v>3766.9</v>
      </c>
      <c r="D47" s="44">
        <v>19</v>
      </c>
      <c r="E47" s="45"/>
      <c r="F47" s="44">
        <v>13</v>
      </c>
      <c r="G47" s="45"/>
      <c r="H47" s="44">
        <v>1410777</v>
      </c>
      <c r="I47" s="44">
        <v>517748</v>
      </c>
      <c r="J47" s="46">
        <v>9.6</v>
      </c>
      <c r="K47" s="46">
        <v>8.4</v>
      </c>
      <c r="L47" s="58">
        <v>1.54</v>
      </c>
      <c r="M47" s="27"/>
    </row>
    <row r="48" spans="1:13" s="28" customFormat="1" ht="13.5">
      <c r="A48" s="18"/>
      <c r="B48" s="61"/>
      <c r="C48" s="43"/>
      <c r="D48" s="44"/>
      <c r="E48" s="45"/>
      <c r="F48" s="44"/>
      <c r="G48" s="45"/>
      <c r="H48" s="44"/>
      <c r="I48" s="44"/>
      <c r="J48" s="46"/>
      <c r="K48" s="46"/>
      <c r="L48" s="58"/>
      <c r="M48" s="27"/>
    </row>
    <row r="49" spans="1:13" s="28" customFormat="1" ht="13.5">
      <c r="A49" s="18" t="s">
        <v>54</v>
      </c>
      <c r="B49" s="61"/>
      <c r="C49" s="43">
        <v>4613.21</v>
      </c>
      <c r="D49" s="44">
        <v>26</v>
      </c>
      <c r="E49" s="45"/>
      <c r="F49" s="44">
        <v>15</v>
      </c>
      <c r="G49" s="45"/>
      <c r="H49" s="44">
        <v>2636092</v>
      </c>
      <c r="I49" s="44">
        <v>1122057</v>
      </c>
      <c r="J49" s="46">
        <v>8.2</v>
      </c>
      <c r="K49" s="46">
        <v>9.1</v>
      </c>
      <c r="L49" s="58">
        <v>1.28</v>
      </c>
      <c r="M49" s="27"/>
    </row>
    <row r="50" spans="1:13" s="28" customFormat="1" ht="13.5">
      <c r="A50" s="18" t="s">
        <v>55</v>
      </c>
      <c r="B50" s="61"/>
      <c r="C50" s="43">
        <v>1899.28</v>
      </c>
      <c r="D50" s="44">
        <v>43</v>
      </c>
      <c r="E50" s="45"/>
      <c r="F50" s="44">
        <v>33</v>
      </c>
      <c r="G50" s="45"/>
      <c r="H50" s="44">
        <v>8865245</v>
      </c>
      <c r="I50" s="44">
        <v>3832386</v>
      </c>
      <c r="J50" s="46">
        <v>8.6</v>
      </c>
      <c r="K50" s="46">
        <v>8.8</v>
      </c>
      <c r="L50" s="58">
        <v>1.33</v>
      </c>
      <c r="M50" s="27"/>
    </row>
    <row r="51" spans="1:13" s="28" customFormat="1" ht="13.5">
      <c r="A51" s="18" t="s">
        <v>56</v>
      </c>
      <c r="B51" s="61"/>
      <c r="C51" s="43">
        <v>8396.16</v>
      </c>
      <c r="D51" s="44">
        <v>41</v>
      </c>
      <c r="E51" s="45"/>
      <c r="F51" s="44">
        <v>29</v>
      </c>
      <c r="G51" s="45"/>
      <c r="H51" s="44">
        <v>5588133</v>
      </c>
      <c r="I51" s="44">
        <v>2255318</v>
      </c>
      <c r="J51" s="46">
        <v>8.7</v>
      </c>
      <c r="K51" s="46">
        <v>9.4</v>
      </c>
      <c r="L51" s="58">
        <v>1.41</v>
      </c>
      <c r="M51" s="27"/>
    </row>
    <row r="52" spans="1:13" s="28" customFormat="1" ht="13.5">
      <c r="A52" s="18" t="s">
        <v>57</v>
      </c>
      <c r="B52" s="61"/>
      <c r="C52" s="43">
        <v>3691.09</v>
      </c>
      <c r="D52" s="44">
        <v>39</v>
      </c>
      <c r="E52" s="45"/>
      <c r="F52" s="44">
        <v>12</v>
      </c>
      <c r="G52" s="45"/>
      <c r="H52" s="44">
        <v>1400728</v>
      </c>
      <c r="I52" s="44">
        <v>523523</v>
      </c>
      <c r="J52" s="46">
        <v>7.7</v>
      </c>
      <c r="K52" s="46">
        <v>9.4</v>
      </c>
      <c r="L52" s="58">
        <v>1.29</v>
      </c>
      <c r="M52" s="27"/>
    </row>
    <row r="53" spans="1:13" s="28" customFormat="1" ht="13.5">
      <c r="A53" s="18" t="s">
        <v>58</v>
      </c>
      <c r="B53" s="61"/>
      <c r="C53" s="43">
        <v>4726.29</v>
      </c>
      <c r="D53" s="44">
        <v>30</v>
      </c>
      <c r="E53" s="45"/>
      <c r="F53" s="44">
        <v>9</v>
      </c>
      <c r="G53" s="45"/>
      <c r="H53" s="44">
        <v>1002198</v>
      </c>
      <c r="I53" s="44">
        <v>393553</v>
      </c>
      <c r="J53" s="46">
        <v>7.6</v>
      </c>
      <c r="K53" s="46">
        <v>12.1</v>
      </c>
      <c r="L53" s="58">
        <v>1.47</v>
      </c>
      <c r="M53" s="27"/>
    </row>
    <row r="54" spans="1:13" s="28" customFormat="1" ht="13.5">
      <c r="A54" s="18"/>
      <c r="B54" s="61"/>
      <c r="C54" s="43"/>
      <c r="D54" s="44"/>
      <c r="E54" s="45"/>
      <c r="F54" s="44" t="s">
        <v>43</v>
      </c>
      <c r="G54" s="45"/>
      <c r="H54" s="44"/>
      <c r="I54" s="44"/>
      <c r="J54" s="46"/>
      <c r="K54" s="46"/>
      <c r="L54" s="58"/>
      <c r="M54" s="27"/>
    </row>
    <row r="55" spans="1:13" s="28" customFormat="1" ht="13.5">
      <c r="A55" s="18" t="s">
        <v>59</v>
      </c>
      <c r="B55" s="61"/>
      <c r="C55" s="43">
        <v>3507.28</v>
      </c>
      <c r="D55" s="44">
        <v>19</v>
      </c>
      <c r="E55" s="45"/>
      <c r="F55" s="44">
        <v>4</v>
      </c>
      <c r="G55" s="45"/>
      <c r="H55" s="44">
        <v>588667</v>
      </c>
      <c r="I55" s="44">
        <v>211964</v>
      </c>
      <c r="J55" s="46">
        <v>8.2</v>
      </c>
      <c r="K55" s="46">
        <v>11.9</v>
      </c>
      <c r="L55" s="58">
        <v>1.54</v>
      </c>
      <c r="M55" s="27"/>
    </row>
    <row r="56" spans="1:13" s="28" customFormat="1" ht="13.5">
      <c r="A56" s="18" t="s">
        <v>60</v>
      </c>
      <c r="B56" s="61"/>
      <c r="C56" s="43">
        <v>6707.96</v>
      </c>
      <c r="D56" s="44">
        <v>19</v>
      </c>
      <c r="E56" s="45"/>
      <c r="F56" s="44">
        <v>8</v>
      </c>
      <c r="G56" s="45"/>
      <c r="H56" s="44">
        <v>717397</v>
      </c>
      <c r="I56" s="44">
        <v>262219</v>
      </c>
      <c r="J56" s="46">
        <v>8.1</v>
      </c>
      <c r="K56" s="46">
        <v>12.8</v>
      </c>
      <c r="L56" s="58">
        <v>1.68</v>
      </c>
      <c r="M56" s="27"/>
    </row>
    <row r="57" spans="1:13" s="28" customFormat="1" ht="13.5">
      <c r="A57" s="18" t="s">
        <v>61</v>
      </c>
      <c r="B57" s="57" t="s">
        <v>31</v>
      </c>
      <c r="C57" s="43">
        <v>7009.6</v>
      </c>
      <c r="D57" s="44">
        <v>27</v>
      </c>
      <c r="E57" s="45"/>
      <c r="F57" s="44">
        <v>15</v>
      </c>
      <c r="G57" s="45"/>
      <c r="H57" s="44">
        <v>1945276</v>
      </c>
      <c r="I57" s="44">
        <v>754511</v>
      </c>
      <c r="J57" s="46">
        <v>8.7</v>
      </c>
      <c r="K57" s="46">
        <v>10.5</v>
      </c>
      <c r="L57" s="58">
        <v>1.5</v>
      </c>
      <c r="M57" s="27"/>
    </row>
    <row r="58" spans="1:13" s="28" customFormat="1" ht="13.5">
      <c r="A58" s="18" t="s">
        <v>62</v>
      </c>
      <c r="B58" s="61"/>
      <c r="C58" s="43">
        <v>8479.7</v>
      </c>
      <c r="D58" s="44">
        <v>23</v>
      </c>
      <c r="E58" s="45"/>
      <c r="F58" s="44">
        <v>14</v>
      </c>
      <c r="G58" s="45"/>
      <c r="H58" s="44">
        <v>2860750</v>
      </c>
      <c r="I58" s="44">
        <v>1184967</v>
      </c>
      <c r="J58" s="46">
        <v>9</v>
      </c>
      <c r="K58" s="46">
        <v>9.7</v>
      </c>
      <c r="L58" s="58">
        <v>1.55</v>
      </c>
      <c r="M58" s="27"/>
    </row>
    <row r="59" spans="1:13" s="68" customFormat="1" ht="13.5">
      <c r="A59" s="47" t="s">
        <v>63</v>
      </c>
      <c r="B59" s="62"/>
      <c r="C59" s="63">
        <v>6114.09</v>
      </c>
      <c r="D59" s="64">
        <v>19</v>
      </c>
      <c r="E59" s="65"/>
      <c r="F59" s="64">
        <v>13</v>
      </c>
      <c r="G59" s="65"/>
      <c r="H59" s="64">
        <v>1451338</v>
      </c>
      <c r="I59" s="64">
        <v>597432</v>
      </c>
      <c r="J59" s="66">
        <v>8</v>
      </c>
      <c r="K59" s="66">
        <v>12.3</v>
      </c>
      <c r="L59" s="67">
        <v>1.56</v>
      </c>
      <c r="M59" s="48"/>
    </row>
    <row r="60" spans="1:13" s="28" customFormat="1" ht="13.5">
      <c r="A60" s="42"/>
      <c r="B60" s="61"/>
      <c r="C60" s="43"/>
      <c r="D60" s="44"/>
      <c r="E60" s="45"/>
      <c r="F60" s="44"/>
      <c r="G60" s="45"/>
      <c r="H60" s="44"/>
      <c r="I60" s="44"/>
      <c r="J60" s="46"/>
      <c r="K60" s="46"/>
      <c r="L60" s="58"/>
      <c r="M60" s="27"/>
    </row>
    <row r="61" spans="1:13" s="28" customFormat="1" ht="13.5">
      <c r="A61" s="18" t="s">
        <v>64</v>
      </c>
      <c r="B61" s="61"/>
      <c r="C61" s="43">
        <v>4146.74</v>
      </c>
      <c r="D61" s="44">
        <v>24</v>
      </c>
      <c r="E61" s="45"/>
      <c r="F61" s="44">
        <v>8</v>
      </c>
      <c r="G61" s="45"/>
      <c r="H61" s="44">
        <v>785491</v>
      </c>
      <c r="I61" s="44">
        <v>302294</v>
      </c>
      <c r="J61" s="46">
        <v>7.6</v>
      </c>
      <c r="K61" s="46">
        <v>11.9</v>
      </c>
      <c r="L61" s="58">
        <v>1.42</v>
      </c>
      <c r="M61" s="27"/>
    </row>
    <row r="62" spans="1:13" s="28" customFormat="1" ht="13.5">
      <c r="A62" s="18" t="s">
        <v>65</v>
      </c>
      <c r="B62" s="57" t="s">
        <v>31</v>
      </c>
      <c r="C62" s="43">
        <v>1862.32</v>
      </c>
      <c r="D62" s="44">
        <v>17</v>
      </c>
      <c r="E62" s="45"/>
      <c r="F62" s="44">
        <v>8</v>
      </c>
      <c r="G62" s="45"/>
      <c r="H62" s="44">
        <v>995842</v>
      </c>
      <c r="I62" s="44">
        <v>390474</v>
      </c>
      <c r="J62" s="46">
        <v>8.5</v>
      </c>
      <c r="K62" s="46">
        <v>11.2</v>
      </c>
      <c r="L62" s="58">
        <v>1.57</v>
      </c>
      <c r="M62" s="27"/>
    </row>
    <row r="63" spans="1:13" s="28" customFormat="1" ht="13.5">
      <c r="A63" s="18" t="s">
        <v>66</v>
      </c>
      <c r="B63" s="61"/>
      <c r="C63" s="43">
        <v>5678.33</v>
      </c>
      <c r="D63" s="44">
        <v>20</v>
      </c>
      <c r="E63" s="45"/>
      <c r="F63" s="44">
        <v>11</v>
      </c>
      <c r="G63" s="45"/>
      <c r="H63" s="44">
        <v>1431493</v>
      </c>
      <c r="I63" s="44">
        <v>590888</v>
      </c>
      <c r="J63" s="46">
        <v>8</v>
      </c>
      <c r="K63" s="46">
        <v>11.5</v>
      </c>
      <c r="L63" s="58">
        <v>1.5</v>
      </c>
      <c r="M63" s="27"/>
    </row>
    <row r="64" spans="1:13" s="28" customFormat="1" ht="13.5">
      <c r="A64" s="18" t="s">
        <v>67</v>
      </c>
      <c r="B64" s="61"/>
      <c r="C64" s="43">
        <v>7105.16</v>
      </c>
      <c r="D64" s="44">
        <v>34</v>
      </c>
      <c r="E64" s="45"/>
      <c r="F64" s="44">
        <v>11</v>
      </c>
      <c r="G64" s="45"/>
      <c r="H64" s="44">
        <v>764456</v>
      </c>
      <c r="I64" s="44">
        <v>321909</v>
      </c>
      <c r="J64" s="46">
        <v>7.2</v>
      </c>
      <c r="K64" s="46">
        <v>12.8</v>
      </c>
      <c r="L64" s="58">
        <v>1.42</v>
      </c>
      <c r="M64" s="27"/>
    </row>
    <row r="65" spans="1:13" s="28" customFormat="1" ht="13.5">
      <c r="A65" s="18" t="s">
        <v>68</v>
      </c>
      <c r="B65" s="57" t="s">
        <v>31</v>
      </c>
      <c r="C65" s="43">
        <v>4846.41</v>
      </c>
      <c r="D65" s="44">
        <v>60</v>
      </c>
      <c r="E65" s="45"/>
      <c r="F65" s="44">
        <v>28</v>
      </c>
      <c r="G65" s="45"/>
      <c r="H65" s="44">
        <v>5071968</v>
      </c>
      <c r="I65" s="44">
        <v>2110468</v>
      </c>
      <c r="J65" s="46">
        <v>9.3</v>
      </c>
      <c r="K65" s="46">
        <v>9.3</v>
      </c>
      <c r="L65" s="58">
        <v>1.44</v>
      </c>
      <c r="M65" s="27"/>
    </row>
    <row r="66" spans="1:13" s="28" customFormat="1" ht="13.5">
      <c r="A66" s="18"/>
      <c r="B66" s="61"/>
      <c r="C66" s="43"/>
      <c r="D66" s="44"/>
      <c r="E66" s="45"/>
      <c r="F66" s="44" t="s">
        <v>43</v>
      </c>
      <c r="G66" s="45"/>
      <c r="H66" s="44"/>
      <c r="I66" s="44"/>
      <c r="J66" s="46"/>
      <c r="K66" s="46"/>
      <c r="L66" s="58"/>
      <c r="M66" s="27"/>
    </row>
    <row r="67" spans="1:13" s="28" customFormat="1" ht="13.5">
      <c r="A67" s="18" t="s">
        <v>69</v>
      </c>
      <c r="B67" s="61"/>
      <c r="C67" s="43">
        <v>2439.65</v>
      </c>
      <c r="D67" s="44">
        <v>20</v>
      </c>
      <c r="E67" s="45"/>
      <c r="F67" s="44">
        <v>10</v>
      </c>
      <c r="G67" s="45"/>
      <c r="H67" s="44">
        <v>849788</v>
      </c>
      <c r="I67" s="44">
        <v>295038</v>
      </c>
      <c r="J67" s="46">
        <v>9</v>
      </c>
      <c r="K67" s="46">
        <v>10.9</v>
      </c>
      <c r="L67" s="58">
        <v>1.61</v>
      </c>
      <c r="M67" s="27"/>
    </row>
    <row r="68" spans="1:13" s="28" customFormat="1" ht="13.5">
      <c r="A68" s="18" t="s">
        <v>70</v>
      </c>
      <c r="B68" s="61"/>
      <c r="C68" s="43">
        <v>4105.47</v>
      </c>
      <c r="D68" s="44">
        <v>21</v>
      </c>
      <c r="E68" s="45"/>
      <c r="F68" s="44">
        <v>13</v>
      </c>
      <c r="G68" s="45"/>
      <c r="H68" s="44">
        <v>1426779</v>
      </c>
      <c r="I68" s="44">
        <v>558660</v>
      </c>
      <c r="J68" s="46">
        <v>8.5</v>
      </c>
      <c r="K68" s="46">
        <v>11.5</v>
      </c>
      <c r="L68" s="58">
        <v>1.61</v>
      </c>
      <c r="M68" s="27"/>
    </row>
    <row r="69" spans="1:13" s="28" customFormat="1" ht="13.5">
      <c r="A69" s="18" t="s">
        <v>71</v>
      </c>
      <c r="B69" s="57" t="s">
        <v>31</v>
      </c>
      <c r="C69" s="43">
        <v>7267.83</v>
      </c>
      <c r="D69" s="44">
        <v>45</v>
      </c>
      <c r="E69" s="45"/>
      <c r="F69" s="44">
        <v>14</v>
      </c>
      <c r="G69" s="45"/>
      <c r="H69" s="44">
        <v>1817426</v>
      </c>
      <c r="I69" s="44">
        <v>688234</v>
      </c>
      <c r="J69" s="46">
        <v>9</v>
      </c>
      <c r="K69" s="46">
        <v>10.6</v>
      </c>
      <c r="L69" s="58">
        <v>1.62</v>
      </c>
      <c r="M69" s="27"/>
    </row>
    <row r="70" spans="1:13" s="28" customFormat="1" ht="13.5">
      <c r="A70" s="18" t="s">
        <v>72</v>
      </c>
      <c r="B70" s="57" t="s">
        <v>31</v>
      </c>
      <c r="C70" s="43">
        <v>5099.57</v>
      </c>
      <c r="D70" s="44">
        <v>18</v>
      </c>
      <c r="E70" s="45"/>
      <c r="F70" s="44">
        <v>14</v>
      </c>
      <c r="G70" s="45"/>
      <c r="H70" s="44">
        <v>1196529</v>
      </c>
      <c r="I70" s="44">
        <v>482051</v>
      </c>
      <c r="J70" s="46">
        <v>8.5</v>
      </c>
      <c r="K70" s="46">
        <v>10.9</v>
      </c>
      <c r="L70" s="58">
        <v>1.56</v>
      </c>
      <c r="M70" s="27"/>
    </row>
    <row r="71" spans="1:13" s="28" customFormat="1" ht="13.5">
      <c r="A71" s="18" t="s">
        <v>73</v>
      </c>
      <c r="B71" s="57" t="s">
        <v>31</v>
      </c>
      <c r="C71" s="43">
        <v>6794.69</v>
      </c>
      <c r="D71" s="44">
        <v>26</v>
      </c>
      <c r="E71" s="45"/>
      <c r="F71" s="44">
        <v>9</v>
      </c>
      <c r="G71" s="45"/>
      <c r="H71" s="44">
        <v>1135233</v>
      </c>
      <c r="I71" s="44">
        <v>460505</v>
      </c>
      <c r="J71" s="46">
        <v>9</v>
      </c>
      <c r="K71" s="46">
        <v>10.9</v>
      </c>
      <c r="L71" s="58">
        <v>1.68</v>
      </c>
      <c r="M71" s="27"/>
    </row>
    <row r="72" spans="1:13" s="28" customFormat="1" ht="13.5">
      <c r="A72" s="18"/>
      <c r="B72" s="61"/>
      <c r="C72" s="43"/>
      <c r="D72" s="44"/>
      <c r="E72" s="45"/>
      <c r="F72" s="44"/>
      <c r="G72" s="45"/>
      <c r="H72" s="44"/>
      <c r="I72" s="44"/>
      <c r="J72" s="46"/>
      <c r="K72" s="46"/>
      <c r="L72" s="58"/>
      <c r="M72" s="27"/>
    </row>
    <row r="73" spans="1:13" s="28" customFormat="1" ht="13.5">
      <c r="A73" s="18" t="s">
        <v>74</v>
      </c>
      <c r="B73" s="57" t="s">
        <v>31</v>
      </c>
      <c r="C73" s="43">
        <v>9044.49</v>
      </c>
      <c r="D73" s="44">
        <v>43</v>
      </c>
      <c r="E73" s="45"/>
      <c r="F73" s="44">
        <v>19</v>
      </c>
      <c r="G73" s="45"/>
      <c r="H73" s="44">
        <v>1706242</v>
      </c>
      <c r="I73" s="44">
        <v>729386</v>
      </c>
      <c r="J73" s="46">
        <v>8.9</v>
      </c>
      <c r="K73" s="46">
        <v>11.9</v>
      </c>
      <c r="L73" s="58">
        <v>1.62</v>
      </c>
      <c r="M73" s="27"/>
    </row>
    <row r="74" spans="1:13" s="28" customFormat="1" ht="13.5">
      <c r="A74" s="18" t="s">
        <v>75</v>
      </c>
      <c r="B74" s="57"/>
      <c r="C74" s="43">
        <v>2276.49</v>
      </c>
      <c r="D74" s="44">
        <v>41</v>
      </c>
      <c r="E74" s="45"/>
      <c r="F74" s="44">
        <v>11</v>
      </c>
      <c r="G74" s="45"/>
      <c r="H74" s="44">
        <v>1392818</v>
      </c>
      <c r="I74" s="44">
        <v>520191</v>
      </c>
      <c r="J74" s="46">
        <v>12.3</v>
      </c>
      <c r="K74" s="46">
        <v>7.3</v>
      </c>
      <c r="L74" s="58">
        <v>1.87</v>
      </c>
      <c r="M74" s="27"/>
    </row>
    <row r="75" spans="1:13" s="28" customFormat="1" ht="13.5">
      <c r="A75" s="69"/>
      <c r="B75" s="70"/>
      <c r="C75" s="71"/>
      <c r="D75" s="72"/>
      <c r="E75" s="73"/>
      <c r="F75" s="72"/>
      <c r="G75" s="73"/>
      <c r="H75" s="72"/>
      <c r="I75" s="72"/>
      <c r="J75" s="74"/>
      <c r="K75" s="74"/>
      <c r="L75" s="75"/>
      <c r="M75" s="27"/>
    </row>
    <row r="76" spans="1:13" s="28" customFormat="1" ht="13.5">
      <c r="A76" s="76"/>
      <c r="B76" s="27"/>
      <c r="C76" s="61"/>
      <c r="D76" s="61"/>
      <c r="E76" s="27"/>
      <c r="F76" s="61"/>
      <c r="G76" s="27"/>
      <c r="H76" s="61"/>
      <c r="I76" s="61"/>
      <c r="J76" s="61"/>
      <c r="K76" s="61"/>
      <c r="L76" s="61"/>
      <c r="M76" s="27"/>
    </row>
    <row r="77" spans="1:13" s="28" customFormat="1" ht="13.5">
      <c r="A77" s="77"/>
      <c r="B77" s="45"/>
      <c r="C77" s="45"/>
      <c r="D77" s="45"/>
      <c r="E77" s="45"/>
      <c r="F77" s="45"/>
      <c r="G77" s="45"/>
      <c r="H77" s="45"/>
      <c r="I77" s="45"/>
      <c r="J77" s="45"/>
      <c r="K77" s="45"/>
      <c r="L77" s="45"/>
      <c r="M77" s="27"/>
    </row>
    <row r="78" spans="1:13" s="28" customFormat="1" ht="13.5">
      <c r="A78" s="77"/>
      <c r="B78" s="45"/>
      <c r="C78" s="45"/>
      <c r="D78" s="45"/>
      <c r="E78" s="45"/>
      <c r="F78" s="45"/>
      <c r="G78" s="45"/>
      <c r="H78" s="45"/>
      <c r="I78" s="45"/>
      <c r="J78" s="45"/>
      <c r="K78" s="45"/>
      <c r="L78" s="45"/>
      <c r="M78" s="27"/>
    </row>
  </sheetData>
  <sheetProtection/>
  <printOptions horizontalCentered="1"/>
  <pageMargins left="0.5905511811023623" right="0.5905511811023623" top="0.5905511811023623" bottom="0.3937007874015748" header="0.5118110236220472" footer="0.5118110236220472"/>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U80"/>
  <sheetViews>
    <sheetView showGridLines="0" zoomScalePageLayoutView="0" workbookViewId="0" topLeftCell="A1">
      <pane xSplit="1" ySplit="12" topLeftCell="I13" activePane="bottomRight" state="frozen"/>
      <selection pane="topLeft" activeCell="A1" sqref="A1"/>
      <selection pane="topRight" activeCell="B1" sqref="B1"/>
      <selection pane="bottomLeft" activeCell="A13" sqref="A13"/>
      <selection pane="bottomRight" activeCell="O17" sqref="O17"/>
    </sheetView>
  </sheetViews>
  <sheetFormatPr defaultColWidth="9.140625" defaultRowHeight="15"/>
  <cols>
    <col min="1" max="1" width="10.8515625" style="45" customWidth="1"/>
    <col min="2" max="9" width="12.8515625" style="45" customWidth="1"/>
    <col min="10" max="16" width="12.57421875" style="45" customWidth="1"/>
    <col min="17" max="17" width="11.421875" style="45" customWidth="1"/>
    <col min="18" max="18" width="10.8515625" style="45" customWidth="1"/>
    <col min="19" max="21" width="10.7109375" style="45" customWidth="1"/>
    <col min="22" max="16384" width="9.00390625" style="6" customWidth="1"/>
  </cols>
  <sheetData>
    <row r="1" spans="1:20" ht="17.25">
      <c r="A1" s="4"/>
      <c r="B1" s="3" t="s">
        <v>76</v>
      </c>
      <c r="C1" s="4"/>
      <c r="D1" s="4"/>
      <c r="E1" s="4"/>
      <c r="F1" s="4"/>
      <c r="G1" s="4"/>
      <c r="H1" s="4"/>
      <c r="I1" s="4"/>
      <c r="J1" s="3"/>
      <c r="K1" s="4"/>
      <c r="L1" s="4"/>
      <c r="M1" s="4"/>
      <c r="N1" s="4"/>
      <c r="O1" s="4"/>
      <c r="P1" s="4"/>
      <c r="Q1" s="2"/>
      <c r="R1" s="4"/>
      <c r="S1" s="61"/>
      <c r="T1" s="61"/>
    </row>
    <row r="2" spans="1:20" ht="13.5">
      <c r="A2" s="2"/>
      <c r="B2" s="4"/>
      <c r="C2" s="4"/>
      <c r="D2" s="4"/>
      <c r="E2" s="4"/>
      <c r="F2" s="4"/>
      <c r="G2" s="4"/>
      <c r="H2" s="4"/>
      <c r="I2" s="4"/>
      <c r="J2" s="2"/>
      <c r="K2" s="2"/>
      <c r="L2" s="2"/>
      <c r="M2" s="2"/>
      <c r="N2" s="2"/>
      <c r="O2" s="2"/>
      <c r="P2" s="2"/>
      <c r="Q2" s="2"/>
      <c r="R2" s="2"/>
      <c r="S2" s="61"/>
      <c r="T2" s="61"/>
    </row>
    <row r="3" spans="1:18" ht="13.5">
      <c r="A3" s="4"/>
      <c r="B3" s="78" t="s">
        <v>77</v>
      </c>
      <c r="C3" s="2"/>
      <c r="D3" s="2"/>
      <c r="E3" s="2"/>
      <c r="F3" s="2"/>
      <c r="G3" s="2"/>
      <c r="H3" s="2"/>
      <c r="I3" s="2"/>
      <c r="J3" s="79" t="s">
        <v>78</v>
      </c>
      <c r="K3" s="4"/>
      <c r="L3" s="4"/>
      <c r="M3" s="4"/>
      <c r="N3" s="4"/>
      <c r="O3" s="4"/>
      <c r="P3" s="4"/>
      <c r="Q3" s="2"/>
      <c r="R3" s="4"/>
    </row>
    <row r="4" spans="1:21" s="10" customFormat="1" ht="12.75" customHeight="1">
      <c r="A4" s="4"/>
      <c r="B4" s="8" t="s">
        <v>79</v>
      </c>
      <c r="C4" s="8"/>
      <c r="D4" s="2"/>
      <c r="E4" s="2"/>
      <c r="F4" s="2"/>
      <c r="G4" s="2"/>
      <c r="H4" s="2"/>
      <c r="I4" s="2"/>
      <c r="J4" s="79" t="s">
        <v>80</v>
      </c>
      <c r="K4" s="4"/>
      <c r="L4" s="4"/>
      <c r="M4" s="4"/>
      <c r="N4" s="4"/>
      <c r="O4" s="4"/>
      <c r="P4" s="4"/>
      <c r="Q4" s="79"/>
      <c r="R4" s="4"/>
      <c r="S4" s="45"/>
      <c r="T4" s="45"/>
      <c r="U4" s="45"/>
    </row>
    <row r="5" spans="1:21" s="10" customFormat="1" ht="12.75" customHeight="1">
      <c r="A5" s="4"/>
      <c r="B5" s="8" t="s">
        <v>81</v>
      </c>
      <c r="C5" s="11"/>
      <c r="D5" s="2"/>
      <c r="E5" s="2"/>
      <c r="F5" s="2"/>
      <c r="G5" s="2"/>
      <c r="H5" s="2"/>
      <c r="I5" s="2"/>
      <c r="J5" s="78" t="s">
        <v>82</v>
      </c>
      <c r="K5" s="4"/>
      <c r="L5" s="2"/>
      <c r="M5" s="2"/>
      <c r="N5" s="4"/>
      <c r="O5" s="4"/>
      <c r="P5" s="4"/>
      <c r="Q5" s="79"/>
      <c r="R5" s="4"/>
      <c r="S5" s="45"/>
      <c r="T5" s="45"/>
      <c r="U5" s="45"/>
    </row>
    <row r="6" spans="1:21" s="10" customFormat="1" ht="12.75" customHeight="1">
      <c r="A6" s="4"/>
      <c r="B6" s="79" t="s">
        <v>83</v>
      </c>
      <c r="C6" s="8"/>
      <c r="D6" s="2"/>
      <c r="E6" s="2"/>
      <c r="F6" s="2"/>
      <c r="G6" s="2"/>
      <c r="H6" s="2"/>
      <c r="I6" s="2"/>
      <c r="J6" s="78" t="s">
        <v>84</v>
      </c>
      <c r="K6" s="2"/>
      <c r="L6" s="2"/>
      <c r="M6" s="2"/>
      <c r="N6" s="2"/>
      <c r="O6" s="2"/>
      <c r="P6" s="4"/>
      <c r="Q6" s="79"/>
      <c r="R6" s="4"/>
      <c r="S6" s="45"/>
      <c r="T6" s="45"/>
      <c r="U6" s="45"/>
    </row>
    <row r="7" spans="1:21" s="10" customFormat="1" ht="12.75" customHeight="1">
      <c r="A7" s="4"/>
      <c r="B7" s="80" t="s">
        <v>85</v>
      </c>
      <c r="C7" s="2"/>
      <c r="D7" s="2"/>
      <c r="E7" s="2"/>
      <c r="F7" s="2"/>
      <c r="G7" s="2"/>
      <c r="H7" s="2"/>
      <c r="I7" s="2"/>
      <c r="J7" s="8" t="s">
        <v>86</v>
      </c>
      <c r="K7" s="4"/>
      <c r="L7" s="4"/>
      <c r="M7" s="4"/>
      <c r="N7" s="4"/>
      <c r="O7" s="4"/>
      <c r="P7" s="2"/>
      <c r="Q7" s="79"/>
      <c r="R7" s="4"/>
      <c r="S7" s="45"/>
      <c r="T7" s="45"/>
      <c r="U7" s="45"/>
    </row>
    <row r="8" spans="1:21" s="10" customFormat="1" ht="12.75" customHeight="1" thickBot="1">
      <c r="A8" s="81"/>
      <c r="B8" s="79"/>
      <c r="C8" s="82"/>
      <c r="D8" s="82"/>
      <c r="E8" s="82"/>
      <c r="F8" s="82"/>
      <c r="G8" s="82"/>
      <c r="H8" s="82"/>
      <c r="I8" s="82"/>
      <c r="J8" s="8"/>
      <c r="K8" s="81"/>
      <c r="L8" s="4"/>
      <c r="M8" s="4"/>
      <c r="N8" s="4"/>
      <c r="O8" s="4"/>
      <c r="P8" s="4"/>
      <c r="Q8" s="8"/>
      <c r="R8" s="81"/>
      <c r="S8" s="45"/>
      <c r="T8" s="45"/>
      <c r="U8" s="45"/>
    </row>
    <row r="9" spans="1:21" s="9" customFormat="1" ht="12.75" customHeight="1" thickTop="1">
      <c r="A9" s="20"/>
      <c r="B9" s="83"/>
      <c r="C9" s="84"/>
      <c r="D9" s="85"/>
      <c r="E9" s="86"/>
      <c r="F9" s="84"/>
      <c r="G9" s="85"/>
      <c r="H9" s="86"/>
      <c r="I9" s="84"/>
      <c r="J9" s="87"/>
      <c r="K9" s="88"/>
      <c r="L9" s="89"/>
      <c r="M9" s="89"/>
      <c r="N9" s="89"/>
      <c r="O9" s="90" t="s">
        <v>87</v>
      </c>
      <c r="P9" s="83"/>
      <c r="Q9" s="91"/>
      <c r="R9" s="83"/>
      <c r="T9" s="45"/>
      <c r="U9" s="45"/>
    </row>
    <row r="10" spans="1:20" ht="13.5">
      <c r="A10" s="92"/>
      <c r="B10" s="21" t="s">
        <v>88</v>
      </c>
      <c r="C10" s="93"/>
      <c r="D10" s="94" t="s">
        <v>89</v>
      </c>
      <c r="E10" s="95" t="s">
        <v>90</v>
      </c>
      <c r="F10" s="95"/>
      <c r="G10" s="25" t="s">
        <v>91</v>
      </c>
      <c r="H10" s="34" t="s">
        <v>92</v>
      </c>
      <c r="I10" s="96"/>
      <c r="J10" s="31" t="s">
        <v>93</v>
      </c>
      <c r="K10" s="95" t="s">
        <v>94</v>
      </c>
      <c r="L10" s="94" t="s">
        <v>95</v>
      </c>
      <c r="M10" s="94" t="s">
        <v>96</v>
      </c>
      <c r="N10" s="94" t="s">
        <v>97</v>
      </c>
      <c r="O10" s="94" t="s">
        <v>97</v>
      </c>
      <c r="P10" s="21" t="s">
        <v>98</v>
      </c>
      <c r="Q10" s="97"/>
      <c r="R10" s="29"/>
      <c r="S10" s="61"/>
      <c r="T10" s="61"/>
    </row>
    <row r="11" spans="1:21" s="28" customFormat="1" ht="13.5">
      <c r="A11" s="92" t="s">
        <v>14</v>
      </c>
      <c r="B11" s="34" t="s">
        <v>99</v>
      </c>
      <c r="C11" s="97"/>
      <c r="D11" s="94"/>
      <c r="E11" s="95"/>
      <c r="F11" s="98" t="s">
        <v>100</v>
      </c>
      <c r="G11" s="25"/>
      <c r="H11" s="25"/>
      <c r="I11" s="99" t="s">
        <v>101</v>
      </c>
      <c r="J11" s="99"/>
      <c r="K11" s="95"/>
      <c r="L11" s="94"/>
      <c r="M11" s="100"/>
      <c r="N11" s="94" t="s">
        <v>102</v>
      </c>
      <c r="O11" s="95" t="s">
        <v>103</v>
      </c>
      <c r="P11" s="98" t="s">
        <v>104</v>
      </c>
      <c r="Q11" s="98" t="s">
        <v>105</v>
      </c>
      <c r="R11" s="29" t="s">
        <v>14</v>
      </c>
      <c r="S11" s="61"/>
      <c r="T11" s="61"/>
      <c r="U11" s="45"/>
    </row>
    <row r="12" spans="1:21" s="28" customFormat="1" ht="13.5">
      <c r="A12" s="101"/>
      <c r="B12" s="102" t="s">
        <v>104</v>
      </c>
      <c r="C12" s="31" t="s">
        <v>105</v>
      </c>
      <c r="D12" s="38" t="s">
        <v>106</v>
      </c>
      <c r="E12" s="38" t="s">
        <v>106</v>
      </c>
      <c r="F12" s="38" t="s">
        <v>107</v>
      </c>
      <c r="G12" s="38" t="s">
        <v>108</v>
      </c>
      <c r="H12" s="38" t="s">
        <v>109</v>
      </c>
      <c r="I12" s="102" t="s">
        <v>110</v>
      </c>
      <c r="J12" s="102" t="s">
        <v>111</v>
      </c>
      <c r="K12" s="103" t="s">
        <v>112</v>
      </c>
      <c r="L12" s="102" t="s">
        <v>106</v>
      </c>
      <c r="M12" s="104" t="s">
        <v>113</v>
      </c>
      <c r="N12" s="105" t="s">
        <v>114</v>
      </c>
      <c r="O12" s="106" t="s">
        <v>115</v>
      </c>
      <c r="P12" s="107" t="s">
        <v>116</v>
      </c>
      <c r="Q12" s="107" t="s">
        <v>116</v>
      </c>
      <c r="R12" s="108"/>
      <c r="S12" s="45"/>
      <c r="T12" s="61"/>
      <c r="U12" s="45"/>
    </row>
    <row r="13" spans="1:21" s="28" customFormat="1" ht="13.5">
      <c r="A13" s="84"/>
      <c r="B13" s="109"/>
      <c r="C13" s="40" t="s">
        <v>117</v>
      </c>
      <c r="D13" s="40" t="s">
        <v>118</v>
      </c>
      <c r="E13" s="40" t="s">
        <v>119</v>
      </c>
      <c r="F13" s="40" t="s">
        <v>119</v>
      </c>
      <c r="G13" s="40" t="s">
        <v>120</v>
      </c>
      <c r="H13" s="40" t="s">
        <v>120</v>
      </c>
      <c r="I13" s="40" t="s">
        <v>121</v>
      </c>
      <c r="J13" s="40" t="s">
        <v>122</v>
      </c>
      <c r="K13" s="40" t="s">
        <v>118</v>
      </c>
      <c r="L13" s="40" t="s">
        <v>120</v>
      </c>
      <c r="M13" s="40" t="s">
        <v>123</v>
      </c>
      <c r="N13" s="40" t="s">
        <v>124</v>
      </c>
      <c r="O13" s="40" t="s">
        <v>125</v>
      </c>
      <c r="P13" s="40"/>
      <c r="Q13" s="110" t="s">
        <v>126</v>
      </c>
      <c r="R13" s="111"/>
      <c r="S13" s="45"/>
      <c r="T13" s="45"/>
      <c r="U13" s="45"/>
    </row>
    <row r="14" spans="1:21" s="28" customFormat="1" ht="13.5">
      <c r="A14" s="112"/>
      <c r="B14" s="113"/>
      <c r="C14" s="44"/>
      <c r="D14" s="44"/>
      <c r="E14" s="44"/>
      <c r="F14" s="44"/>
      <c r="G14" s="44"/>
      <c r="H14" s="44"/>
      <c r="I14" s="44"/>
      <c r="J14" s="44"/>
      <c r="K14" s="44"/>
      <c r="L14" s="44"/>
      <c r="M14" s="44"/>
      <c r="N14" s="114"/>
      <c r="O14" s="44"/>
      <c r="P14" s="44"/>
      <c r="Q14" s="115"/>
      <c r="R14" s="116"/>
      <c r="S14" s="61"/>
      <c r="T14" s="61"/>
      <c r="U14" s="45"/>
    </row>
    <row r="15" spans="1:21" s="56" customFormat="1" ht="13.5">
      <c r="A15" s="47" t="s">
        <v>25</v>
      </c>
      <c r="B15" s="117">
        <v>6043300</v>
      </c>
      <c r="C15" s="118">
        <v>62860514</v>
      </c>
      <c r="D15" s="64">
        <v>1679084</v>
      </c>
      <c r="E15" s="50">
        <f>SUM(E18:E73)</f>
        <v>2527948</v>
      </c>
      <c r="F15" s="50">
        <f>SUM(F18:F73)</f>
        <v>1179779</v>
      </c>
      <c r="G15" s="50">
        <v>4561000</v>
      </c>
      <c r="H15" s="50">
        <v>1576000</v>
      </c>
      <c r="I15" s="50">
        <v>533</v>
      </c>
      <c r="J15" s="50">
        <v>8397000</v>
      </c>
      <c r="K15" s="50">
        <v>140186</v>
      </c>
      <c r="L15" s="119">
        <v>24845302</v>
      </c>
      <c r="M15" s="50">
        <f>SUM(M18:M73)</f>
        <v>18290</v>
      </c>
      <c r="N15" s="50">
        <v>115196</v>
      </c>
      <c r="O15" s="50">
        <v>37965</v>
      </c>
      <c r="P15" s="120">
        <v>224403</v>
      </c>
      <c r="Q15" s="121">
        <v>7663847</v>
      </c>
      <c r="R15" s="122" t="s">
        <v>25</v>
      </c>
      <c r="S15" s="62"/>
      <c r="T15" s="62"/>
      <c r="U15" s="65"/>
    </row>
    <row r="16" spans="1:21" s="28" customFormat="1" ht="13.5">
      <c r="A16" s="42"/>
      <c r="B16" s="113"/>
      <c r="C16" s="44"/>
      <c r="D16" s="44"/>
      <c r="E16" s="123"/>
      <c r="F16" s="123"/>
      <c r="G16" s="124"/>
      <c r="H16" s="124"/>
      <c r="I16" s="124"/>
      <c r="J16" s="124"/>
      <c r="K16" s="123"/>
      <c r="L16" s="123"/>
      <c r="M16" s="123"/>
      <c r="N16" s="123"/>
      <c r="O16" s="124"/>
      <c r="P16" s="125"/>
      <c r="Q16" s="126"/>
      <c r="R16" s="127"/>
      <c r="S16" s="61"/>
      <c r="T16" s="61"/>
      <c r="U16" s="45"/>
    </row>
    <row r="17" spans="1:21" s="28" customFormat="1" ht="13.5">
      <c r="A17" s="42"/>
      <c r="B17" s="113"/>
      <c r="C17" s="44"/>
      <c r="D17" s="44"/>
      <c r="E17" s="44"/>
      <c r="F17" s="44"/>
      <c r="G17" s="44"/>
      <c r="H17" s="44"/>
      <c r="I17" s="44"/>
      <c r="J17" s="44"/>
      <c r="K17" s="44"/>
      <c r="L17" s="44"/>
      <c r="M17" s="44"/>
      <c r="N17" s="44"/>
      <c r="O17" s="44"/>
      <c r="P17" s="128"/>
      <c r="Q17" s="129"/>
      <c r="R17" s="127"/>
      <c r="S17" s="61"/>
      <c r="T17" s="61"/>
      <c r="U17" s="45"/>
    </row>
    <row r="18" spans="1:21" s="28" customFormat="1" ht="13.5">
      <c r="A18" s="18" t="s">
        <v>127</v>
      </c>
      <c r="B18" s="113">
        <v>258041</v>
      </c>
      <c r="C18" s="44">
        <v>2535263</v>
      </c>
      <c r="D18" s="44">
        <v>46549</v>
      </c>
      <c r="E18" s="44">
        <v>51203</v>
      </c>
      <c r="F18" s="44">
        <v>17357</v>
      </c>
      <c r="G18" s="44">
        <v>1155000</v>
      </c>
      <c r="H18" s="44">
        <v>112900</v>
      </c>
      <c r="I18" s="44">
        <v>562</v>
      </c>
      <c r="J18" s="44">
        <v>634500</v>
      </c>
      <c r="K18" s="44">
        <v>10686</v>
      </c>
      <c r="L18" s="44">
        <v>5552779</v>
      </c>
      <c r="M18" s="44">
        <v>3437</v>
      </c>
      <c r="N18" s="44">
        <v>14780</v>
      </c>
      <c r="O18" s="44">
        <v>11800</v>
      </c>
      <c r="P18" s="128">
        <v>5931</v>
      </c>
      <c r="Q18" s="129">
        <v>173973</v>
      </c>
      <c r="R18" s="25" t="s">
        <v>127</v>
      </c>
      <c r="S18" s="61"/>
      <c r="T18" s="61"/>
      <c r="U18" s="45"/>
    </row>
    <row r="19" spans="1:21" s="28" customFormat="1" ht="13.5">
      <c r="A19" s="18" t="s">
        <v>128</v>
      </c>
      <c r="B19" s="113">
        <v>68415</v>
      </c>
      <c r="C19" s="44">
        <v>608847</v>
      </c>
      <c r="D19" s="44">
        <v>44667</v>
      </c>
      <c r="E19" s="44">
        <v>54210</v>
      </c>
      <c r="F19" s="44">
        <v>30126</v>
      </c>
      <c r="G19" s="44">
        <v>156600</v>
      </c>
      <c r="H19" s="44">
        <v>46900</v>
      </c>
      <c r="I19" s="44">
        <v>598</v>
      </c>
      <c r="J19" s="44">
        <v>280500</v>
      </c>
      <c r="K19" s="44">
        <v>3071</v>
      </c>
      <c r="L19" s="44">
        <v>627658</v>
      </c>
      <c r="M19" s="44">
        <v>678</v>
      </c>
      <c r="N19" s="44">
        <v>5146</v>
      </c>
      <c r="O19" s="44">
        <v>1229</v>
      </c>
      <c r="P19" s="128">
        <v>1561</v>
      </c>
      <c r="Q19" s="129">
        <v>58019</v>
      </c>
      <c r="R19" s="25" t="s">
        <v>128</v>
      </c>
      <c r="S19" s="61"/>
      <c r="T19" s="61"/>
      <c r="U19" s="45"/>
    </row>
    <row r="20" spans="1:21" s="28" customFormat="1" ht="13.5">
      <c r="A20" s="18" t="s">
        <v>29</v>
      </c>
      <c r="B20" s="113">
        <v>67230</v>
      </c>
      <c r="C20" s="44">
        <v>605948</v>
      </c>
      <c r="D20" s="44">
        <v>57001</v>
      </c>
      <c r="E20" s="44">
        <v>76377</v>
      </c>
      <c r="F20" s="44">
        <v>43187</v>
      </c>
      <c r="G20" s="44">
        <v>152700</v>
      </c>
      <c r="H20" s="44">
        <v>54500</v>
      </c>
      <c r="I20" s="44">
        <v>546</v>
      </c>
      <c r="J20" s="44">
        <v>297600</v>
      </c>
      <c r="K20" s="44">
        <v>8795</v>
      </c>
      <c r="L20" s="44">
        <v>1158497</v>
      </c>
      <c r="M20" s="44">
        <v>984</v>
      </c>
      <c r="N20" s="44">
        <v>5313</v>
      </c>
      <c r="O20" s="130">
        <v>795</v>
      </c>
      <c r="P20" s="128">
        <v>2353</v>
      </c>
      <c r="Q20" s="129">
        <v>87736</v>
      </c>
      <c r="R20" s="25" t="s">
        <v>29</v>
      </c>
      <c r="S20" s="61"/>
      <c r="T20" s="61"/>
      <c r="U20" s="45"/>
    </row>
    <row r="21" spans="1:21" s="28" customFormat="1" ht="13.5">
      <c r="A21" s="18" t="s">
        <v>30</v>
      </c>
      <c r="B21" s="113">
        <v>110209</v>
      </c>
      <c r="C21" s="44">
        <v>1120793</v>
      </c>
      <c r="D21" s="44">
        <v>50741</v>
      </c>
      <c r="E21" s="44">
        <v>65633</v>
      </c>
      <c r="F21" s="44">
        <v>40807</v>
      </c>
      <c r="G21" s="44">
        <v>126200</v>
      </c>
      <c r="H21" s="44">
        <v>66400</v>
      </c>
      <c r="I21" s="44">
        <v>547</v>
      </c>
      <c r="J21" s="44">
        <v>363200</v>
      </c>
      <c r="K21" s="44">
        <v>2129</v>
      </c>
      <c r="L21" s="44">
        <v>412348</v>
      </c>
      <c r="M21" s="44">
        <v>382</v>
      </c>
      <c r="N21" s="44">
        <v>4006</v>
      </c>
      <c r="O21" s="130">
        <v>1144</v>
      </c>
      <c r="P21" s="128">
        <v>3084</v>
      </c>
      <c r="Q21" s="129">
        <v>116511</v>
      </c>
      <c r="R21" s="25" t="s">
        <v>30</v>
      </c>
      <c r="S21" s="61"/>
      <c r="T21" s="61"/>
      <c r="U21" s="45"/>
    </row>
    <row r="22" spans="1:21" s="28" customFormat="1" ht="13.5">
      <c r="A22" s="18" t="s">
        <v>32</v>
      </c>
      <c r="B22" s="113">
        <v>58108</v>
      </c>
      <c r="C22" s="44">
        <v>495821</v>
      </c>
      <c r="D22" s="44">
        <v>48521</v>
      </c>
      <c r="E22" s="44">
        <v>59971</v>
      </c>
      <c r="F22" s="44">
        <v>38105</v>
      </c>
      <c r="G22" s="44">
        <v>150200</v>
      </c>
      <c r="H22" s="44">
        <v>90000</v>
      </c>
      <c r="I22" s="44">
        <v>569</v>
      </c>
      <c r="J22" s="44">
        <v>512100</v>
      </c>
      <c r="K22" s="44">
        <v>4894</v>
      </c>
      <c r="L22" s="44">
        <v>836327</v>
      </c>
      <c r="M22" s="44">
        <v>994</v>
      </c>
      <c r="N22" s="44">
        <v>966</v>
      </c>
      <c r="O22" s="44">
        <v>95</v>
      </c>
      <c r="P22" s="128">
        <v>2080</v>
      </c>
      <c r="Q22" s="129">
        <v>67965</v>
      </c>
      <c r="R22" s="25" t="s">
        <v>32</v>
      </c>
      <c r="S22" s="61"/>
      <c r="T22" s="61"/>
      <c r="U22" s="45"/>
    </row>
    <row r="23" spans="1:21" s="28" customFormat="1" ht="13.5">
      <c r="A23" s="18"/>
      <c r="B23" s="113"/>
      <c r="C23" s="44"/>
      <c r="D23" s="44"/>
      <c r="E23" s="44" t="s">
        <v>129</v>
      </c>
      <c r="F23" s="44"/>
      <c r="G23" s="44"/>
      <c r="H23" s="44"/>
      <c r="I23" s="44"/>
      <c r="J23" s="44"/>
      <c r="K23" s="44"/>
      <c r="L23" s="44"/>
      <c r="M23" s="44"/>
      <c r="N23" s="44"/>
      <c r="O23" s="44"/>
      <c r="P23" s="128"/>
      <c r="Q23" s="129"/>
      <c r="R23" s="25"/>
      <c r="S23" s="61"/>
      <c r="T23" s="61"/>
      <c r="U23" s="45"/>
    </row>
    <row r="24" spans="1:21" s="28" customFormat="1" ht="13.5">
      <c r="A24" s="18" t="s">
        <v>33</v>
      </c>
      <c r="B24" s="113">
        <v>64257</v>
      </c>
      <c r="C24" s="44">
        <v>552196</v>
      </c>
      <c r="D24" s="44">
        <v>40831</v>
      </c>
      <c r="E24" s="44">
        <v>53477</v>
      </c>
      <c r="F24" s="44">
        <v>32188</v>
      </c>
      <c r="G24" s="44">
        <v>122700</v>
      </c>
      <c r="H24" s="44">
        <v>66700</v>
      </c>
      <c r="I24" s="44">
        <v>588</v>
      </c>
      <c r="J24" s="44">
        <v>392200</v>
      </c>
      <c r="K24" s="44">
        <v>2751</v>
      </c>
      <c r="L24" s="44">
        <v>646819</v>
      </c>
      <c r="M24" s="44">
        <v>292</v>
      </c>
      <c r="N24" s="44">
        <v>416</v>
      </c>
      <c r="O24" s="44">
        <v>71</v>
      </c>
      <c r="P24" s="128">
        <v>2867</v>
      </c>
      <c r="Q24" s="129">
        <v>103642</v>
      </c>
      <c r="R24" s="25" t="s">
        <v>33</v>
      </c>
      <c r="S24" s="61"/>
      <c r="T24" s="61"/>
      <c r="U24" s="45"/>
    </row>
    <row r="25" spans="1:21" s="28" customFormat="1" ht="13.5">
      <c r="A25" s="18" t="s">
        <v>34</v>
      </c>
      <c r="B25" s="113">
        <v>102063</v>
      </c>
      <c r="C25" s="44">
        <v>943465</v>
      </c>
      <c r="D25" s="44">
        <v>71654</v>
      </c>
      <c r="E25" s="44">
        <v>96598</v>
      </c>
      <c r="F25" s="44">
        <v>57516</v>
      </c>
      <c r="G25" s="44">
        <v>144500</v>
      </c>
      <c r="H25" s="44">
        <v>64400</v>
      </c>
      <c r="I25" s="44">
        <v>549</v>
      </c>
      <c r="J25" s="44">
        <v>353600</v>
      </c>
      <c r="K25" s="44">
        <v>4929</v>
      </c>
      <c r="L25" s="44">
        <v>942516</v>
      </c>
      <c r="M25" s="44">
        <v>636</v>
      </c>
      <c r="N25" s="44">
        <v>743</v>
      </c>
      <c r="O25" s="130">
        <v>504</v>
      </c>
      <c r="P25" s="128">
        <v>4186</v>
      </c>
      <c r="Q25" s="129">
        <v>165236</v>
      </c>
      <c r="R25" s="25" t="s">
        <v>34</v>
      </c>
      <c r="S25" s="61"/>
      <c r="T25" s="61"/>
      <c r="U25" s="45"/>
    </row>
    <row r="26" spans="1:21" s="28" customFormat="1" ht="13.5">
      <c r="A26" s="18" t="s">
        <v>35</v>
      </c>
      <c r="B26" s="113">
        <v>131129</v>
      </c>
      <c r="C26" s="44">
        <v>1372518</v>
      </c>
      <c r="D26" s="44">
        <v>71542</v>
      </c>
      <c r="E26" s="44">
        <v>103221</v>
      </c>
      <c r="F26" s="44">
        <v>54406</v>
      </c>
      <c r="G26" s="44">
        <v>174100</v>
      </c>
      <c r="H26" s="44">
        <v>77100</v>
      </c>
      <c r="I26" s="44">
        <v>521</v>
      </c>
      <c r="J26" s="44">
        <v>393400</v>
      </c>
      <c r="K26" s="44">
        <v>1778</v>
      </c>
      <c r="L26" s="44">
        <v>189261</v>
      </c>
      <c r="M26" s="44">
        <v>293</v>
      </c>
      <c r="N26" s="44">
        <v>479</v>
      </c>
      <c r="O26" s="44">
        <v>1382</v>
      </c>
      <c r="P26" s="128">
        <v>5934</v>
      </c>
      <c r="Q26" s="129">
        <v>267549</v>
      </c>
      <c r="R26" s="25" t="s">
        <v>35</v>
      </c>
      <c r="S26" s="61"/>
      <c r="T26" s="61"/>
      <c r="U26" s="45"/>
    </row>
    <row r="27" spans="1:21" s="28" customFormat="1" ht="13.5">
      <c r="A27" s="18" t="s">
        <v>36</v>
      </c>
      <c r="B27" s="113">
        <v>98483</v>
      </c>
      <c r="C27" s="44">
        <v>973407</v>
      </c>
      <c r="D27" s="44">
        <v>48463</v>
      </c>
      <c r="E27" s="44">
        <v>64337</v>
      </c>
      <c r="F27" s="44">
        <v>37706</v>
      </c>
      <c r="G27" s="44">
        <v>126500</v>
      </c>
      <c r="H27" s="44">
        <v>64600</v>
      </c>
      <c r="I27" s="44">
        <v>547</v>
      </c>
      <c r="J27" s="44">
        <v>350100</v>
      </c>
      <c r="K27" s="44">
        <v>2628</v>
      </c>
      <c r="L27" s="44">
        <v>341500</v>
      </c>
      <c r="M27" s="44">
        <v>467</v>
      </c>
      <c r="N27" s="131" t="s">
        <v>130</v>
      </c>
      <c r="O27" s="131" t="s">
        <v>130</v>
      </c>
      <c r="P27" s="128">
        <v>4718</v>
      </c>
      <c r="Q27" s="129">
        <v>198685</v>
      </c>
      <c r="R27" s="25" t="s">
        <v>36</v>
      </c>
      <c r="S27" s="61"/>
      <c r="T27" s="61"/>
      <c r="U27" s="45"/>
    </row>
    <row r="28" spans="1:21" s="28" customFormat="1" ht="13.5">
      <c r="A28" s="18" t="s">
        <v>37</v>
      </c>
      <c r="B28" s="113">
        <v>104556</v>
      </c>
      <c r="C28" s="44">
        <v>989891</v>
      </c>
      <c r="D28" s="44">
        <v>32567</v>
      </c>
      <c r="E28" s="44">
        <v>57252</v>
      </c>
      <c r="F28" s="44">
        <v>20920</v>
      </c>
      <c r="G28" s="44">
        <v>74500</v>
      </c>
      <c r="H28" s="44">
        <v>17700</v>
      </c>
      <c r="I28" s="44">
        <v>501</v>
      </c>
      <c r="J28" s="44">
        <v>88200</v>
      </c>
      <c r="K28" s="44">
        <v>1460</v>
      </c>
      <c r="L28" s="44">
        <v>405899</v>
      </c>
      <c r="M28" s="44">
        <v>204</v>
      </c>
      <c r="N28" s="131" t="s">
        <v>130</v>
      </c>
      <c r="O28" s="131" t="s">
        <v>130</v>
      </c>
      <c r="P28" s="128">
        <v>5509</v>
      </c>
      <c r="Q28" s="129">
        <v>195678</v>
      </c>
      <c r="R28" s="25" t="s">
        <v>37</v>
      </c>
      <c r="S28" s="61"/>
      <c r="T28" s="61"/>
      <c r="U28" s="45"/>
    </row>
    <row r="29" spans="1:21" s="28" customFormat="1" ht="13.5">
      <c r="A29" s="18"/>
      <c r="B29" s="113"/>
      <c r="C29" s="44"/>
      <c r="D29" s="44"/>
      <c r="E29" s="44"/>
      <c r="F29" s="44"/>
      <c r="G29" s="44"/>
      <c r="H29" s="44"/>
      <c r="I29" s="44"/>
      <c r="J29" s="44"/>
      <c r="K29" s="44"/>
      <c r="L29" s="44" t="s">
        <v>131</v>
      </c>
      <c r="M29" s="44"/>
      <c r="N29" s="44"/>
      <c r="O29" s="44"/>
      <c r="P29" s="128"/>
      <c r="Q29" s="129"/>
      <c r="R29" s="25"/>
      <c r="S29" s="61"/>
      <c r="T29" s="61"/>
      <c r="U29" s="45"/>
    </row>
    <row r="30" spans="1:21" s="28" customFormat="1" ht="13.5">
      <c r="A30" s="18" t="s">
        <v>38</v>
      </c>
      <c r="B30" s="113">
        <v>267630</v>
      </c>
      <c r="C30" s="44">
        <v>2777223</v>
      </c>
      <c r="D30" s="44">
        <v>45167</v>
      </c>
      <c r="E30" s="44">
        <v>72957</v>
      </c>
      <c r="F30" s="44">
        <v>32578</v>
      </c>
      <c r="G30" s="44">
        <v>79000</v>
      </c>
      <c r="H30" s="44">
        <v>35300</v>
      </c>
      <c r="I30" s="44">
        <v>485</v>
      </c>
      <c r="J30" s="44">
        <v>170700</v>
      </c>
      <c r="K30" s="44">
        <v>499</v>
      </c>
      <c r="L30" s="44">
        <v>122401</v>
      </c>
      <c r="M30" s="44">
        <v>76</v>
      </c>
      <c r="N30" s="131" t="s">
        <v>130</v>
      </c>
      <c r="O30" s="131" t="s">
        <v>130</v>
      </c>
      <c r="P30" s="128">
        <v>12876</v>
      </c>
      <c r="Q30" s="129">
        <v>393413</v>
      </c>
      <c r="R30" s="25" t="s">
        <v>38</v>
      </c>
      <c r="S30" s="61"/>
      <c r="T30" s="61"/>
      <c r="U30" s="45"/>
    </row>
    <row r="31" spans="1:21" s="28" customFormat="1" ht="13.5">
      <c r="A31" s="18" t="s">
        <v>39</v>
      </c>
      <c r="B31" s="113">
        <v>208091</v>
      </c>
      <c r="C31" s="44">
        <v>2295677</v>
      </c>
      <c r="D31" s="44">
        <v>55387</v>
      </c>
      <c r="E31" s="44">
        <v>73716</v>
      </c>
      <c r="F31" s="44">
        <v>40387</v>
      </c>
      <c r="G31" s="44">
        <v>128100</v>
      </c>
      <c r="H31" s="44">
        <v>60500</v>
      </c>
      <c r="I31" s="44">
        <v>533</v>
      </c>
      <c r="J31" s="44">
        <v>321900</v>
      </c>
      <c r="K31" s="44">
        <v>717</v>
      </c>
      <c r="L31" s="44">
        <v>161052</v>
      </c>
      <c r="M31" s="44">
        <v>72</v>
      </c>
      <c r="N31" s="44">
        <v>3118</v>
      </c>
      <c r="O31" s="44">
        <v>1616</v>
      </c>
      <c r="P31" s="128">
        <v>5663</v>
      </c>
      <c r="Q31" s="129">
        <v>206510</v>
      </c>
      <c r="R31" s="25" t="s">
        <v>39</v>
      </c>
      <c r="S31" s="61"/>
      <c r="T31" s="61"/>
      <c r="U31" s="45"/>
    </row>
    <row r="32" spans="1:21" s="28" customFormat="1" ht="13.5">
      <c r="A32" s="18" t="s">
        <v>40</v>
      </c>
      <c r="B32" s="113">
        <v>694212</v>
      </c>
      <c r="C32" s="44">
        <v>9520835</v>
      </c>
      <c r="D32" s="44">
        <v>7455</v>
      </c>
      <c r="E32" s="44">
        <v>13099</v>
      </c>
      <c r="F32" s="44">
        <v>4561</v>
      </c>
      <c r="G32" s="44">
        <v>7600</v>
      </c>
      <c r="H32" s="44">
        <v>176</v>
      </c>
      <c r="I32" s="44">
        <v>424</v>
      </c>
      <c r="J32" s="44">
        <v>700</v>
      </c>
      <c r="K32" s="44">
        <v>525</v>
      </c>
      <c r="L32" s="44">
        <v>79653</v>
      </c>
      <c r="M32" s="44">
        <v>38</v>
      </c>
      <c r="N32" s="44">
        <v>669</v>
      </c>
      <c r="O32" s="44">
        <v>998</v>
      </c>
      <c r="P32" s="128">
        <v>15082</v>
      </c>
      <c r="Q32" s="129">
        <v>310022</v>
      </c>
      <c r="R32" s="25" t="s">
        <v>40</v>
      </c>
      <c r="S32" s="61"/>
      <c r="T32" s="61"/>
      <c r="U32" s="45"/>
    </row>
    <row r="33" spans="1:21" s="28" customFormat="1" ht="13.5">
      <c r="A33" s="18" t="s">
        <v>41</v>
      </c>
      <c r="B33" s="113">
        <v>315002</v>
      </c>
      <c r="C33" s="44">
        <v>3694587</v>
      </c>
      <c r="D33" s="44">
        <v>15612</v>
      </c>
      <c r="E33" s="44">
        <v>27996</v>
      </c>
      <c r="F33" s="44">
        <v>9999</v>
      </c>
      <c r="G33" s="44">
        <v>20300</v>
      </c>
      <c r="H33" s="44">
        <v>3230</v>
      </c>
      <c r="I33" s="44">
        <v>511</v>
      </c>
      <c r="J33" s="44">
        <v>16500</v>
      </c>
      <c r="K33" s="44">
        <v>421</v>
      </c>
      <c r="L33" s="44">
        <v>94182</v>
      </c>
      <c r="M33" s="44">
        <v>21</v>
      </c>
      <c r="N33" s="44">
        <v>1243</v>
      </c>
      <c r="O33" s="44">
        <v>494</v>
      </c>
      <c r="P33" s="128">
        <v>9157</v>
      </c>
      <c r="Q33" s="129">
        <v>379751</v>
      </c>
      <c r="R33" s="25" t="s">
        <v>41</v>
      </c>
      <c r="S33" s="61"/>
      <c r="T33" s="61"/>
      <c r="U33" s="45"/>
    </row>
    <row r="34" spans="1:21" s="28" customFormat="1" ht="13.5">
      <c r="A34" s="18" t="s">
        <v>42</v>
      </c>
      <c r="B34" s="113">
        <v>129572</v>
      </c>
      <c r="C34" s="44">
        <v>1169751</v>
      </c>
      <c r="D34" s="44">
        <v>68245</v>
      </c>
      <c r="E34" s="44">
        <v>92287</v>
      </c>
      <c r="F34" s="44">
        <v>54999</v>
      </c>
      <c r="G34" s="44">
        <v>173900</v>
      </c>
      <c r="H34" s="44">
        <v>117400</v>
      </c>
      <c r="I34" s="44">
        <v>538</v>
      </c>
      <c r="J34" s="44">
        <v>631600</v>
      </c>
      <c r="K34" s="44">
        <v>2884</v>
      </c>
      <c r="L34" s="44">
        <v>807377</v>
      </c>
      <c r="M34" s="44">
        <v>123</v>
      </c>
      <c r="N34" s="44">
        <v>2284</v>
      </c>
      <c r="O34" s="44">
        <v>306</v>
      </c>
      <c r="P34" s="128">
        <v>5882</v>
      </c>
      <c r="Q34" s="129">
        <v>184072</v>
      </c>
      <c r="R34" s="25" t="s">
        <v>42</v>
      </c>
      <c r="S34" s="61"/>
      <c r="T34" s="61"/>
      <c r="U34" s="45"/>
    </row>
    <row r="35" spans="1:21" s="28" customFormat="1" ht="13.5">
      <c r="A35" s="18"/>
      <c r="B35" s="113"/>
      <c r="C35" s="44"/>
      <c r="D35" s="44"/>
      <c r="E35" s="44"/>
      <c r="F35" s="44"/>
      <c r="G35" s="44"/>
      <c r="H35" s="44"/>
      <c r="I35" s="44"/>
      <c r="J35" s="44"/>
      <c r="K35" s="44"/>
      <c r="L35" s="44"/>
      <c r="M35" s="44"/>
      <c r="N35" s="44"/>
      <c r="O35" s="44"/>
      <c r="P35" s="128"/>
      <c r="Q35" s="129"/>
      <c r="R35" s="25"/>
      <c r="S35" s="61"/>
      <c r="T35" s="61"/>
      <c r="U35" s="45"/>
    </row>
    <row r="36" spans="1:21" s="28" customFormat="1" ht="13.5">
      <c r="A36" s="18" t="s">
        <v>44</v>
      </c>
      <c r="B36" s="113">
        <v>59981</v>
      </c>
      <c r="C36" s="44">
        <v>576874</v>
      </c>
      <c r="D36" s="44">
        <v>22906</v>
      </c>
      <c r="E36" s="44">
        <v>29634</v>
      </c>
      <c r="F36" s="44">
        <v>19890</v>
      </c>
      <c r="G36" s="44">
        <v>59300</v>
      </c>
      <c r="H36" s="44">
        <v>38900</v>
      </c>
      <c r="I36" s="44">
        <v>551</v>
      </c>
      <c r="J36" s="44">
        <v>214300</v>
      </c>
      <c r="K36" s="44">
        <v>964</v>
      </c>
      <c r="L36" s="44">
        <v>239505</v>
      </c>
      <c r="M36" s="44">
        <v>63</v>
      </c>
      <c r="N36" s="44">
        <v>384</v>
      </c>
      <c r="O36" s="44">
        <v>378</v>
      </c>
      <c r="P36" s="128">
        <v>2970</v>
      </c>
      <c r="Q36" s="129">
        <v>117058</v>
      </c>
      <c r="R36" s="25" t="s">
        <v>44</v>
      </c>
      <c r="S36" s="61"/>
      <c r="T36" s="61"/>
      <c r="U36" s="45"/>
    </row>
    <row r="37" spans="1:21" s="28" customFormat="1" ht="13.5">
      <c r="A37" s="18" t="s">
        <v>45</v>
      </c>
      <c r="B37" s="113">
        <v>68035</v>
      </c>
      <c r="C37" s="44">
        <v>609917</v>
      </c>
      <c r="D37" s="44">
        <v>17669</v>
      </c>
      <c r="E37" s="44">
        <v>26411</v>
      </c>
      <c r="F37" s="44">
        <v>13581</v>
      </c>
      <c r="G37" s="44">
        <v>43000</v>
      </c>
      <c r="H37" s="44">
        <v>26000</v>
      </c>
      <c r="I37" s="44">
        <v>528</v>
      </c>
      <c r="J37" s="44">
        <v>137300</v>
      </c>
      <c r="K37" s="44">
        <v>2439</v>
      </c>
      <c r="L37" s="44">
        <v>279023</v>
      </c>
      <c r="M37" s="44">
        <v>137</v>
      </c>
      <c r="N37" s="44">
        <v>2189</v>
      </c>
      <c r="O37" s="44">
        <v>680</v>
      </c>
      <c r="P37" s="128">
        <v>3190</v>
      </c>
      <c r="Q37" s="129">
        <v>93901</v>
      </c>
      <c r="R37" s="25" t="s">
        <v>45</v>
      </c>
      <c r="S37" s="61"/>
      <c r="T37" s="61"/>
      <c r="U37" s="45"/>
    </row>
    <row r="38" spans="1:21" s="28" customFormat="1" ht="13.5">
      <c r="A38" s="18" t="s">
        <v>46</v>
      </c>
      <c r="B38" s="113">
        <v>48087</v>
      </c>
      <c r="C38" s="44">
        <v>420983</v>
      </c>
      <c r="D38" s="44">
        <v>20086</v>
      </c>
      <c r="E38" s="44">
        <v>27523</v>
      </c>
      <c r="F38" s="44">
        <v>17275</v>
      </c>
      <c r="G38" s="44">
        <v>40800</v>
      </c>
      <c r="H38" s="44">
        <v>26500</v>
      </c>
      <c r="I38" s="44">
        <v>523</v>
      </c>
      <c r="J38" s="44">
        <v>138600</v>
      </c>
      <c r="K38" s="44">
        <v>2600</v>
      </c>
      <c r="L38" s="44">
        <v>310456</v>
      </c>
      <c r="M38" s="44">
        <v>99</v>
      </c>
      <c r="N38" s="44">
        <v>1220</v>
      </c>
      <c r="O38" s="44">
        <v>155</v>
      </c>
      <c r="P38" s="128">
        <v>2466</v>
      </c>
      <c r="Q38" s="129">
        <v>69545</v>
      </c>
      <c r="R38" s="25" t="s">
        <v>46</v>
      </c>
      <c r="S38" s="61"/>
      <c r="T38" s="61"/>
      <c r="U38" s="45"/>
    </row>
    <row r="39" spans="1:21" s="28" customFormat="1" ht="13.5">
      <c r="A39" s="18" t="s">
        <v>47</v>
      </c>
      <c r="B39" s="113">
        <v>49611</v>
      </c>
      <c r="C39" s="44">
        <v>414970</v>
      </c>
      <c r="D39" s="44">
        <v>21309</v>
      </c>
      <c r="E39" s="44">
        <v>36805</v>
      </c>
      <c r="F39" s="44">
        <v>12927</v>
      </c>
      <c r="G39" s="44">
        <v>24700</v>
      </c>
      <c r="H39" s="44">
        <v>5290</v>
      </c>
      <c r="I39" s="44">
        <v>545</v>
      </c>
      <c r="J39" s="44">
        <v>28800</v>
      </c>
      <c r="K39" s="44">
        <v>726</v>
      </c>
      <c r="L39" s="44">
        <v>349372</v>
      </c>
      <c r="M39" s="44">
        <v>155</v>
      </c>
      <c r="N39" s="131" t="s">
        <v>130</v>
      </c>
      <c r="O39" s="131" t="s">
        <v>130</v>
      </c>
      <c r="P39" s="128">
        <v>2087</v>
      </c>
      <c r="Q39" s="129">
        <v>73790</v>
      </c>
      <c r="R39" s="25" t="s">
        <v>47</v>
      </c>
      <c r="S39" s="61"/>
      <c r="T39" s="61"/>
      <c r="U39" s="45"/>
    </row>
    <row r="40" spans="1:21" s="28" customFormat="1" ht="13.5">
      <c r="A40" s="18" t="s">
        <v>48</v>
      </c>
      <c r="B40" s="113">
        <v>122192</v>
      </c>
      <c r="C40" s="44">
        <v>1060563</v>
      </c>
      <c r="D40" s="44">
        <v>64289</v>
      </c>
      <c r="E40" s="44">
        <v>117316</v>
      </c>
      <c r="F40" s="44">
        <v>45334</v>
      </c>
      <c r="G40" s="44">
        <v>111000</v>
      </c>
      <c r="H40" s="44">
        <v>34200</v>
      </c>
      <c r="I40" s="44">
        <v>604</v>
      </c>
      <c r="J40" s="44">
        <v>206600</v>
      </c>
      <c r="K40" s="44">
        <v>4461</v>
      </c>
      <c r="L40" s="44">
        <v>1022777</v>
      </c>
      <c r="M40" s="44">
        <v>329</v>
      </c>
      <c r="N40" s="131" t="s">
        <v>130</v>
      </c>
      <c r="O40" s="131" t="s">
        <v>130</v>
      </c>
      <c r="P40" s="128">
        <v>5583</v>
      </c>
      <c r="Q40" s="129">
        <v>191261</v>
      </c>
      <c r="R40" s="25" t="s">
        <v>48</v>
      </c>
      <c r="S40" s="61"/>
      <c r="T40" s="61"/>
      <c r="U40" s="45"/>
    </row>
    <row r="41" spans="1:21" s="28" customFormat="1" ht="13.5">
      <c r="A41" s="18"/>
      <c r="B41" s="113"/>
      <c r="C41" s="44"/>
      <c r="D41" s="44"/>
      <c r="E41" s="44"/>
      <c r="F41" s="44"/>
      <c r="G41" s="44"/>
      <c r="H41" s="44"/>
      <c r="I41" s="44"/>
      <c r="J41" s="44"/>
      <c r="K41" s="44"/>
      <c r="L41" s="44"/>
      <c r="M41" s="44"/>
      <c r="N41" s="44"/>
      <c r="O41" s="44"/>
      <c r="P41" s="128"/>
      <c r="Q41" s="129"/>
      <c r="R41" s="25"/>
      <c r="S41" s="61"/>
      <c r="T41" s="61"/>
      <c r="U41" s="45"/>
    </row>
    <row r="42" spans="1:21" s="28" customFormat="1" ht="13.5">
      <c r="A42" s="18" t="s">
        <v>49</v>
      </c>
      <c r="B42" s="113">
        <v>113062</v>
      </c>
      <c r="C42" s="44">
        <v>993409</v>
      </c>
      <c r="D42" s="44">
        <v>37287</v>
      </c>
      <c r="E42" s="44">
        <v>70770</v>
      </c>
      <c r="F42" s="44">
        <v>30674</v>
      </c>
      <c r="G42" s="44">
        <v>57800</v>
      </c>
      <c r="H42" s="44">
        <v>24600</v>
      </c>
      <c r="I42" s="44">
        <v>485</v>
      </c>
      <c r="J42" s="44">
        <v>119300</v>
      </c>
      <c r="K42" s="44">
        <v>8426</v>
      </c>
      <c r="L42" s="44">
        <v>842091</v>
      </c>
      <c r="M42" s="44">
        <v>334</v>
      </c>
      <c r="N42" s="131" t="s">
        <v>130</v>
      </c>
      <c r="O42" s="131" t="s">
        <v>130</v>
      </c>
      <c r="P42" s="128">
        <v>6528</v>
      </c>
      <c r="Q42" s="129">
        <v>192518</v>
      </c>
      <c r="R42" s="25" t="s">
        <v>49</v>
      </c>
      <c r="S42" s="61"/>
      <c r="T42" s="61"/>
      <c r="U42" s="45"/>
    </row>
    <row r="43" spans="1:21" s="28" customFormat="1" ht="13.5">
      <c r="A43" s="18" t="s">
        <v>50</v>
      </c>
      <c r="B43" s="113">
        <v>194589</v>
      </c>
      <c r="C43" s="44">
        <v>1933029</v>
      </c>
      <c r="D43" s="44">
        <v>40102</v>
      </c>
      <c r="E43" s="44">
        <v>70283</v>
      </c>
      <c r="F43" s="44">
        <v>29833</v>
      </c>
      <c r="G43" s="44">
        <v>70200</v>
      </c>
      <c r="H43" s="44">
        <v>17200</v>
      </c>
      <c r="I43" s="44">
        <v>539</v>
      </c>
      <c r="J43" s="44">
        <v>92700</v>
      </c>
      <c r="K43" s="44">
        <v>2881</v>
      </c>
      <c r="L43" s="44">
        <v>495556</v>
      </c>
      <c r="M43" s="44">
        <v>282</v>
      </c>
      <c r="N43" s="44">
        <v>2956</v>
      </c>
      <c r="O43" s="44">
        <v>1963</v>
      </c>
      <c r="P43" s="128">
        <v>10768</v>
      </c>
      <c r="Q43" s="129">
        <v>409030</v>
      </c>
      <c r="R43" s="25" t="s">
        <v>50</v>
      </c>
      <c r="S43" s="61"/>
      <c r="T43" s="61"/>
      <c r="U43" s="45"/>
    </row>
    <row r="44" spans="1:21" s="28" customFormat="1" ht="13.5">
      <c r="A44" s="18" t="s">
        <v>51</v>
      </c>
      <c r="B44" s="113">
        <v>344523</v>
      </c>
      <c r="C44" s="44">
        <v>4006646</v>
      </c>
      <c r="D44" s="44">
        <v>45005</v>
      </c>
      <c r="E44" s="44">
        <v>84028</v>
      </c>
      <c r="F44" s="44">
        <v>33575</v>
      </c>
      <c r="G44" s="44">
        <v>78600</v>
      </c>
      <c r="H44" s="44">
        <v>30300</v>
      </c>
      <c r="I44" s="44">
        <v>510</v>
      </c>
      <c r="J44" s="44">
        <v>154500</v>
      </c>
      <c r="K44" s="44">
        <v>2009</v>
      </c>
      <c r="L44" s="44">
        <v>218975</v>
      </c>
      <c r="M44" s="44">
        <v>138</v>
      </c>
      <c r="N44" s="44">
        <v>2530</v>
      </c>
      <c r="O44" s="44">
        <v>766</v>
      </c>
      <c r="P44" s="128">
        <v>18764</v>
      </c>
      <c r="Q44" s="129">
        <v>790778</v>
      </c>
      <c r="R44" s="25" t="s">
        <v>51</v>
      </c>
      <c r="S44" s="61"/>
      <c r="T44" s="61"/>
      <c r="U44" s="45"/>
    </row>
    <row r="45" spans="1:21" s="28" customFormat="1" ht="13.5">
      <c r="A45" s="18" t="s">
        <v>52</v>
      </c>
      <c r="B45" s="113">
        <v>88392</v>
      </c>
      <c r="C45" s="44">
        <v>895637</v>
      </c>
      <c r="D45" s="44">
        <v>33601</v>
      </c>
      <c r="E45" s="44">
        <v>52355</v>
      </c>
      <c r="F45" s="44">
        <v>26001</v>
      </c>
      <c r="G45" s="44">
        <v>61300</v>
      </c>
      <c r="H45" s="44">
        <v>30300</v>
      </c>
      <c r="I45" s="44">
        <v>488</v>
      </c>
      <c r="J45" s="44">
        <v>147900</v>
      </c>
      <c r="K45" s="44">
        <v>2132</v>
      </c>
      <c r="L45" s="44">
        <v>373317</v>
      </c>
      <c r="M45" s="44">
        <v>268</v>
      </c>
      <c r="N45" s="44">
        <v>5155</v>
      </c>
      <c r="O45" s="44">
        <v>1702</v>
      </c>
      <c r="P45" s="128">
        <v>3983</v>
      </c>
      <c r="Q45" s="129">
        <v>190185</v>
      </c>
      <c r="R45" s="25" t="s">
        <v>52</v>
      </c>
      <c r="S45" s="61"/>
      <c r="T45" s="61"/>
      <c r="U45" s="45"/>
    </row>
    <row r="46" spans="1:21" s="28" customFormat="1" ht="13.5">
      <c r="A46" s="18" t="s">
        <v>53</v>
      </c>
      <c r="B46" s="113">
        <v>60746</v>
      </c>
      <c r="C46" s="44">
        <v>665373</v>
      </c>
      <c r="D46" s="44">
        <v>25732</v>
      </c>
      <c r="E46" s="44">
        <v>36017</v>
      </c>
      <c r="F46" s="44">
        <v>21579</v>
      </c>
      <c r="G46" s="44">
        <v>53300</v>
      </c>
      <c r="H46" s="44">
        <v>32700</v>
      </c>
      <c r="I46" s="44">
        <v>513</v>
      </c>
      <c r="J46" s="44">
        <v>167800</v>
      </c>
      <c r="K46" s="44">
        <v>1803</v>
      </c>
      <c r="L46" s="44">
        <v>204658</v>
      </c>
      <c r="M46" s="44">
        <v>67</v>
      </c>
      <c r="N46" s="131" t="s">
        <v>130</v>
      </c>
      <c r="O46" s="131" t="s">
        <v>130</v>
      </c>
      <c r="P46" s="128">
        <v>2873</v>
      </c>
      <c r="Q46" s="129">
        <v>148772</v>
      </c>
      <c r="R46" s="25" t="s">
        <v>53</v>
      </c>
      <c r="S46" s="61"/>
      <c r="T46" s="61"/>
      <c r="U46" s="45"/>
    </row>
    <row r="47" spans="1:21" s="28" customFormat="1" ht="13.5">
      <c r="A47" s="18"/>
      <c r="B47" s="113"/>
      <c r="C47" s="44"/>
      <c r="D47" s="44"/>
      <c r="E47" s="44"/>
      <c r="F47" s="44"/>
      <c r="G47" s="44" t="s">
        <v>132</v>
      </c>
      <c r="H47" s="44"/>
      <c r="I47" s="44"/>
      <c r="J47" s="44"/>
      <c r="K47" s="44"/>
      <c r="L47" s="44"/>
      <c r="M47" s="44"/>
      <c r="N47" s="44"/>
      <c r="O47" s="44"/>
      <c r="P47" s="128"/>
      <c r="Q47" s="129"/>
      <c r="R47" s="25"/>
      <c r="S47" s="61"/>
      <c r="T47" s="61"/>
      <c r="U47" s="45"/>
    </row>
    <row r="48" spans="1:21" s="28" customFormat="1" ht="13.5">
      <c r="A48" s="18" t="s">
        <v>54</v>
      </c>
      <c r="B48" s="113">
        <v>131275</v>
      </c>
      <c r="C48" s="44">
        <v>1269015</v>
      </c>
      <c r="D48" s="44">
        <v>21678</v>
      </c>
      <c r="E48" s="44">
        <v>35622</v>
      </c>
      <c r="F48" s="44">
        <v>15856</v>
      </c>
      <c r="G48" s="44">
        <v>31900</v>
      </c>
      <c r="H48" s="44">
        <v>15600</v>
      </c>
      <c r="I48" s="44">
        <v>508</v>
      </c>
      <c r="J48" s="44">
        <v>79200</v>
      </c>
      <c r="K48" s="44">
        <v>2785</v>
      </c>
      <c r="L48" s="44">
        <v>342386</v>
      </c>
      <c r="M48" s="44">
        <v>251</v>
      </c>
      <c r="N48" s="44">
        <v>935</v>
      </c>
      <c r="O48" s="44">
        <v>110</v>
      </c>
      <c r="P48" s="128">
        <v>5004</v>
      </c>
      <c r="Q48" s="129">
        <v>140757</v>
      </c>
      <c r="R48" s="25" t="s">
        <v>54</v>
      </c>
      <c r="S48" s="61"/>
      <c r="T48" s="61"/>
      <c r="U48" s="45"/>
    </row>
    <row r="49" spans="1:21" s="28" customFormat="1" ht="13.5">
      <c r="A49" s="18" t="s">
        <v>55</v>
      </c>
      <c r="B49" s="113">
        <v>449766</v>
      </c>
      <c r="C49" s="44">
        <v>4894353</v>
      </c>
      <c r="D49" s="44">
        <v>10714</v>
      </c>
      <c r="E49" s="44">
        <v>26360</v>
      </c>
      <c r="F49" s="44">
        <v>7694</v>
      </c>
      <c r="G49" s="44">
        <v>13800</v>
      </c>
      <c r="H49" s="44">
        <v>5740</v>
      </c>
      <c r="I49" s="44">
        <v>502</v>
      </c>
      <c r="J49" s="44">
        <v>28800</v>
      </c>
      <c r="K49" s="44">
        <v>404</v>
      </c>
      <c r="L49" s="44">
        <v>58094</v>
      </c>
      <c r="M49" s="44">
        <v>23</v>
      </c>
      <c r="N49" s="44">
        <v>668</v>
      </c>
      <c r="O49" s="44">
        <v>200</v>
      </c>
      <c r="P49" s="128">
        <v>20122</v>
      </c>
      <c r="Q49" s="129">
        <v>477484</v>
      </c>
      <c r="R49" s="25" t="s">
        <v>55</v>
      </c>
      <c r="S49" s="61"/>
      <c r="T49" s="61"/>
      <c r="U49" s="45"/>
    </row>
    <row r="50" spans="1:21" s="28" customFormat="1" ht="13.5">
      <c r="A50" s="18" t="s">
        <v>56</v>
      </c>
      <c r="B50" s="113">
        <v>242915</v>
      </c>
      <c r="C50" s="44">
        <v>2444525</v>
      </c>
      <c r="D50" s="44">
        <v>57766</v>
      </c>
      <c r="E50" s="44">
        <v>95499</v>
      </c>
      <c r="F50" s="44">
        <v>45459</v>
      </c>
      <c r="G50" s="44">
        <v>76300</v>
      </c>
      <c r="H50" s="44">
        <v>38400</v>
      </c>
      <c r="I50" s="44">
        <v>494</v>
      </c>
      <c r="J50" s="44">
        <v>189700</v>
      </c>
      <c r="K50" s="44">
        <v>2836</v>
      </c>
      <c r="L50" s="44">
        <v>562100</v>
      </c>
      <c r="M50" s="44">
        <v>270</v>
      </c>
      <c r="N50" s="44">
        <v>3713</v>
      </c>
      <c r="O50" s="44">
        <v>557</v>
      </c>
      <c r="P50" s="128">
        <v>9555</v>
      </c>
      <c r="Q50" s="129">
        <v>359236</v>
      </c>
      <c r="R50" s="25" t="s">
        <v>56</v>
      </c>
      <c r="S50" s="61"/>
      <c r="T50" s="61"/>
      <c r="U50" s="45"/>
    </row>
    <row r="51" spans="1:21" s="28" customFormat="1" ht="13.5">
      <c r="A51" s="18" t="s">
        <v>57</v>
      </c>
      <c r="B51" s="113">
        <v>52342</v>
      </c>
      <c r="C51" s="44">
        <v>497634</v>
      </c>
      <c r="D51" s="44">
        <v>15276</v>
      </c>
      <c r="E51" s="44">
        <v>28563</v>
      </c>
      <c r="F51" s="44">
        <v>12053</v>
      </c>
      <c r="G51" s="44">
        <v>22400</v>
      </c>
      <c r="H51" s="44">
        <v>9330</v>
      </c>
      <c r="I51" s="44">
        <v>519</v>
      </c>
      <c r="J51" s="44">
        <v>48400</v>
      </c>
      <c r="K51" s="44">
        <v>2444</v>
      </c>
      <c r="L51" s="44">
        <v>283966</v>
      </c>
      <c r="M51" s="44">
        <v>159</v>
      </c>
      <c r="N51" s="131" t="s">
        <v>130</v>
      </c>
      <c r="O51" s="131" t="s">
        <v>130</v>
      </c>
      <c r="P51" s="128">
        <v>2271</v>
      </c>
      <c r="Q51" s="129">
        <v>64058</v>
      </c>
      <c r="R51" s="25" t="s">
        <v>57</v>
      </c>
      <c r="S51" s="61"/>
      <c r="T51" s="61"/>
      <c r="U51" s="45"/>
    </row>
    <row r="52" spans="1:21" s="28" customFormat="1" ht="13.5">
      <c r="A52" s="18" t="s">
        <v>58</v>
      </c>
      <c r="B52" s="113">
        <v>55003</v>
      </c>
      <c r="C52" s="44">
        <v>432067</v>
      </c>
      <c r="D52" s="44">
        <v>24316</v>
      </c>
      <c r="E52" s="44">
        <v>33799</v>
      </c>
      <c r="F52" s="44">
        <v>13563</v>
      </c>
      <c r="G52" s="44">
        <v>35000</v>
      </c>
      <c r="H52" s="44">
        <v>7590</v>
      </c>
      <c r="I52" s="44">
        <v>492</v>
      </c>
      <c r="J52" s="44">
        <v>37300</v>
      </c>
      <c r="K52" s="44">
        <v>2650</v>
      </c>
      <c r="L52" s="44">
        <v>363040</v>
      </c>
      <c r="M52" s="44">
        <v>164</v>
      </c>
      <c r="N52" s="44">
        <v>2513</v>
      </c>
      <c r="O52" s="44">
        <v>284</v>
      </c>
      <c r="P52" s="128">
        <v>1930</v>
      </c>
      <c r="Q52" s="129">
        <v>48873</v>
      </c>
      <c r="R52" s="25" t="s">
        <v>58</v>
      </c>
      <c r="S52" s="61"/>
      <c r="T52" s="61"/>
      <c r="U52" s="45"/>
    </row>
    <row r="53" spans="1:21" s="28" customFormat="1" ht="13.5">
      <c r="A53" s="18"/>
      <c r="B53" s="113"/>
      <c r="C53" s="44"/>
      <c r="D53" s="44"/>
      <c r="E53" s="44"/>
      <c r="F53" s="44"/>
      <c r="G53" s="44" t="s">
        <v>129</v>
      </c>
      <c r="H53" s="44"/>
      <c r="I53" s="44"/>
      <c r="J53" s="44"/>
      <c r="K53" s="44"/>
      <c r="L53" s="44"/>
      <c r="M53" s="44"/>
      <c r="N53" s="44"/>
      <c r="O53" s="44"/>
      <c r="P53" s="128"/>
      <c r="Q53" s="129"/>
      <c r="R53" s="25"/>
      <c r="S53" s="61"/>
      <c r="T53" s="61"/>
      <c r="U53" s="45"/>
    </row>
    <row r="54" spans="1:21" s="28" customFormat="1" ht="13.5">
      <c r="A54" s="18" t="s">
        <v>59</v>
      </c>
      <c r="B54" s="113">
        <v>29344</v>
      </c>
      <c r="C54" s="44">
        <v>269788</v>
      </c>
      <c r="D54" s="44">
        <v>22035</v>
      </c>
      <c r="E54" s="44">
        <v>31953</v>
      </c>
      <c r="F54" s="44">
        <v>16905</v>
      </c>
      <c r="G54" s="44">
        <v>35100</v>
      </c>
      <c r="H54" s="44">
        <v>14100</v>
      </c>
      <c r="I54" s="44">
        <v>509</v>
      </c>
      <c r="J54" s="44">
        <v>71800</v>
      </c>
      <c r="K54" s="44">
        <v>2684</v>
      </c>
      <c r="L54" s="44">
        <v>257806</v>
      </c>
      <c r="M54" s="44">
        <v>147</v>
      </c>
      <c r="N54" s="44">
        <v>818</v>
      </c>
      <c r="O54" s="44">
        <v>639</v>
      </c>
      <c r="P54" s="128">
        <v>951</v>
      </c>
      <c r="Q54" s="129">
        <v>34273</v>
      </c>
      <c r="R54" s="25" t="s">
        <v>59</v>
      </c>
      <c r="S54" s="61"/>
      <c r="T54" s="61"/>
      <c r="U54" s="45"/>
    </row>
    <row r="55" spans="1:21" s="28" customFormat="1" ht="13.5">
      <c r="A55" s="18" t="s">
        <v>60</v>
      </c>
      <c r="B55" s="113">
        <v>40856</v>
      </c>
      <c r="C55" s="44">
        <v>344942</v>
      </c>
      <c r="D55" s="44">
        <v>24929</v>
      </c>
      <c r="E55" s="44">
        <v>39467</v>
      </c>
      <c r="F55" s="44">
        <v>18962</v>
      </c>
      <c r="G55" s="44">
        <v>38200</v>
      </c>
      <c r="H55" s="44">
        <v>19000</v>
      </c>
      <c r="I55" s="44">
        <v>514</v>
      </c>
      <c r="J55" s="44">
        <v>97700</v>
      </c>
      <c r="K55" s="44">
        <v>4625</v>
      </c>
      <c r="L55" s="44">
        <v>526064</v>
      </c>
      <c r="M55" s="44">
        <v>314</v>
      </c>
      <c r="N55" s="44">
        <v>2343</v>
      </c>
      <c r="O55" s="44">
        <v>1542</v>
      </c>
      <c r="P55" s="128">
        <v>1359</v>
      </c>
      <c r="Q55" s="129">
        <v>42771</v>
      </c>
      <c r="R55" s="25" t="s">
        <v>60</v>
      </c>
      <c r="S55" s="61"/>
      <c r="T55" s="61"/>
      <c r="U55" s="45"/>
    </row>
    <row r="56" spans="1:21" s="28" customFormat="1" ht="13.5">
      <c r="A56" s="18" t="s">
        <v>61</v>
      </c>
      <c r="B56" s="113">
        <v>89407</v>
      </c>
      <c r="C56" s="44">
        <v>903467</v>
      </c>
      <c r="D56" s="44">
        <v>44880</v>
      </c>
      <c r="E56" s="44">
        <v>73498</v>
      </c>
      <c r="F56" s="44">
        <v>31563</v>
      </c>
      <c r="G56" s="44">
        <v>68600</v>
      </c>
      <c r="H56" s="44">
        <v>33100</v>
      </c>
      <c r="I56" s="44">
        <v>533</v>
      </c>
      <c r="J56" s="44">
        <v>176400</v>
      </c>
      <c r="K56" s="44">
        <v>4505</v>
      </c>
      <c r="L56" s="44">
        <v>488586</v>
      </c>
      <c r="M56" s="44">
        <v>352</v>
      </c>
      <c r="N56" s="44">
        <v>1547</v>
      </c>
      <c r="O56" s="44">
        <v>48</v>
      </c>
      <c r="P56" s="128">
        <v>3695</v>
      </c>
      <c r="Q56" s="129">
        <v>144288</v>
      </c>
      <c r="R56" s="25" t="s">
        <v>61</v>
      </c>
      <c r="S56" s="61"/>
      <c r="T56" s="61"/>
      <c r="U56" s="45"/>
    </row>
    <row r="57" spans="1:21" s="28" customFormat="1" ht="13.5">
      <c r="A57" s="18" t="s">
        <v>62</v>
      </c>
      <c r="B57" s="113">
        <v>142589</v>
      </c>
      <c r="C57" s="44">
        <v>1439492</v>
      </c>
      <c r="D57" s="44">
        <v>36321</v>
      </c>
      <c r="E57" s="44">
        <v>66321</v>
      </c>
      <c r="F57" s="44">
        <v>23606</v>
      </c>
      <c r="G57" s="44">
        <v>57700</v>
      </c>
      <c r="H57" s="44">
        <v>26000</v>
      </c>
      <c r="I57" s="44">
        <v>523</v>
      </c>
      <c r="J57" s="44">
        <v>136000</v>
      </c>
      <c r="K57" s="44">
        <v>6589</v>
      </c>
      <c r="L57" s="44">
        <v>618912</v>
      </c>
      <c r="M57" s="44">
        <v>269</v>
      </c>
      <c r="N57" s="44">
        <v>2943</v>
      </c>
      <c r="O57" s="44">
        <v>170</v>
      </c>
      <c r="P57" s="128">
        <v>5490</v>
      </c>
      <c r="Q57" s="129">
        <v>206653</v>
      </c>
      <c r="R57" s="25" t="s">
        <v>62</v>
      </c>
      <c r="S57" s="61"/>
      <c r="T57" s="61"/>
      <c r="U57" s="45"/>
    </row>
    <row r="58" spans="1:21" s="68" customFormat="1" ht="13.5">
      <c r="A58" s="47" t="s">
        <v>63</v>
      </c>
      <c r="B58" s="117">
        <v>70889</v>
      </c>
      <c r="C58" s="64">
        <v>673773</v>
      </c>
      <c r="D58" s="64">
        <v>27272</v>
      </c>
      <c r="E58" s="64">
        <v>43171</v>
      </c>
      <c r="F58" s="64">
        <v>17494</v>
      </c>
      <c r="G58" s="64">
        <v>49800</v>
      </c>
      <c r="H58" s="64">
        <v>23000</v>
      </c>
      <c r="I58" s="64">
        <v>515</v>
      </c>
      <c r="J58" s="64">
        <v>118500</v>
      </c>
      <c r="K58" s="64">
        <v>3739</v>
      </c>
      <c r="L58" s="64">
        <v>439795</v>
      </c>
      <c r="M58" s="64">
        <v>188</v>
      </c>
      <c r="N58" s="64">
        <v>4553</v>
      </c>
      <c r="O58" s="64">
        <v>376</v>
      </c>
      <c r="P58" s="120">
        <v>2054</v>
      </c>
      <c r="Q58" s="132">
        <v>94876</v>
      </c>
      <c r="R58" s="122" t="s">
        <v>63</v>
      </c>
      <c r="S58" s="62"/>
      <c r="T58" s="62"/>
      <c r="U58" s="65"/>
    </row>
    <row r="59" spans="1:21" s="28" customFormat="1" ht="13.5">
      <c r="A59" s="42"/>
      <c r="B59" s="113"/>
      <c r="C59" s="44"/>
      <c r="D59" s="44"/>
      <c r="E59" s="44"/>
      <c r="F59" s="44"/>
      <c r="G59" s="44"/>
      <c r="H59" s="44"/>
      <c r="I59" s="44"/>
      <c r="J59" s="44"/>
      <c r="K59" s="44"/>
      <c r="L59" s="44"/>
      <c r="M59" s="44"/>
      <c r="N59" s="44"/>
      <c r="O59" s="44"/>
      <c r="P59" s="128"/>
      <c r="Q59" s="129"/>
      <c r="R59" s="127"/>
      <c r="S59" s="61"/>
      <c r="T59" s="61"/>
      <c r="U59" s="45"/>
    </row>
    <row r="60" spans="1:21" s="28" customFormat="1" ht="13.5">
      <c r="A60" s="18" t="s">
        <v>64</v>
      </c>
      <c r="B60" s="113">
        <v>42113</v>
      </c>
      <c r="C60" s="44">
        <v>352162</v>
      </c>
      <c r="D60" s="44">
        <v>22046</v>
      </c>
      <c r="E60" s="44">
        <v>35797</v>
      </c>
      <c r="F60" s="44">
        <v>14506</v>
      </c>
      <c r="G60" s="44">
        <v>30900</v>
      </c>
      <c r="H60" s="44">
        <v>13200</v>
      </c>
      <c r="I60" s="44">
        <v>463</v>
      </c>
      <c r="J60" s="44">
        <v>61600</v>
      </c>
      <c r="K60" s="44">
        <v>1800</v>
      </c>
      <c r="L60" s="44">
        <v>312258</v>
      </c>
      <c r="M60" s="44">
        <v>233</v>
      </c>
      <c r="N60" s="44">
        <v>1863</v>
      </c>
      <c r="O60" s="44">
        <v>135</v>
      </c>
      <c r="P60" s="128">
        <v>1423</v>
      </c>
      <c r="Q60" s="129">
        <v>48156</v>
      </c>
      <c r="R60" s="25" t="s">
        <v>64</v>
      </c>
      <c r="S60" s="61"/>
      <c r="T60" s="61"/>
      <c r="U60" s="45"/>
    </row>
    <row r="61" spans="1:21" s="28" customFormat="1" ht="13.5">
      <c r="A61" s="18" t="s">
        <v>65</v>
      </c>
      <c r="B61" s="113">
        <v>53880</v>
      </c>
      <c r="C61" s="44">
        <v>494038</v>
      </c>
      <c r="D61" s="44">
        <v>25449</v>
      </c>
      <c r="E61" s="44">
        <v>39790</v>
      </c>
      <c r="F61" s="44">
        <v>18451</v>
      </c>
      <c r="G61" s="44">
        <v>31800</v>
      </c>
      <c r="H61" s="44">
        <v>14700</v>
      </c>
      <c r="I61" s="44">
        <v>483</v>
      </c>
      <c r="J61" s="44">
        <v>71000</v>
      </c>
      <c r="K61" s="44">
        <v>538</v>
      </c>
      <c r="L61" s="44">
        <v>87363</v>
      </c>
      <c r="M61" s="44">
        <v>3</v>
      </c>
      <c r="N61" s="44">
        <v>1887</v>
      </c>
      <c r="O61" s="44">
        <v>174</v>
      </c>
      <c r="P61" s="128">
        <v>2228</v>
      </c>
      <c r="Q61" s="129">
        <v>67865</v>
      </c>
      <c r="R61" s="25" t="s">
        <v>65</v>
      </c>
      <c r="S61" s="61"/>
      <c r="T61" s="61"/>
      <c r="U61" s="45"/>
    </row>
    <row r="62" spans="1:21" s="28" customFormat="1" ht="13.5">
      <c r="A62" s="18" t="s">
        <v>66</v>
      </c>
      <c r="B62" s="113">
        <v>72993</v>
      </c>
      <c r="C62" s="44">
        <v>653733</v>
      </c>
      <c r="D62" s="44">
        <v>33177</v>
      </c>
      <c r="E62" s="44">
        <v>50234</v>
      </c>
      <c r="F62" s="44">
        <v>18087</v>
      </c>
      <c r="G62" s="44">
        <v>53100</v>
      </c>
      <c r="H62" s="44">
        <v>15400</v>
      </c>
      <c r="I62" s="44">
        <v>502</v>
      </c>
      <c r="J62" s="44">
        <v>77300</v>
      </c>
      <c r="K62" s="44">
        <v>3875</v>
      </c>
      <c r="L62" s="44">
        <v>401117</v>
      </c>
      <c r="M62" s="44">
        <v>470</v>
      </c>
      <c r="N62" s="44">
        <v>5009</v>
      </c>
      <c r="O62" s="44">
        <v>728</v>
      </c>
      <c r="P62" s="128">
        <v>2434</v>
      </c>
      <c r="Q62" s="129">
        <v>76347</v>
      </c>
      <c r="R62" s="25" t="s">
        <v>66</v>
      </c>
      <c r="S62" s="61"/>
      <c r="T62" s="61"/>
      <c r="U62" s="45"/>
    </row>
    <row r="63" spans="1:21" s="28" customFormat="1" ht="13.5">
      <c r="A63" s="18" t="s">
        <v>67</v>
      </c>
      <c r="B63" s="113">
        <v>41647</v>
      </c>
      <c r="C63" s="44">
        <v>329236</v>
      </c>
      <c r="D63" s="44">
        <v>18990</v>
      </c>
      <c r="E63" s="44">
        <v>29619</v>
      </c>
      <c r="F63" s="44">
        <v>9790</v>
      </c>
      <c r="G63" s="44">
        <v>28600</v>
      </c>
      <c r="H63" s="44">
        <v>12900</v>
      </c>
      <c r="I63" s="44">
        <v>459</v>
      </c>
      <c r="J63" s="44">
        <v>59200</v>
      </c>
      <c r="K63" s="44">
        <v>4091</v>
      </c>
      <c r="L63" s="44">
        <v>594463</v>
      </c>
      <c r="M63" s="44">
        <v>507</v>
      </c>
      <c r="N63" s="44">
        <v>2761</v>
      </c>
      <c r="O63" s="44">
        <v>827</v>
      </c>
      <c r="P63" s="133">
        <v>1080</v>
      </c>
      <c r="Q63" s="129">
        <v>24325</v>
      </c>
      <c r="R63" s="25" t="s">
        <v>67</v>
      </c>
      <c r="S63" s="61"/>
      <c r="T63" s="61"/>
      <c r="U63" s="45"/>
    </row>
    <row r="64" spans="1:21" s="28" customFormat="1" ht="13.5">
      <c r="A64" s="18" t="s">
        <v>68</v>
      </c>
      <c r="B64" s="113">
        <v>231566</v>
      </c>
      <c r="C64" s="44">
        <v>2421726</v>
      </c>
      <c r="D64" s="44">
        <v>43085</v>
      </c>
      <c r="E64" s="44">
        <v>61981</v>
      </c>
      <c r="F64" s="44">
        <v>28638</v>
      </c>
      <c r="G64" s="44">
        <v>86000</v>
      </c>
      <c r="H64" s="44">
        <v>38700</v>
      </c>
      <c r="I64" s="44">
        <v>503</v>
      </c>
      <c r="J64" s="44">
        <v>194700</v>
      </c>
      <c r="K64" s="44">
        <v>2832</v>
      </c>
      <c r="L64" s="44">
        <v>220354</v>
      </c>
      <c r="M64" s="44">
        <v>137</v>
      </c>
      <c r="N64" s="44">
        <v>3173</v>
      </c>
      <c r="O64" s="44">
        <v>523</v>
      </c>
      <c r="P64" s="133">
        <v>6172</v>
      </c>
      <c r="Q64" s="129">
        <v>218092</v>
      </c>
      <c r="R64" s="25" t="s">
        <v>68</v>
      </c>
      <c r="S64" s="61"/>
      <c r="T64" s="61"/>
      <c r="U64" s="45"/>
    </row>
    <row r="65" spans="1:21" s="28" customFormat="1" ht="13.5">
      <c r="A65" s="18"/>
      <c r="B65" s="113"/>
      <c r="C65" s="44"/>
      <c r="D65" s="44"/>
      <c r="E65" s="44"/>
      <c r="F65" s="44"/>
      <c r="G65" s="44"/>
      <c r="H65" s="44"/>
      <c r="I65" s="44"/>
      <c r="J65" s="44"/>
      <c r="K65" s="44" t="s">
        <v>129</v>
      </c>
      <c r="L65" s="44"/>
      <c r="M65" s="44"/>
      <c r="N65" s="44"/>
      <c r="O65" s="44"/>
      <c r="P65" s="133"/>
      <c r="Q65" s="129"/>
      <c r="R65" s="25"/>
      <c r="S65" s="61"/>
      <c r="T65" s="61"/>
      <c r="U65" s="45"/>
    </row>
    <row r="66" spans="1:21" s="28" customFormat="1" ht="13.5">
      <c r="A66" s="18" t="s">
        <v>69</v>
      </c>
      <c r="B66" s="113">
        <v>41914</v>
      </c>
      <c r="C66" s="44">
        <v>394499</v>
      </c>
      <c r="D66" s="44">
        <v>19789</v>
      </c>
      <c r="E66" s="44">
        <v>25108</v>
      </c>
      <c r="F66" s="44">
        <v>13755</v>
      </c>
      <c r="G66" s="44">
        <v>54200</v>
      </c>
      <c r="H66" s="44">
        <v>26600</v>
      </c>
      <c r="I66" s="44">
        <v>531</v>
      </c>
      <c r="J66" s="44">
        <v>141200</v>
      </c>
      <c r="K66" s="44">
        <v>2291</v>
      </c>
      <c r="L66" s="44">
        <v>110668</v>
      </c>
      <c r="M66" s="44">
        <v>139</v>
      </c>
      <c r="N66" s="44">
        <v>2123</v>
      </c>
      <c r="O66" s="44">
        <v>144</v>
      </c>
      <c r="P66" s="133">
        <v>1487</v>
      </c>
      <c r="Q66" s="129">
        <v>59699</v>
      </c>
      <c r="R66" s="25" t="s">
        <v>69</v>
      </c>
      <c r="S66" s="61"/>
      <c r="T66" s="61"/>
      <c r="U66" s="45"/>
    </row>
    <row r="67" spans="1:21" s="28" customFormat="1" ht="13.5">
      <c r="A67" s="18" t="s">
        <v>70</v>
      </c>
      <c r="B67" s="113">
        <v>70315</v>
      </c>
      <c r="C67" s="44">
        <v>622715</v>
      </c>
      <c r="D67" s="44">
        <v>25603</v>
      </c>
      <c r="E67" s="44">
        <v>38745</v>
      </c>
      <c r="F67" s="44">
        <v>16067</v>
      </c>
      <c r="G67" s="44">
        <v>50500</v>
      </c>
      <c r="H67" s="44">
        <v>13700</v>
      </c>
      <c r="I67" s="44">
        <v>486</v>
      </c>
      <c r="J67" s="44">
        <v>66600</v>
      </c>
      <c r="K67" s="44">
        <v>675</v>
      </c>
      <c r="L67" s="44">
        <v>247144</v>
      </c>
      <c r="M67" s="44">
        <v>72</v>
      </c>
      <c r="N67" s="44">
        <v>8849</v>
      </c>
      <c r="O67" s="44">
        <v>2699</v>
      </c>
      <c r="P67" s="133">
        <v>2006</v>
      </c>
      <c r="Q67" s="129">
        <v>58349</v>
      </c>
      <c r="R67" s="25" t="s">
        <v>70</v>
      </c>
      <c r="S67" s="61"/>
      <c r="T67" s="61"/>
      <c r="U67" s="45"/>
    </row>
    <row r="68" spans="1:21" s="28" customFormat="1" ht="13.5">
      <c r="A68" s="18" t="s">
        <v>71</v>
      </c>
      <c r="B68" s="113">
        <v>83780</v>
      </c>
      <c r="C68" s="44">
        <v>789424</v>
      </c>
      <c r="D68" s="44">
        <v>47854</v>
      </c>
      <c r="E68" s="44">
        <v>66869</v>
      </c>
      <c r="F68" s="44">
        <v>28860</v>
      </c>
      <c r="G68" s="44">
        <v>117000</v>
      </c>
      <c r="H68" s="44">
        <v>37900</v>
      </c>
      <c r="I68" s="44">
        <v>519</v>
      </c>
      <c r="J68" s="44">
        <v>196700</v>
      </c>
      <c r="K68" s="44">
        <v>3687</v>
      </c>
      <c r="L68" s="44">
        <v>467277</v>
      </c>
      <c r="M68" s="44">
        <v>892</v>
      </c>
      <c r="N68" s="44">
        <v>4314</v>
      </c>
      <c r="O68" s="44">
        <v>226</v>
      </c>
      <c r="P68" s="133">
        <v>2226</v>
      </c>
      <c r="Q68" s="129">
        <v>91960</v>
      </c>
      <c r="R68" s="25" t="s">
        <v>71</v>
      </c>
      <c r="S68" s="61"/>
      <c r="T68" s="61"/>
      <c r="U68" s="45"/>
    </row>
    <row r="69" spans="1:21" s="28" customFormat="1" ht="13.5">
      <c r="A69" s="18" t="s">
        <v>72</v>
      </c>
      <c r="B69" s="113">
        <v>59861</v>
      </c>
      <c r="C69" s="44">
        <v>555827</v>
      </c>
      <c r="D69" s="44">
        <v>30631</v>
      </c>
      <c r="E69" s="44">
        <v>46623</v>
      </c>
      <c r="F69" s="44">
        <v>18668</v>
      </c>
      <c r="G69" s="44">
        <v>57600</v>
      </c>
      <c r="H69" s="44">
        <v>23500</v>
      </c>
      <c r="I69" s="44">
        <v>499</v>
      </c>
      <c r="J69" s="44">
        <v>117300</v>
      </c>
      <c r="K69" s="44">
        <v>4514</v>
      </c>
      <c r="L69" s="44">
        <v>459392</v>
      </c>
      <c r="M69" s="44">
        <v>874</v>
      </c>
      <c r="N69" s="44">
        <v>2983</v>
      </c>
      <c r="O69" s="44">
        <v>384</v>
      </c>
      <c r="P69" s="133">
        <v>1666</v>
      </c>
      <c r="Q69" s="129">
        <v>67094</v>
      </c>
      <c r="R69" s="25" t="s">
        <v>72</v>
      </c>
      <c r="S69" s="61"/>
      <c r="T69" s="61"/>
      <c r="U69" s="45"/>
    </row>
    <row r="70" spans="1:21" s="28" customFormat="1" ht="13.5">
      <c r="A70" s="18" t="s">
        <v>73</v>
      </c>
      <c r="B70" s="113">
        <v>57811</v>
      </c>
      <c r="C70" s="44">
        <v>504898</v>
      </c>
      <c r="D70" s="44">
        <v>31683</v>
      </c>
      <c r="E70" s="44">
        <v>45804</v>
      </c>
      <c r="F70" s="44">
        <v>16199</v>
      </c>
      <c r="G70" s="44">
        <v>68900</v>
      </c>
      <c r="H70" s="44">
        <v>19000</v>
      </c>
      <c r="I70" s="44">
        <v>489</v>
      </c>
      <c r="J70" s="44">
        <v>92900</v>
      </c>
      <c r="K70" s="44">
        <v>4341</v>
      </c>
      <c r="L70" s="44">
        <v>589028</v>
      </c>
      <c r="M70" s="44">
        <v>1632</v>
      </c>
      <c r="N70" s="44">
        <v>1402</v>
      </c>
      <c r="O70" s="44">
        <v>1007</v>
      </c>
      <c r="P70" s="133">
        <v>1556</v>
      </c>
      <c r="Q70" s="129">
        <v>56181</v>
      </c>
      <c r="R70" s="25" t="s">
        <v>73</v>
      </c>
      <c r="S70" s="61"/>
      <c r="T70" s="61"/>
      <c r="U70" s="45"/>
    </row>
    <row r="71" spans="1:21" s="28" customFormat="1" ht="13.5">
      <c r="A71" s="18"/>
      <c r="B71" s="113"/>
      <c r="C71" s="44"/>
      <c r="D71" s="44"/>
      <c r="E71" s="44" t="s">
        <v>133</v>
      </c>
      <c r="F71" s="44"/>
      <c r="G71" s="44"/>
      <c r="H71" s="44"/>
      <c r="I71" s="44"/>
      <c r="J71" s="44"/>
      <c r="K71" s="44"/>
      <c r="L71" s="44"/>
      <c r="M71" s="44"/>
      <c r="N71" s="44"/>
      <c r="O71" s="44"/>
      <c r="P71" s="133"/>
      <c r="Q71" s="129"/>
      <c r="R71" s="25"/>
      <c r="S71" s="61"/>
      <c r="T71" s="61"/>
      <c r="U71" s="45"/>
    </row>
    <row r="72" spans="1:21" s="28" customFormat="1" ht="13.5">
      <c r="A72" s="18" t="s">
        <v>74</v>
      </c>
      <c r="B72" s="113">
        <v>86068</v>
      </c>
      <c r="C72" s="44">
        <v>756625</v>
      </c>
      <c r="D72" s="44">
        <v>47382</v>
      </c>
      <c r="E72" s="44">
        <v>78102</v>
      </c>
      <c r="F72" s="44">
        <v>20563</v>
      </c>
      <c r="G72" s="44">
        <v>122700</v>
      </c>
      <c r="H72" s="44">
        <v>24100</v>
      </c>
      <c r="I72" s="44">
        <v>488</v>
      </c>
      <c r="J72" s="44">
        <v>117600</v>
      </c>
      <c r="K72" s="44">
        <v>1661</v>
      </c>
      <c r="L72" s="44">
        <v>590628</v>
      </c>
      <c r="M72" s="44">
        <v>623</v>
      </c>
      <c r="N72" s="44">
        <v>4401</v>
      </c>
      <c r="O72" s="44">
        <v>967</v>
      </c>
      <c r="P72" s="133">
        <v>2337</v>
      </c>
      <c r="Q72" s="129">
        <v>72080</v>
      </c>
      <c r="R72" s="25" t="s">
        <v>74</v>
      </c>
      <c r="S72" s="61"/>
      <c r="T72" s="61"/>
      <c r="U72" s="45"/>
    </row>
    <row r="73" spans="1:21" s="28" customFormat="1" ht="13.5">
      <c r="A73" s="18" t="s">
        <v>75</v>
      </c>
      <c r="B73" s="113">
        <v>70750</v>
      </c>
      <c r="C73" s="44">
        <v>582952</v>
      </c>
      <c r="D73" s="44">
        <v>15820</v>
      </c>
      <c r="E73" s="44">
        <v>21547</v>
      </c>
      <c r="F73" s="44">
        <v>7529</v>
      </c>
      <c r="G73" s="44">
        <v>39100</v>
      </c>
      <c r="H73" s="44">
        <v>921</v>
      </c>
      <c r="I73" s="44">
        <v>277</v>
      </c>
      <c r="J73" s="44">
        <v>2550</v>
      </c>
      <c r="K73" s="44">
        <v>12</v>
      </c>
      <c r="L73" s="44">
        <v>110862</v>
      </c>
      <c r="M73" s="134">
        <v>2</v>
      </c>
      <c r="N73" s="44">
        <v>2801</v>
      </c>
      <c r="O73" s="44">
        <v>147</v>
      </c>
      <c r="P73" s="133">
        <v>1262</v>
      </c>
      <c r="Q73" s="129">
        <v>24830</v>
      </c>
      <c r="R73" s="25" t="s">
        <v>75</v>
      </c>
      <c r="S73" s="61"/>
      <c r="T73" s="61"/>
      <c r="U73" s="45"/>
    </row>
    <row r="74" spans="1:21" s="28" customFormat="1" ht="13.5">
      <c r="A74" s="135"/>
      <c r="B74" s="136"/>
      <c r="C74" s="72"/>
      <c r="D74" s="72"/>
      <c r="E74" s="72"/>
      <c r="F74" s="72"/>
      <c r="G74" s="72"/>
      <c r="H74" s="72"/>
      <c r="I74" s="72"/>
      <c r="J74" s="73"/>
      <c r="K74" s="137"/>
      <c r="L74" s="137"/>
      <c r="M74" s="137"/>
      <c r="N74" s="137"/>
      <c r="O74" s="138"/>
      <c r="P74" s="139"/>
      <c r="Q74" s="140"/>
      <c r="R74" s="141"/>
      <c r="S74" s="61"/>
      <c r="T74" s="61"/>
      <c r="U74" s="45"/>
    </row>
    <row r="75" spans="1:21" s="28" customFormat="1" ht="13.5">
      <c r="A75" s="61"/>
      <c r="B75" s="45"/>
      <c r="C75" s="45"/>
      <c r="D75" s="45"/>
      <c r="E75" s="45"/>
      <c r="F75" s="45"/>
      <c r="G75" s="45"/>
      <c r="H75" s="45"/>
      <c r="I75" s="45"/>
      <c r="J75" s="142" t="s">
        <v>134</v>
      </c>
      <c r="K75" s="123"/>
      <c r="L75" s="123"/>
      <c r="M75" s="123"/>
      <c r="N75" s="123"/>
      <c r="O75" s="143"/>
      <c r="P75" s="123"/>
      <c r="Q75" s="45"/>
      <c r="R75" s="61"/>
      <c r="S75" s="45"/>
      <c r="T75" s="45"/>
      <c r="U75" s="45"/>
    </row>
    <row r="76" spans="1:21" s="28" customFormat="1" ht="13.5">
      <c r="A76" s="45"/>
      <c r="B76" s="45"/>
      <c r="C76" s="45"/>
      <c r="D76" s="45"/>
      <c r="E76" s="45"/>
      <c r="F76" s="45"/>
      <c r="G76" s="45"/>
      <c r="H76" s="45"/>
      <c r="I76" s="45"/>
      <c r="J76" s="61"/>
      <c r="K76" s="61"/>
      <c r="L76" s="61"/>
      <c r="M76" s="61"/>
      <c r="N76" s="61"/>
      <c r="O76" s="61"/>
      <c r="P76" s="61"/>
      <c r="Q76" s="45"/>
      <c r="R76" s="45"/>
      <c r="S76" s="45"/>
      <c r="T76" s="45"/>
      <c r="U76" s="45"/>
    </row>
    <row r="77" spans="1:21" s="28" customFormat="1" ht="13.5">
      <c r="A77" s="45"/>
      <c r="B77" s="45"/>
      <c r="C77" s="45"/>
      <c r="D77" s="45"/>
      <c r="E77" s="45"/>
      <c r="F77" s="45"/>
      <c r="G77" s="45"/>
      <c r="H77" s="45"/>
      <c r="I77" s="45"/>
      <c r="J77" s="45"/>
      <c r="K77" s="45"/>
      <c r="L77" s="45"/>
      <c r="M77" s="45"/>
      <c r="N77" s="45"/>
      <c r="O77" s="45"/>
      <c r="P77" s="45"/>
      <c r="Q77" s="45"/>
      <c r="R77" s="45"/>
      <c r="S77" s="45"/>
      <c r="T77" s="45"/>
      <c r="U77" s="45"/>
    </row>
    <row r="79" ht="13.5">
      <c r="M79" s="61"/>
    </row>
    <row r="80" ht="13.5">
      <c r="M80" s="61"/>
    </row>
  </sheetData>
  <sheetProtection/>
  <printOptions horizontalCentered="1"/>
  <pageMargins left="0.5905511811023623" right="0.5905511811023623" top="0.5905511811023623" bottom="0.3937007874015748"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U77"/>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P15" sqref="P15"/>
    </sheetView>
  </sheetViews>
  <sheetFormatPr defaultColWidth="9.140625" defaultRowHeight="15"/>
  <cols>
    <col min="1" max="1" width="12.57421875" style="45" customWidth="1"/>
    <col min="2" max="2" width="15.57421875" style="45" customWidth="1"/>
    <col min="3" max="3" width="10.28125" style="45" customWidth="1"/>
    <col min="4" max="4" width="11.57421875" style="45" customWidth="1"/>
    <col min="5" max="5" width="14.7109375" style="45" customWidth="1"/>
    <col min="6" max="7" width="11.421875" style="45" customWidth="1"/>
    <col min="8" max="8" width="15.140625" style="45" customWidth="1"/>
    <col min="9" max="9" width="9.7109375" style="45" customWidth="1"/>
    <col min="10" max="10" width="14.140625" style="45" customWidth="1"/>
    <col min="11" max="11" width="12.57421875" style="45" customWidth="1"/>
    <col min="12" max="12" width="14.421875" style="44" customWidth="1"/>
    <col min="13" max="13" width="13.421875" style="164" customWidth="1"/>
    <col min="14" max="14" width="9.421875" style="46" customWidth="1"/>
    <col min="15" max="16" width="12.57421875" style="45" customWidth="1"/>
    <col min="17" max="17" width="12.57421875" style="44" customWidth="1"/>
    <col min="18" max="18" width="10.8515625" style="45" customWidth="1"/>
    <col min="19" max="21" width="10.7109375" style="45" customWidth="1"/>
    <col min="22" max="16384" width="9.00390625" style="6" customWidth="1"/>
  </cols>
  <sheetData>
    <row r="1" spans="1:20" ht="17.25">
      <c r="A1" s="4"/>
      <c r="B1" s="3" t="s">
        <v>76</v>
      </c>
      <c r="C1" s="4"/>
      <c r="D1" s="4"/>
      <c r="E1" s="4"/>
      <c r="F1" s="4"/>
      <c r="G1" s="4"/>
      <c r="H1" s="4"/>
      <c r="I1" s="4"/>
      <c r="J1" s="4"/>
      <c r="K1" s="4"/>
      <c r="L1" s="144"/>
      <c r="M1" s="145"/>
      <c r="N1" s="41"/>
      <c r="O1" s="4"/>
      <c r="P1" s="4"/>
      <c r="Q1" s="144"/>
      <c r="R1" s="4"/>
      <c r="S1" s="61"/>
      <c r="T1" s="61"/>
    </row>
    <row r="2" spans="1:20" ht="13.5">
      <c r="A2" s="2"/>
      <c r="B2" s="2"/>
      <c r="C2" s="2"/>
      <c r="D2" s="2"/>
      <c r="E2" s="2"/>
      <c r="F2" s="2"/>
      <c r="G2" s="2"/>
      <c r="H2" s="2"/>
      <c r="I2" s="2"/>
      <c r="J2" s="2"/>
      <c r="K2" s="2"/>
      <c r="L2" s="144"/>
      <c r="M2" s="145"/>
      <c r="N2" s="41"/>
      <c r="O2" s="2"/>
      <c r="P2" s="2"/>
      <c r="Q2" s="144"/>
      <c r="R2" s="2"/>
      <c r="S2" s="61"/>
      <c r="T2" s="61"/>
    </row>
    <row r="3" spans="1:18" ht="13.5">
      <c r="A3" s="4"/>
      <c r="B3" s="8" t="s">
        <v>135</v>
      </c>
      <c r="C3" s="4"/>
      <c r="D3" s="4"/>
      <c r="E3" s="4"/>
      <c r="F3" s="2"/>
      <c r="G3" s="2"/>
      <c r="H3" s="2"/>
      <c r="I3" s="2"/>
      <c r="J3" s="8" t="s">
        <v>136</v>
      </c>
      <c r="K3" s="8"/>
      <c r="L3" s="144"/>
      <c r="M3" s="145"/>
      <c r="N3" s="41"/>
      <c r="O3" s="4"/>
      <c r="P3" s="4"/>
      <c r="Q3" s="144"/>
      <c r="R3" s="4"/>
    </row>
    <row r="4" spans="1:21" s="10" customFormat="1" ht="12.75" customHeight="1">
      <c r="A4" s="4"/>
      <c r="B4" s="146" t="s">
        <v>137</v>
      </c>
      <c r="C4" s="4"/>
      <c r="D4" s="4"/>
      <c r="E4" s="4"/>
      <c r="F4" s="2"/>
      <c r="G4" s="2"/>
      <c r="H4" s="2"/>
      <c r="I4" s="2"/>
      <c r="J4" s="8" t="s">
        <v>138</v>
      </c>
      <c r="K4" s="8"/>
      <c r="L4" s="144"/>
      <c r="M4" s="145"/>
      <c r="N4" s="41"/>
      <c r="O4" s="4"/>
      <c r="P4" s="4"/>
      <c r="Q4" s="144"/>
      <c r="R4" s="4"/>
      <c r="S4" s="45"/>
      <c r="T4" s="45"/>
      <c r="U4" s="45"/>
    </row>
    <row r="5" spans="1:21" s="10" customFormat="1" ht="12.75" customHeight="1">
      <c r="A5" s="4"/>
      <c r="B5" s="8"/>
      <c r="C5" s="4"/>
      <c r="D5" s="4"/>
      <c r="E5" s="4"/>
      <c r="F5" s="2"/>
      <c r="G5" s="2"/>
      <c r="H5" s="2"/>
      <c r="I5" s="2"/>
      <c r="J5" s="8" t="s">
        <v>139</v>
      </c>
      <c r="K5" s="8"/>
      <c r="L5" s="144"/>
      <c r="M5" s="145"/>
      <c r="N5" s="41"/>
      <c r="O5" s="4"/>
      <c r="P5" s="4"/>
      <c r="Q5" s="144"/>
      <c r="R5" s="4"/>
      <c r="S5" s="45"/>
      <c r="T5" s="45"/>
      <c r="U5" s="45"/>
    </row>
    <row r="6" spans="1:21" s="10" customFormat="1" ht="12.75" customHeight="1">
      <c r="A6" s="4"/>
      <c r="B6" s="8"/>
      <c r="C6" s="2"/>
      <c r="D6" s="2"/>
      <c r="E6" s="2"/>
      <c r="F6" s="2"/>
      <c r="G6" s="2"/>
      <c r="H6" s="2"/>
      <c r="I6" s="2"/>
      <c r="J6" s="8" t="s">
        <v>140</v>
      </c>
      <c r="K6" s="11"/>
      <c r="L6" s="144"/>
      <c r="M6" s="145"/>
      <c r="N6" s="41"/>
      <c r="O6" s="4"/>
      <c r="P6" s="4"/>
      <c r="Q6" s="144"/>
      <c r="R6" s="4"/>
      <c r="S6" s="45"/>
      <c r="T6" s="45"/>
      <c r="U6" s="45"/>
    </row>
    <row r="7" spans="1:21" s="10" customFormat="1" ht="12.75" customHeight="1">
      <c r="A7" s="4"/>
      <c r="B7" s="78"/>
      <c r="C7" s="2"/>
      <c r="D7" s="2"/>
      <c r="E7" s="2"/>
      <c r="F7" s="2"/>
      <c r="G7" s="2"/>
      <c r="H7" s="2"/>
      <c r="I7" s="2"/>
      <c r="J7" s="8" t="s">
        <v>141</v>
      </c>
      <c r="K7" s="8"/>
      <c r="L7" s="144"/>
      <c r="M7" s="145"/>
      <c r="N7" s="41"/>
      <c r="O7" s="4"/>
      <c r="P7" s="4"/>
      <c r="Q7" s="144"/>
      <c r="R7" s="4"/>
      <c r="S7" s="45"/>
      <c r="T7" s="45"/>
      <c r="U7" s="45"/>
    </row>
    <row r="8" spans="1:21" s="10" customFormat="1" ht="12.75" customHeight="1" thickBot="1">
      <c r="A8" s="81"/>
      <c r="B8" s="4"/>
      <c r="C8" s="4"/>
      <c r="D8" s="4"/>
      <c r="E8" s="4"/>
      <c r="F8" s="4"/>
      <c r="G8" s="4"/>
      <c r="H8" s="4"/>
      <c r="I8" s="4"/>
      <c r="J8" s="147"/>
      <c r="K8" s="4"/>
      <c r="L8" s="144"/>
      <c r="M8" s="145"/>
      <c r="N8" s="41"/>
      <c r="O8" s="4"/>
      <c r="P8" s="4"/>
      <c r="Q8" s="144"/>
      <c r="R8" s="81"/>
      <c r="S8" s="45"/>
      <c r="T8" s="45"/>
      <c r="U8" s="45"/>
    </row>
    <row r="9" spans="1:21" s="9" customFormat="1" ht="12.75" customHeight="1" thickTop="1">
      <c r="A9" s="20"/>
      <c r="B9" s="89"/>
      <c r="C9" s="148" t="s">
        <v>142</v>
      </c>
      <c r="D9" s="149"/>
      <c r="E9" s="149"/>
      <c r="F9" s="149"/>
      <c r="G9" s="149"/>
      <c r="H9" s="150"/>
      <c r="I9" s="89"/>
      <c r="J9" s="83"/>
      <c r="K9" s="89"/>
      <c r="L9" s="89"/>
      <c r="M9" s="151" t="s">
        <v>143</v>
      </c>
      <c r="N9" s="151"/>
      <c r="O9" s="89"/>
      <c r="P9" s="151" t="s">
        <v>144</v>
      </c>
      <c r="Q9" s="87"/>
      <c r="R9" s="83"/>
      <c r="T9" s="45"/>
      <c r="U9" s="45"/>
    </row>
    <row r="10" spans="1:20" ht="13.5">
      <c r="A10" s="20"/>
      <c r="B10" s="152" t="s">
        <v>145</v>
      </c>
      <c r="C10" s="153"/>
      <c r="D10" s="154"/>
      <c r="E10" s="154"/>
      <c r="F10" s="154"/>
      <c r="G10" s="154"/>
      <c r="H10" s="155"/>
      <c r="I10" s="94" t="s">
        <v>146</v>
      </c>
      <c r="J10" s="25" t="s">
        <v>147</v>
      </c>
      <c r="K10" s="94" t="s">
        <v>148</v>
      </c>
      <c r="L10" s="94" t="s">
        <v>149</v>
      </c>
      <c r="M10" s="34" t="s">
        <v>150</v>
      </c>
      <c r="N10" s="97"/>
      <c r="O10" s="94" t="s">
        <v>151</v>
      </c>
      <c r="P10" s="34" t="s">
        <v>152</v>
      </c>
      <c r="Q10" s="97"/>
      <c r="R10" s="29"/>
      <c r="S10" s="61"/>
      <c r="T10" s="61"/>
    </row>
    <row r="11" spans="1:21" s="28" customFormat="1" ht="13.5">
      <c r="A11" s="20" t="s">
        <v>14</v>
      </c>
      <c r="B11" s="94" t="s">
        <v>153</v>
      </c>
      <c r="C11" s="156" t="s">
        <v>154</v>
      </c>
      <c r="D11" s="157"/>
      <c r="E11" s="157"/>
      <c r="F11" s="156" t="s">
        <v>155</v>
      </c>
      <c r="G11" s="157"/>
      <c r="H11" s="158"/>
      <c r="I11" s="94" t="s">
        <v>156</v>
      </c>
      <c r="J11" s="25" t="s">
        <v>157</v>
      </c>
      <c r="K11" s="94" t="s">
        <v>158</v>
      </c>
      <c r="L11" s="94" t="s">
        <v>159</v>
      </c>
      <c r="M11" s="20"/>
      <c r="N11" s="159" t="s">
        <v>160</v>
      </c>
      <c r="O11" s="94" t="s">
        <v>161</v>
      </c>
      <c r="P11" s="20"/>
      <c r="Q11" s="160"/>
      <c r="R11" s="29" t="s">
        <v>14</v>
      </c>
      <c r="S11" s="61"/>
      <c r="T11" s="61"/>
      <c r="U11" s="45"/>
    </row>
    <row r="12" spans="1:21" s="28" customFormat="1" ht="13.5">
      <c r="A12" s="161"/>
      <c r="B12" s="102" t="s">
        <v>162</v>
      </c>
      <c r="C12" s="38" t="s">
        <v>104</v>
      </c>
      <c r="D12" s="162" t="s">
        <v>105</v>
      </c>
      <c r="E12" s="103" t="s">
        <v>163</v>
      </c>
      <c r="F12" s="38" t="s">
        <v>104</v>
      </c>
      <c r="G12" s="162" t="s">
        <v>105</v>
      </c>
      <c r="H12" s="103" t="s">
        <v>163</v>
      </c>
      <c r="I12" s="102" t="s">
        <v>164</v>
      </c>
      <c r="J12" s="38" t="s">
        <v>165</v>
      </c>
      <c r="K12" s="102" t="s">
        <v>166</v>
      </c>
      <c r="L12" s="102" t="s">
        <v>167</v>
      </c>
      <c r="M12" s="103" t="s">
        <v>168</v>
      </c>
      <c r="N12" s="102" t="s">
        <v>169</v>
      </c>
      <c r="O12" s="102" t="s">
        <v>170</v>
      </c>
      <c r="P12" s="103" t="s">
        <v>171</v>
      </c>
      <c r="Q12" s="102" t="s">
        <v>172</v>
      </c>
      <c r="R12" s="108"/>
      <c r="S12" s="45"/>
      <c r="T12" s="61"/>
      <c r="U12" s="45"/>
    </row>
    <row r="13" spans="1:21" s="28" customFormat="1" ht="13.5">
      <c r="A13" s="84"/>
      <c r="B13" s="163" t="s">
        <v>173</v>
      </c>
      <c r="C13" s="40"/>
      <c r="D13" s="40" t="s">
        <v>126</v>
      </c>
      <c r="E13" s="40" t="s">
        <v>173</v>
      </c>
      <c r="F13" s="40"/>
      <c r="G13" s="40" t="s">
        <v>126</v>
      </c>
      <c r="H13" s="40" t="s">
        <v>173</v>
      </c>
      <c r="I13" s="40" t="s">
        <v>174</v>
      </c>
      <c r="J13" s="40" t="s">
        <v>175</v>
      </c>
      <c r="K13" s="40" t="s">
        <v>176</v>
      </c>
      <c r="L13" s="40" t="s">
        <v>177</v>
      </c>
      <c r="M13" s="40" t="s">
        <v>178</v>
      </c>
      <c r="N13" s="40" t="s">
        <v>179</v>
      </c>
      <c r="O13" s="40" t="s">
        <v>180</v>
      </c>
      <c r="P13" s="40" t="s">
        <v>181</v>
      </c>
      <c r="Q13" s="40" t="s">
        <v>181</v>
      </c>
      <c r="R13" s="111"/>
      <c r="S13" s="45"/>
      <c r="T13" s="45"/>
      <c r="U13" s="45"/>
    </row>
    <row r="14" spans="1:21" s="28" customFormat="1" ht="13.5">
      <c r="A14" s="112"/>
      <c r="B14" s="113"/>
      <c r="C14" s="44"/>
      <c r="D14" s="44"/>
      <c r="E14" s="44"/>
      <c r="F14" s="44"/>
      <c r="G14" s="44"/>
      <c r="H14" s="44"/>
      <c r="I14" s="44"/>
      <c r="J14" s="44"/>
      <c r="K14" s="44"/>
      <c r="L14" s="44"/>
      <c r="M14" s="164"/>
      <c r="N14" s="46"/>
      <c r="O14" s="44"/>
      <c r="P14" s="44"/>
      <c r="Q14" s="44"/>
      <c r="R14" s="116"/>
      <c r="S14" s="61"/>
      <c r="T14" s="61"/>
      <c r="U14" s="45"/>
    </row>
    <row r="15" spans="1:21" s="56" customFormat="1" ht="13.5">
      <c r="A15" s="165" t="s">
        <v>25</v>
      </c>
      <c r="B15" s="166">
        <v>289107683</v>
      </c>
      <c r="C15" s="167">
        <v>334799</v>
      </c>
      <c r="D15" s="119">
        <v>3526306</v>
      </c>
      <c r="E15" s="119">
        <v>413531671</v>
      </c>
      <c r="F15" s="119">
        <v>1137859</v>
      </c>
      <c r="G15" s="119">
        <v>7579363</v>
      </c>
      <c r="H15" s="119">
        <v>134705448</v>
      </c>
      <c r="I15" s="167">
        <v>575860</v>
      </c>
      <c r="J15" s="119">
        <v>126508570</v>
      </c>
      <c r="K15" s="167">
        <v>304230</v>
      </c>
      <c r="L15" s="119">
        <v>185940319</v>
      </c>
      <c r="M15" s="168">
        <v>1210251.1</v>
      </c>
      <c r="N15" s="169">
        <v>27</v>
      </c>
      <c r="O15" s="119">
        <v>79112584</v>
      </c>
      <c r="P15" s="119">
        <v>6101225</v>
      </c>
      <c r="Q15" s="119">
        <v>4174237</v>
      </c>
      <c r="R15" s="122" t="s">
        <v>25</v>
      </c>
      <c r="S15" s="62"/>
      <c r="T15" s="62"/>
      <c r="U15" s="65"/>
    </row>
    <row r="16" spans="1:21" s="28" customFormat="1" ht="13.5">
      <c r="A16" s="170"/>
      <c r="B16" s="171"/>
      <c r="C16" s="172"/>
      <c r="D16" s="173"/>
      <c r="E16" s="174"/>
      <c r="F16" s="174"/>
      <c r="G16" s="173"/>
      <c r="H16" s="174"/>
      <c r="I16" s="173"/>
      <c r="J16" s="175"/>
      <c r="K16" s="175"/>
      <c r="L16" s="175"/>
      <c r="M16" s="176"/>
      <c r="N16" s="177"/>
      <c r="O16" s="173"/>
      <c r="P16" s="174"/>
      <c r="Q16" s="174"/>
      <c r="R16" s="127"/>
      <c r="S16" s="61"/>
      <c r="T16" s="61"/>
      <c r="U16" s="45"/>
    </row>
    <row r="17" spans="1:21" s="28" customFormat="1" ht="13.5">
      <c r="A17" s="170"/>
      <c r="B17" s="171"/>
      <c r="C17" s="172"/>
      <c r="D17" s="174"/>
      <c r="E17" s="174"/>
      <c r="F17" s="174"/>
      <c r="G17" s="174"/>
      <c r="H17" s="174"/>
      <c r="I17" s="172"/>
      <c r="J17" s="173"/>
      <c r="K17" s="178"/>
      <c r="L17" s="174"/>
      <c r="M17" s="179"/>
      <c r="N17" s="180"/>
      <c r="O17" s="174"/>
      <c r="P17" s="174"/>
      <c r="Q17" s="174"/>
      <c r="R17" s="127"/>
      <c r="S17" s="61"/>
      <c r="T17" s="61"/>
      <c r="U17" s="45"/>
    </row>
    <row r="18" spans="1:21" s="28" customFormat="1" ht="13.5">
      <c r="A18" s="95" t="s">
        <v>127</v>
      </c>
      <c r="B18" s="171">
        <v>5952864.2</v>
      </c>
      <c r="C18" s="172">
        <v>13687</v>
      </c>
      <c r="D18" s="174">
        <v>125636</v>
      </c>
      <c r="E18" s="174">
        <v>11662826</v>
      </c>
      <c r="F18" s="174">
        <v>44549</v>
      </c>
      <c r="G18" s="174">
        <v>338157</v>
      </c>
      <c r="H18" s="174">
        <v>6156539</v>
      </c>
      <c r="I18" s="172">
        <v>27305</v>
      </c>
      <c r="J18" s="174">
        <v>5315281</v>
      </c>
      <c r="K18" s="172">
        <v>12124</v>
      </c>
      <c r="L18" s="174">
        <v>12853534</v>
      </c>
      <c r="M18" s="181">
        <v>89911.6</v>
      </c>
      <c r="N18" s="177">
        <v>23.9</v>
      </c>
      <c r="O18" s="174">
        <v>3658137</v>
      </c>
      <c r="P18" s="174">
        <v>141957</v>
      </c>
      <c r="Q18" s="174">
        <v>93892</v>
      </c>
      <c r="R18" s="25" t="s">
        <v>127</v>
      </c>
      <c r="S18" s="61"/>
      <c r="T18" s="61"/>
      <c r="U18" s="45"/>
    </row>
    <row r="19" spans="1:21" s="28" customFormat="1" ht="13.5">
      <c r="A19" s="95" t="s">
        <v>128</v>
      </c>
      <c r="B19" s="171">
        <v>1510719.28</v>
      </c>
      <c r="C19" s="172">
        <v>3517</v>
      </c>
      <c r="D19" s="174">
        <v>30891</v>
      </c>
      <c r="E19" s="174">
        <v>1870352</v>
      </c>
      <c r="F19" s="174">
        <v>15155</v>
      </c>
      <c r="G19" s="174">
        <v>88330</v>
      </c>
      <c r="H19" s="174">
        <v>1439959</v>
      </c>
      <c r="I19" s="172">
        <v>5808</v>
      </c>
      <c r="J19" s="174">
        <v>1128260</v>
      </c>
      <c r="K19" s="172">
        <v>2981</v>
      </c>
      <c r="L19" s="174">
        <v>2261124</v>
      </c>
      <c r="M19" s="181">
        <v>19708.2</v>
      </c>
      <c r="N19" s="177">
        <v>31.9</v>
      </c>
      <c r="O19" s="174">
        <v>987993</v>
      </c>
      <c r="P19" s="174">
        <v>38066</v>
      </c>
      <c r="Q19" s="174">
        <v>22346</v>
      </c>
      <c r="R19" s="25" t="s">
        <v>128</v>
      </c>
      <c r="S19" s="61"/>
      <c r="T19" s="61"/>
      <c r="U19" s="45"/>
    </row>
    <row r="20" spans="1:21" s="28" customFormat="1" ht="13.5">
      <c r="A20" s="95" t="s">
        <v>29</v>
      </c>
      <c r="B20" s="171">
        <v>2099077.17</v>
      </c>
      <c r="C20" s="172">
        <v>3201</v>
      </c>
      <c r="D20" s="174">
        <v>27335</v>
      </c>
      <c r="E20" s="174">
        <v>1868268</v>
      </c>
      <c r="F20" s="174">
        <v>14721</v>
      </c>
      <c r="G20" s="174">
        <v>82746</v>
      </c>
      <c r="H20" s="174">
        <v>1319816</v>
      </c>
      <c r="I20" s="172">
        <v>5495</v>
      </c>
      <c r="J20" s="174">
        <v>1215238</v>
      </c>
      <c r="K20" s="172">
        <v>2979</v>
      </c>
      <c r="L20" s="174">
        <v>1688432</v>
      </c>
      <c r="M20" s="181">
        <v>33159.3</v>
      </c>
      <c r="N20" s="177">
        <v>17.8</v>
      </c>
      <c r="O20" s="174">
        <v>988445</v>
      </c>
      <c r="P20" s="174">
        <v>41534</v>
      </c>
      <c r="Q20" s="174">
        <v>20509</v>
      </c>
      <c r="R20" s="25" t="s">
        <v>29</v>
      </c>
      <c r="S20" s="61"/>
      <c r="T20" s="61"/>
      <c r="U20" s="45"/>
    </row>
    <row r="21" spans="1:21" s="28" customFormat="1" ht="13.5">
      <c r="A21" s="95" t="s">
        <v>30</v>
      </c>
      <c r="B21" s="171">
        <v>3568922.42</v>
      </c>
      <c r="C21" s="172">
        <v>7442</v>
      </c>
      <c r="D21" s="174">
        <v>74521</v>
      </c>
      <c r="E21" s="174">
        <v>8069598</v>
      </c>
      <c r="F21" s="174">
        <v>22056</v>
      </c>
      <c r="G21" s="174">
        <v>155875</v>
      </c>
      <c r="H21" s="174">
        <v>2531787</v>
      </c>
      <c r="I21" s="172">
        <v>10139</v>
      </c>
      <c r="J21" s="174">
        <v>2357974</v>
      </c>
      <c r="K21" s="172">
        <v>5232</v>
      </c>
      <c r="L21" s="174">
        <v>3346773</v>
      </c>
      <c r="M21" s="181">
        <v>24742.3</v>
      </c>
      <c r="N21" s="177">
        <v>30.6</v>
      </c>
      <c r="O21" s="174">
        <v>1595984</v>
      </c>
      <c r="P21" s="174">
        <v>93517</v>
      </c>
      <c r="Q21" s="174">
        <v>52017</v>
      </c>
      <c r="R21" s="25" t="s">
        <v>30</v>
      </c>
      <c r="S21" s="61"/>
      <c r="T21" s="61"/>
      <c r="U21" s="45"/>
    </row>
    <row r="22" spans="1:21" s="28" customFormat="1" ht="13.5">
      <c r="A22" s="18" t="s">
        <v>32</v>
      </c>
      <c r="B22" s="182">
        <v>1317579.29</v>
      </c>
      <c r="C22" s="172">
        <v>2656</v>
      </c>
      <c r="D22" s="174">
        <v>20867</v>
      </c>
      <c r="E22" s="174">
        <v>1330364</v>
      </c>
      <c r="F22" s="174">
        <v>13009</v>
      </c>
      <c r="G22" s="174">
        <v>72091</v>
      </c>
      <c r="H22" s="174">
        <v>1140430</v>
      </c>
      <c r="I22" s="172">
        <v>4374</v>
      </c>
      <c r="J22" s="174">
        <v>930341</v>
      </c>
      <c r="K22" s="172">
        <v>2438</v>
      </c>
      <c r="L22" s="174">
        <v>1595323</v>
      </c>
      <c r="M22" s="181">
        <v>23774.9</v>
      </c>
      <c r="N22" s="177">
        <v>18.5</v>
      </c>
      <c r="O22" s="174">
        <v>814406</v>
      </c>
      <c r="P22" s="174">
        <v>33241</v>
      </c>
      <c r="Q22" s="174">
        <v>18048</v>
      </c>
      <c r="R22" s="25" t="s">
        <v>32</v>
      </c>
      <c r="S22" s="61"/>
      <c r="T22" s="61"/>
      <c r="U22" s="45"/>
    </row>
    <row r="23" spans="1:21" s="28" customFormat="1" ht="13.5">
      <c r="A23" s="18"/>
      <c r="B23" s="174"/>
      <c r="C23" s="172"/>
      <c r="D23" s="174"/>
      <c r="E23" s="174"/>
      <c r="F23" s="174"/>
      <c r="G23" s="174"/>
      <c r="H23" s="174"/>
      <c r="I23" s="172"/>
      <c r="J23" s="174"/>
      <c r="K23" s="172" t="s">
        <v>129</v>
      </c>
      <c r="L23" s="174"/>
      <c r="M23" s="181"/>
      <c r="N23" s="177" t="s">
        <v>129</v>
      </c>
      <c r="O23" s="174"/>
      <c r="P23" s="174"/>
      <c r="Q23" s="174"/>
      <c r="R23" s="25"/>
      <c r="S23" s="61"/>
      <c r="T23" s="61"/>
      <c r="U23" s="45"/>
    </row>
    <row r="24" spans="1:21" s="28" customFormat="1" ht="13.5">
      <c r="A24" s="18" t="s">
        <v>33</v>
      </c>
      <c r="B24" s="174">
        <v>2755903.19</v>
      </c>
      <c r="C24" s="172">
        <v>3196</v>
      </c>
      <c r="D24" s="174">
        <v>24681</v>
      </c>
      <c r="E24" s="174">
        <v>1480549</v>
      </c>
      <c r="F24" s="174">
        <v>13710</v>
      </c>
      <c r="G24" s="174">
        <v>74401</v>
      </c>
      <c r="H24" s="174">
        <v>1222199</v>
      </c>
      <c r="I24" s="172">
        <v>4327</v>
      </c>
      <c r="J24" s="174">
        <v>968563</v>
      </c>
      <c r="K24" s="172">
        <v>2671</v>
      </c>
      <c r="L24" s="174">
        <v>1341895</v>
      </c>
      <c r="M24" s="181">
        <v>16495.5</v>
      </c>
      <c r="N24" s="177">
        <v>25.9</v>
      </c>
      <c r="O24" s="174">
        <v>920430</v>
      </c>
      <c r="P24" s="174">
        <v>37124</v>
      </c>
      <c r="Q24" s="174">
        <v>21454</v>
      </c>
      <c r="R24" s="25" t="s">
        <v>33</v>
      </c>
      <c r="S24" s="61"/>
      <c r="T24" s="61"/>
      <c r="U24" s="45"/>
    </row>
    <row r="25" spans="1:21" s="28" customFormat="1" ht="13.5">
      <c r="A25" s="18" t="s">
        <v>34</v>
      </c>
      <c r="B25" s="174">
        <v>5095711.12</v>
      </c>
      <c r="C25" s="172">
        <v>4869</v>
      </c>
      <c r="D25" s="174">
        <v>39146</v>
      </c>
      <c r="E25" s="174">
        <v>2631244</v>
      </c>
      <c r="F25" s="174">
        <v>21255</v>
      </c>
      <c r="G25" s="174">
        <v>125606</v>
      </c>
      <c r="H25" s="174">
        <v>2038908</v>
      </c>
      <c r="I25" s="172">
        <v>8082</v>
      </c>
      <c r="J25" s="174">
        <v>1513929</v>
      </c>
      <c r="K25" s="172">
        <v>4501</v>
      </c>
      <c r="L25" s="174">
        <v>3123968</v>
      </c>
      <c r="M25" s="183">
        <v>38928.9</v>
      </c>
      <c r="N25" s="177">
        <v>18.6</v>
      </c>
      <c r="O25" s="174">
        <v>1574090</v>
      </c>
      <c r="P25" s="174">
        <v>59601</v>
      </c>
      <c r="Q25" s="174">
        <v>29743</v>
      </c>
      <c r="R25" s="25" t="s">
        <v>34</v>
      </c>
      <c r="S25" s="61"/>
      <c r="T25" s="61"/>
      <c r="U25" s="45"/>
    </row>
    <row r="26" spans="1:21" s="28" customFormat="1" ht="13.5">
      <c r="A26" s="18" t="s">
        <v>35</v>
      </c>
      <c r="B26" s="174">
        <v>10845754.04</v>
      </c>
      <c r="C26" s="172">
        <v>5834</v>
      </c>
      <c r="D26" s="174">
        <v>48525</v>
      </c>
      <c r="E26" s="174">
        <v>3911079</v>
      </c>
      <c r="F26" s="174">
        <v>25414</v>
      </c>
      <c r="G26" s="174">
        <v>166200</v>
      </c>
      <c r="H26" s="174">
        <v>2958758</v>
      </c>
      <c r="I26" s="172">
        <v>12238</v>
      </c>
      <c r="J26" s="174">
        <v>3242010</v>
      </c>
      <c r="K26" s="172">
        <v>6759</v>
      </c>
      <c r="L26" s="174">
        <v>8417823</v>
      </c>
      <c r="M26" s="181">
        <v>56174.2</v>
      </c>
      <c r="N26" s="177">
        <v>13.6</v>
      </c>
      <c r="O26" s="174">
        <v>2491974</v>
      </c>
      <c r="P26" s="174">
        <v>100331</v>
      </c>
      <c r="Q26" s="174">
        <v>51686</v>
      </c>
      <c r="R26" s="25" t="s">
        <v>35</v>
      </c>
      <c r="S26" s="61"/>
      <c r="T26" s="61"/>
      <c r="U26" s="45"/>
    </row>
    <row r="27" spans="1:21" s="28" customFormat="1" ht="13.5">
      <c r="A27" s="18" t="s">
        <v>36</v>
      </c>
      <c r="B27" s="174">
        <v>8459107.84</v>
      </c>
      <c r="C27" s="172">
        <v>4975</v>
      </c>
      <c r="D27" s="174">
        <v>40452</v>
      </c>
      <c r="E27" s="174">
        <v>3514104</v>
      </c>
      <c r="F27" s="174">
        <v>19016</v>
      </c>
      <c r="G27" s="174">
        <v>119457</v>
      </c>
      <c r="H27" s="174">
        <v>2136204</v>
      </c>
      <c r="I27" s="172">
        <v>8399</v>
      </c>
      <c r="J27" s="174">
        <v>2099033</v>
      </c>
      <c r="K27" s="172">
        <v>4672</v>
      </c>
      <c r="L27" s="174">
        <v>2256067</v>
      </c>
      <c r="M27" s="181">
        <v>24907.8</v>
      </c>
      <c r="N27" s="177">
        <v>23.9</v>
      </c>
      <c r="O27" s="174">
        <v>1664411</v>
      </c>
      <c r="P27" s="174">
        <v>70031</v>
      </c>
      <c r="Q27" s="174">
        <v>40801</v>
      </c>
      <c r="R27" s="25" t="s">
        <v>36</v>
      </c>
      <c r="S27" s="61"/>
      <c r="T27" s="61"/>
      <c r="U27" s="45"/>
    </row>
    <row r="28" spans="1:21" s="28" customFormat="1" ht="13.5">
      <c r="A28" s="18" t="s">
        <v>37</v>
      </c>
      <c r="B28" s="174">
        <v>7526827.47</v>
      </c>
      <c r="C28" s="172">
        <v>5118</v>
      </c>
      <c r="D28" s="174">
        <v>46395</v>
      </c>
      <c r="E28" s="174">
        <v>4704270</v>
      </c>
      <c r="F28" s="174">
        <v>19653</v>
      </c>
      <c r="G28" s="174">
        <v>123501</v>
      </c>
      <c r="H28" s="174">
        <v>2125778</v>
      </c>
      <c r="I28" s="172">
        <v>8558</v>
      </c>
      <c r="J28" s="174">
        <v>2097178</v>
      </c>
      <c r="K28" s="172">
        <v>4829</v>
      </c>
      <c r="L28" s="174">
        <v>2091406</v>
      </c>
      <c r="M28" s="181">
        <v>34704</v>
      </c>
      <c r="N28" s="177">
        <v>17.9</v>
      </c>
      <c r="O28" s="174">
        <v>1739909</v>
      </c>
      <c r="P28" s="174">
        <v>66272</v>
      </c>
      <c r="Q28" s="174">
        <v>34306</v>
      </c>
      <c r="R28" s="25" t="s">
        <v>37</v>
      </c>
      <c r="S28" s="61"/>
      <c r="T28" s="61"/>
      <c r="U28" s="45"/>
    </row>
    <row r="29" spans="1:21" s="28" customFormat="1" ht="13.5">
      <c r="A29" s="18"/>
      <c r="B29" s="174"/>
      <c r="C29" s="172"/>
      <c r="D29" s="174"/>
      <c r="E29" s="174"/>
      <c r="F29" s="174"/>
      <c r="G29" s="174"/>
      <c r="H29" s="174"/>
      <c r="I29" s="172"/>
      <c r="J29" s="174"/>
      <c r="K29" s="172" t="s">
        <v>129</v>
      </c>
      <c r="L29" s="174"/>
      <c r="M29" s="181" t="s">
        <v>131</v>
      </c>
      <c r="N29" s="177"/>
      <c r="O29" s="174"/>
      <c r="P29" s="174"/>
      <c r="Q29" s="174"/>
      <c r="R29" s="25"/>
      <c r="S29" s="61"/>
      <c r="T29" s="61"/>
      <c r="U29" s="45"/>
    </row>
    <row r="30" spans="1:21" s="28" customFormat="1" ht="13.5">
      <c r="A30" s="18" t="s">
        <v>38</v>
      </c>
      <c r="B30" s="174">
        <v>12853155.34</v>
      </c>
      <c r="C30" s="172">
        <v>11854</v>
      </c>
      <c r="D30" s="174">
        <v>109799</v>
      </c>
      <c r="E30" s="174">
        <v>8816010</v>
      </c>
      <c r="F30" s="174">
        <v>44573</v>
      </c>
      <c r="G30" s="174">
        <v>357223</v>
      </c>
      <c r="H30" s="174">
        <v>6337840</v>
      </c>
      <c r="I30" s="172">
        <v>30290</v>
      </c>
      <c r="J30" s="174">
        <v>7383151</v>
      </c>
      <c r="K30" s="172">
        <v>15875</v>
      </c>
      <c r="L30" s="174">
        <v>4331812</v>
      </c>
      <c r="M30" s="181">
        <v>46797.9</v>
      </c>
      <c r="N30" s="177">
        <v>17.2</v>
      </c>
      <c r="O30" s="174">
        <v>3938034</v>
      </c>
      <c r="P30" s="174">
        <v>255119</v>
      </c>
      <c r="Q30" s="174">
        <v>139663</v>
      </c>
      <c r="R30" s="25" t="s">
        <v>38</v>
      </c>
      <c r="S30" s="61"/>
      <c r="T30" s="61"/>
      <c r="U30" s="45"/>
    </row>
    <row r="31" spans="1:21" s="28" customFormat="1" ht="13.5">
      <c r="A31" s="18" t="s">
        <v>39</v>
      </c>
      <c r="B31" s="174">
        <v>12380528.99</v>
      </c>
      <c r="C31" s="172">
        <v>8993</v>
      </c>
      <c r="D31" s="174">
        <v>83986</v>
      </c>
      <c r="E31" s="174">
        <v>6567201</v>
      </c>
      <c r="F31" s="174">
        <v>39603</v>
      </c>
      <c r="G31" s="174">
        <v>330640</v>
      </c>
      <c r="H31" s="174">
        <v>5754991</v>
      </c>
      <c r="I31" s="172">
        <v>27177</v>
      </c>
      <c r="J31" s="174">
        <v>5693016</v>
      </c>
      <c r="K31" s="172">
        <v>13652</v>
      </c>
      <c r="L31" s="174">
        <v>18734199</v>
      </c>
      <c r="M31" s="181">
        <v>40136.6</v>
      </c>
      <c r="N31" s="177">
        <v>25.7</v>
      </c>
      <c r="O31" s="174">
        <v>3495084</v>
      </c>
      <c r="P31" s="174">
        <v>241925</v>
      </c>
      <c r="Q31" s="174">
        <v>120662</v>
      </c>
      <c r="R31" s="25" t="s">
        <v>39</v>
      </c>
      <c r="S31" s="61"/>
      <c r="T31" s="61"/>
      <c r="U31" s="45"/>
    </row>
    <row r="32" spans="1:21" s="28" customFormat="1" ht="13.5">
      <c r="A32" s="18" t="s">
        <v>40</v>
      </c>
      <c r="B32" s="174">
        <v>8242175.78</v>
      </c>
      <c r="C32" s="172">
        <v>47270</v>
      </c>
      <c r="D32" s="174">
        <v>795902</v>
      </c>
      <c r="E32" s="174">
        <v>164932421</v>
      </c>
      <c r="F32" s="174">
        <v>102695</v>
      </c>
      <c r="G32" s="174">
        <v>778118</v>
      </c>
      <c r="H32" s="174">
        <v>17278905</v>
      </c>
      <c r="I32" s="172">
        <v>67805</v>
      </c>
      <c r="J32" s="174">
        <v>14293816</v>
      </c>
      <c r="K32" s="172">
        <v>32760</v>
      </c>
      <c r="L32" s="174">
        <v>21890706</v>
      </c>
      <c r="M32" s="181">
        <v>24039.8</v>
      </c>
      <c r="N32" s="177">
        <v>62.7</v>
      </c>
      <c r="O32" s="174">
        <v>4417097</v>
      </c>
      <c r="P32" s="174">
        <v>1777251</v>
      </c>
      <c r="Q32" s="174">
        <v>1702140</v>
      </c>
      <c r="R32" s="25" t="s">
        <v>40</v>
      </c>
      <c r="S32" s="61"/>
      <c r="T32" s="61"/>
      <c r="U32" s="45"/>
    </row>
    <row r="33" spans="1:21" s="28" customFormat="1" ht="13.5">
      <c r="A33" s="18" t="s">
        <v>41</v>
      </c>
      <c r="B33" s="174">
        <v>17246683.11</v>
      </c>
      <c r="C33" s="172">
        <v>12824</v>
      </c>
      <c r="D33" s="174">
        <v>141461</v>
      </c>
      <c r="E33" s="174">
        <v>12398845</v>
      </c>
      <c r="F33" s="174">
        <v>54892</v>
      </c>
      <c r="G33" s="174">
        <v>464156</v>
      </c>
      <c r="H33" s="174">
        <v>8548105</v>
      </c>
      <c r="I33" s="172">
        <v>40678</v>
      </c>
      <c r="J33" s="174">
        <v>9512776</v>
      </c>
      <c r="K33" s="172">
        <v>19756</v>
      </c>
      <c r="L33" s="174">
        <v>10551689</v>
      </c>
      <c r="M33" s="181">
        <v>25319.1</v>
      </c>
      <c r="N33" s="177">
        <v>56.7</v>
      </c>
      <c r="O33" s="174">
        <v>3949700</v>
      </c>
      <c r="P33" s="174">
        <v>354744</v>
      </c>
      <c r="Q33" s="174">
        <v>178464</v>
      </c>
      <c r="R33" s="25" t="s">
        <v>41</v>
      </c>
      <c r="S33" s="61"/>
      <c r="T33" s="61"/>
      <c r="U33" s="45"/>
    </row>
    <row r="34" spans="1:21" s="28" customFormat="1" ht="13.5">
      <c r="A34" s="18" t="s">
        <v>42</v>
      </c>
      <c r="B34" s="174">
        <v>4328043.88</v>
      </c>
      <c r="C34" s="172">
        <v>7304</v>
      </c>
      <c r="D34" s="174">
        <v>65483</v>
      </c>
      <c r="E34" s="174">
        <v>4608546</v>
      </c>
      <c r="F34" s="174">
        <v>26783</v>
      </c>
      <c r="G34" s="174">
        <v>148673</v>
      </c>
      <c r="H34" s="174">
        <v>2576649</v>
      </c>
      <c r="I34" s="172">
        <v>9297</v>
      </c>
      <c r="J34" s="174">
        <v>2144094</v>
      </c>
      <c r="K34" s="172">
        <v>5522</v>
      </c>
      <c r="L34" s="174">
        <v>3352018</v>
      </c>
      <c r="M34" s="181">
        <v>37414</v>
      </c>
      <c r="N34" s="177">
        <v>21.4</v>
      </c>
      <c r="O34" s="174">
        <v>1815525</v>
      </c>
      <c r="P34" s="174">
        <v>79436</v>
      </c>
      <c r="Q34" s="174">
        <v>43077</v>
      </c>
      <c r="R34" s="25" t="s">
        <v>42</v>
      </c>
      <c r="S34" s="61"/>
      <c r="T34" s="61"/>
      <c r="U34" s="45"/>
    </row>
    <row r="35" spans="1:21" s="28" customFormat="1" ht="13.5">
      <c r="A35" s="18"/>
      <c r="B35" s="174"/>
      <c r="C35" s="172"/>
      <c r="D35" s="174"/>
      <c r="E35" s="174"/>
      <c r="F35" s="174"/>
      <c r="G35" s="174"/>
      <c r="H35" s="174"/>
      <c r="I35" s="172"/>
      <c r="J35" s="174"/>
      <c r="K35" s="172"/>
      <c r="L35" s="174"/>
      <c r="M35" s="181"/>
      <c r="N35" s="177"/>
      <c r="O35" s="174"/>
      <c r="P35" s="174"/>
      <c r="Q35" s="174"/>
      <c r="R35" s="25"/>
      <c r="S35" s="61"/>
      <c r="T35" s="61"/>
      <c r="U35" s="45"/>
    </row>
    <row r="36" spans="1:21" s="28" customFormat="1" ht="13.5">
      <c r="A36" s="18" t="s">
        <v>44</v>
      </c>
      <c r="B36" s="174">
        <v>3223323.46</v>
      </c>
      <c r="C36" s="172">
        <v>3330</v>
      </c>
      <c r="D36" s="174">
        <v>28361</v>
      </c>
      <c r="E36" s="174">
        <v>2122552</v>
      </c>
      <c r="F36" s="174">
        <v>13079</v>
      </c>
      <c r="G36" s="174">
        <v>69253</v>
      </c>
      <c r="H36" s="174">
        <v>1175444</v>
      </c>
      <c r="I36" s="172">
        <v>4243</v>
      </c>
      <c r="J36" s="174">
        <v>1127432</v>
      </c>
      <c r="K36" s="172">
        <v>3103</v>
      </c>
      <c r="L36" s="174">
        <v>1741437</v>
      </c>
      <c r="M36" s="181">
        <v>13753</v>
      </c>
      <c r="N36" s="177">
        <v>40.7</v>
      </c>
      <c r="O36" s="174">
        <v>882362</v>
      </c>
      <c r="P36" s="174">
        <v>45984</v>
      </c>
      <c r="Q36" s="174">
        <v>28077</v>
      </c>
      <c r="R36" s="25" t="s">
        <v>44</v>
      </c>
      <c r="S36" s="61"/>
      <c r="T36" s="61"/>
      <c r="U36" s="45"/>
    </row>
    <row r="37" spans="1:21" s="28" customFormat="1" ht="13.5">
      <c r="A37" s="18" t="s">
        <v>45</v>
      </c>
      <c r="B37" s="174">
        <v>2374221.04</v>
      </c>
      <c r="C37" s="172">
        <v>3932</v>
      </c>
      <c r="D37" s="174">
        <v>34496</v>
      </c>
      <c r="E37" s="174">
        <v>2818190</v>
      </c>
      <c r="F37" s="174">
        <v>12632</v>
      </c>
      <c r="G37" s="174">
        <v>73503</v>
      </c>
      <c r="H37" s="174">
        <v>1339428</v>
      </c>
      <c r="I37" s="172">
        <v>4980</v>
      </c>
      <c r="J37" s="174">
        <v>1306506</v>
      </c>
      <c r="K37" s="172">
        <v>3369</v>
      </c>
      <c r="L37" s="174">
        <v>1586350</v>
      </c>
      <c r="M37" s="181">
        <v>13085</v>
      </c>
      <c r="N37" s="177">
        <v>30.3</v>
      </c>
      <c r="O37" s="174">
        <v>877489</v>
      </c>
      <c r="P37" s="174">
        <v>43488</v>
      </c>
      <c r="Q37" s="174">
        <v>25962</v>
      </c>
      <c r="R37" s="25" t="s">
        <v>45</v>
      </c>
      <c r="S37" s="61"/>
      <c r="T37" s="61"/>
      <c r="U37" s="45"/>
    </row>
    <row r="38" spans="1:21" s="28" customFormat="1" ht="13.5">
      <c r="A38" s="18" t="s">
        <v>46</v>
      </c>
      <c r="B38" s="174">
        <v>1807006.2</v>
      </c>
      <c r="C38" s="172">
        <v>2641</v>
      </c>
      <c r="D38" s="174">
        <v>21814</v>
      </c>
      <c r="E38" s="174">
        <v>1325605</v>
      </c>
      <c r="F38" s="174">
        <v>9380</v>
      </c>
      <c r="G38" s="174">
        <v>51937</v>
      </c>
      <c r="H38" s="174">
        <v>904694</v>
      </c>
      <c r="I38" s="172">
        <v>3087</v>
      </c>
      <c r="J38" s="174">
        <v>854175</v>
      </c>
      <c r="K38" s="172">
        <v>2415</v>
      </c>
      <c r="L38" s="174">
        <v>1145149</v>
      </c>
      <c r="M38" s="181">
        <v>10792</v>
      </c>
      <c r="N38" s="177">
        <v>34.5</v>
      </c>
      <c r="O38" s="174">
        <v>648106</v>
      </c>
      <c r="P38" s="174">
        <v>28903</v>
      </c>
      <c r="Q38" s="174">
        <v>16826</v>
      </c>
      <c r="R38" s="25" t="s">
        <v>46</v>
      </c>
      <c r="S38" s="61"/>
      <c r="T38" s="61"/>
      <c r="U38" s="45"/>
    </row>
    <row r="39" spans="1:21" s="28" customFormat="1" ht="13.5">
      <c r="A39" s="18" t="s">
        <v>47</v>
      </c>
      <c r="B39" s="174">
        <v>2320959.96</v>
      </c>
      <c r="C39" s="172">
        <v>2252</v>
      </c>
      <c r="D39" s="174">
        <v>17077</v>
      </c>
      <c r="E39" s="174">
        <v>1026267</v>
      </c>
      <c r="F39" s="174">
        <v>9028</v>
      </c>
      <c r="G39" s="174">
        <v>51503</v>
      </c>
      <c r="H39" s="174">
        <v>873456</v>
      </c>
      <c r="I39" s="172">
        <v>3983</v>
      </c>
      <c r="J39" s="174">
        <v>916871</v>
      </c>
      <c r="K39" s="172">
        <v>2129</v>
      </c>
      <c r="L39" s="174">
        <v>816678</v>
      </c>
      <c r="M39" s="181">
        <v>11120.7</v>
      </c>
      <c r="N39" s="177">
        <v>28.3</v>
      </c>
      <c r="O39" s="174">
        <v>732136</v>
      </c>
      <c r="P39" s="174">
        <v>25417</v>
      </c>
      <c r="Q39" s="174">
        <v>11459</v>
      </c>
      <c r="R39" s="25" t="s">
        <v>47</v>
      </c>
      <c r="S39" s="61"/>
      <c r="T39" s="61"/>
      <c r="U39" s="45"/>
    </row>
    <row r="40" spans="1:21" s="28" customFormat="1" ht="13.5">
      <c r="A40" s="18" t="s">
        <v>48</v>
      </c>
      <c r="B40" s="174">
        <v>5638336.52</v>
      </c>
      <c r="C40" s="172">
        <v>5651</v>
      </c>
      <c r="D40" s="174">
        <v>48115</v>
      </c>
      <c r="E40" s="174">
        <v>3458611</v>
      </c>
      <c r="F40" s="174">
        <v>21711</v>
      </c>
      <c r="G40" s="174">
        <v>135704</v>
      </c>
      <c r="H40" s="174">
        <v>2373576</v>
      </c>
      <c r="I40" s="172">
        <v>9463</v>
      </c>
      <c r="J40" s="174">
        <v>2098061</v>
      </c>
      <c r="K40" s="172">
        <v>5243</v>
      </c>
      <c r="L40" s="174">
        <v>2585492</v>
      </c>
      <c r="M40" s="183">
        <v>47913.4</v>
      </c>
      <c r="N40" s="177">
        <v>14.1</v>
      </c>
      <c r="O40" s="174">
        <v>1856306</v>
      </c>
      <c r="P40" s="174">
        <v>67986</v>
      </c>
      <c r="Q40" s="174">
        <v>31406</v>
      </c>
      <c r="R40" s="25" t="s">
        <v>48</v>
      </c>
      <c r="S40" s="61"/>
      <c r="T40" s="61"/>
      <c r="U40" s="45"/>
    </row>
    <row r="41" spans="1:21" s="28" customFormat="1" ht="13.5">
      <c r="A41" s="18"/>
      <c r="B41" s="174"/>
      <c r="C41" s="172"/>
      <c r="D41" s="174"/>
      <c r="E41" s="174"/>
      <c r="F41" s="174"/>
      <c r="G41" s="174"/>
      <c r="H41" s="174"/>
      <c r="I41" s="172"/>
      <c r="J41" s="174"/>
      <c r="K41" s="172"/>
      <c r="L41" s="174" t="s">
        <v>129</v>
      </c>
      <c r="M41" s="181"/>
      <c r="N41" s="177"/>
      <c r="O41" s="174"/>
      <c r="P41" s="174"/>
      <c r="Q41" s="174"/>
      <c r="R41" s="25"/>
      <c r="S41" s="61"/>
      <c r="T41" s="61"/>
      <c r="U41" s="45"/>
    </row>
    <row r="42" spans="1:21" s="28" customFormat="1" ht="13.5">
      <c r="A42" s="18" t="s">
        <v>49</v>
      </c>
      <c r="B42" s="174">
        <v>4827525.05</v>
      </c>
      <c r="C42" s="172">
        <v>6171</v>
      </c>
      <c r="D42" s="174">
        <v>48331</v>
      </c>
      <c r="E42" s="174">
        <v>2648467</v>
      </c>
      <c r="F42" s="174">
        <v>20835</v>
      </c>
      <c r="G42" s="174">
        <v>128392</v>
      </c>
      <c r="H42" s="174">
        <v>2112133</v>
      </c>
      <c r="I42" s="172">
        <v>8357</v>
      </c>
      <c r="J42" s="174">
        <v>2195109</v>
      </c>
      <c r="K42" s="172">
        <v>4899</v>
      </c>
      <c r="L42" s="174">
        <v>1864381</v>
      </c>
      <c r="M42" s="181">
        <v>30541.5</v>
      </c>
      <c r="N42" s="177">
        <v>21.9</v>
      </c>
      <c r="O42" s="174">
        <v>1656899</v>
      </c>
      <c r="P42" s="174">
        <v>65631</v>
      </c>
      <c r="Q42" s="174">
        <v>37695</v>
      </c>
      <c r="R42" s="25" t="s">
        <v>49</v>
      </c>
      <c r="S42" s="61"/>
      <c r="T42" s="61"/>
      <c r="U42" s="45"/>
    </row>
    <row r="43" spans="1:21" s="28" customFormat="1" ht="13.5">
      <c r="A43" s="18" t="s">
        <v>50</v>
      </c>
      <c r="B43" s="174">
        <v>15793109.01</v>
      </c>
      <c r="C43" s="172">
        <v>10608</v>
      </c>
      <c r="D43" s="174">
        <v>86647</v>
      </c>
      <c r="E43" s="174">
        <v>6976433</v>
      </c>
      <c r="F43" s="174">
        <v>36786</v>
      </c>
      <c r="G43" s="174">
        <v>230445</v>
      </c>
      <c r="H43" s="174">
        <v>4078182</v>
      </c>
      <c r="I43" s="172">
        <v>15979</v>
      </c>
      <c r="J43" s="174">
        <v>4359832</v>
      </c>
      <c r="K43" s="172">
        <v>8788</v>
      </c>
      <c r="L43" s="174">
        <v>4172419</v>
      </c>
      <c r="M43" s="183">
        <v>36522.4</v>
      </c>
      <c r="N43" s="177">
        <v>27.7</v>
      </c>
      <c r="O43" s="174">
        <v>2824658</v>
      </c>
      <c r="P43" s="174">
        <v>123138</v>
      </c>
      <c r="Q43" s="174">
        <v>88843</v>
      </c>
      <c r="R43" s="25" t="s">
        <v>50</v>
      </c>
      <c r="S43" s="61"/>
      <c r="T43" s="61"/>
      <c r="U43" s="45"/>
    </row>
    <row r="44" spans="1:21" s="28" customFormat="1" ht="13.5">
      <c r="A44" s="18" t="s">
        <v>51</v>
      </c>
      <c r="B44" s="174">
        <v>38210825.54</v>
      </c>
      <c r="C44" s="172">
        <v>22848</v>
      </c>
      <c r="D44" s="174">
        <v>258318</v>
      </c>
      <c r="E44" s="174">
        <v>35151716</v>
      </c>
      <c r="F44" s="174">
        <v>57153</v>
      </c>
      <c r="G44" s="174">
        <v>436194</v>
      </c>
      <c r="H44" s="174">
        <v>8291533</v>
      </c>
      <c r="I44" s="172">
        <v>31329</v>
      </c>
      <c r="J44" s="174">
        <v>8471292</v>
      </c>
      <c r="K44" s="172">
        <v>16957</v>
      </c>
      <c r="L44" s="174">
        <v>8702554</v>
      </c>
      <c r="M44" s="181">
        <v>49619.1</v>
      </c>
      <c r="N44" s="177">
        <v>33.4</v>
      </c>
      <c r="O44" s="174">
        <v>5004295</v>
      </c>
      <c r="P44" s="174">
        <v>325956</v>
      </c>
      <c r="Q44" s="174">
        <v>164148</v>
      </c>
      <c r="R44" s="25" t="s">
        <v>51</v>
      </c>
      <c r="S44" s="61"/>
      <c r="T44" s="61"/>
      <c r="U44" s="45"/>
    </row>
    <row r="45" spans="1:21" s="28" customFormat="1" ht="13.5">
      <c r="A45" s="18" t="s">
        <v>52</v>
      </c>
      <c r="B45" s="174">
        <v>9764733.65</v>
      </c>
      <c r="C45" s="172">
        <v>4136</v>
      </c>
      <c r="D45" s="174">
        <v>32446</v>
      </c>
      <c r="E45" s="174">
        <v>2007855</v>
      </c>
      <c r="F45" s="174">
        <v>17466</v>
      </c>
      <c r="G45" s="174">
        <v>112723</v>
      </c>
      <c r="H45" s="174">
        <v>1932530</v>
      </c>
      <c r="I45" s="172">
        <v>7910</v>
      </c>
      <c r="J45" s="174">
        <v>1741170</v>
      </c>
      <c r="K45" s="172">
        <v>4495</v>
      </c>
      <c r="L45" s="174">
        <v>6086176</v>
      </c>
      <c r="M45" s="181">
        <v>24974.8</v>
      </c>
      <c r="N45" s="177">
        <v>21.7</v>
      </c>
      <c r="O45" s="174">
        <v>1473445</v>
      </c>
      <c r="P45" s="174">
        <v>70442</v>
      </c>
      <c r="Q45" s="174">
        <v>32750</v>
      </c>
      <c r="R45" s="25" t="s">
        <v>52</v>
      </c>
      <c r="S45" s="61"/>
      <c r="T45" s="61"/>
      <c r="U45" s="45"/>
    </row>
    <row r="46" spans="1:21" s="28" customFormat="1" ht="13.5">
      <c r="A46" s="18" t="s">
        <v>53</v>
      </c>
      <c r="B46" s="174">
        <v>6574131.56</v>
      </c>
      <c r="C46" s="172">
        <v>2374</v>
      </c>
      <c r="D46" s="174">
        <v>18196</v>
      </c>
      <c r="E46" s="174">
        <v>1155801</v>
      </c>
      <c r="F46" s="174">
        <v>11634</v>
      </c>
      <c r="G46" s="174">
        <v>84942</v>
      </c>
      <c r="H46" s="174">
        <v>1360774</v>
      </c>
      <c r="I46" s="172">
        <v>5676</v>
      </c>
      <c r="J46" s="174">
        <v>1561334</v>
      </c>
      <c r="K46" s="172">
        <v>3603</v>
      </c>
      <c r="L46" s="174">
        <v>1245198</v>
      </c>
      <c r="M46" s="181">
        <v>12312.5</v>
      </c>
      <c r="N46" s="177">
        <v>31.1</v>
      </c>
      <c r="O46" s="174">
        <v>987013</v>
      </c>
      <c r="P46" s="174">
        <v>48805</v>
      </c>
      <c r="Q46" s="174">
        <v>27468</v>
      </c>
      <c r="R46" s="25" t="s">
        <v>53</v>
      </c>
      <c r="S46" s="61"/>
      <c r="T46" s="61"/>
      <c r="U46" s="45"/>
    </row>
    <row r="47" spans="1:21" s="28" customFormat="1" ht="13.5">
      <c r="A47" s="18"/>
      <c r="B47" s="174"/>
      <c r="C47" s="172"/>
      <c r="D47" s="174"/>
      <c r="E47" s="174"/>
      <c r="F47" s="174"/>
      <c r="G47" s="174"/>
      <c r="H47" s="174"/>
      <c r="I47" s="172"/>
      <c r="J47" s="174"/>
      <c r="K47" s="172"/>
      <c r="L47" s="174"/>
      <c r="M47" s="181"/>
      <c r="N47" s="177"/>
      <c r="O47" s="174"/>
      <c r="P47" s="174"/>
      <c r="Q47" s="174"/>
      <c r="R47" s="25"/>
      <c r="S47" s="61"/>
      <c r="T47" s="61"/>
      <c r="U47" s="45"/>
    </row>
    <row r="48" spans="1:21" s="28" customFormat="1" ht="13.5">
      <c r="A48" s="18" t="s">
        <v>54</v>
      </c>
      <c r="B48" s="174">
        <v>4832897.06</v>
      </c>
      <c r="C48" s="172">
        <v>7803</v>
      </c>
      <c r="D48" s="174">
        <v>72292</v>
      </c>
      <c r="E48" s="174">
        <v>4373672</v>
      </c>
      <c r="F48" s="174">
        <v>26964</v>
      </c>
      <c r="G48" s="174">
        <v>177376</v>
      </c>
      <c r="H48" s="174">
        <v>3022498</v>
      </c>
      <c r="I48" s="172">
        <v>12702</v>
      </c>
      <c r="J48" s="174">
        <v>2283732</v>
      </c>
      <c r="K48" s="172">
        <v>6768</v>
      </c>
      <c r="L48" s="174">
        <v>1477421</v>
      </c>
      <c r="M48" s="181">
        <v>15353.5</v>
      </c>
      <c r="N48" s="177">
        <v>37.6</v>
      </c>
      <c r="O48" s="174">
        <v>1328516</v>
      </c>
      <c r="P48" s="174">
        <v>109185</v>
      </c>
      <c r="Q48" s="174">
        <v>57264</v>
      </c>
      <c r="R48" s="25" t="s">
        <v>54</v>
      </c>
      <c r="S48" s="61"/>
      <c r="T48" s="61"/>
      <c r="U48" s="45"/>
    </row>
    <row r="49" spans="1:21" s="28" customFormat="1" ht="13.5">
      <c r="A49" s="18" t="s">
        <v>55</v>
      </c>
      <c r="B49" s="174">
        <v>15713107.72</v>
      </c>
      <c r="C49" s="172">
        <v>32985</v>
      </c>
      <c r="D49" s="174">
        <v>403270</v>
      </c>
      <c r="E49" s="174">
        <v>52009668</v>
      </c>
      <c r="F49" s="174">
        <v>74665</v>
      </c>
      <c r="G49" s="174">
        <v>509947</v>
      </c>
      <c r="H49" s="174">
        <v>9650541</v>
      </c>
      <c r="I49" s="172">
        <v>43460</v>
      </c>
      <c r="J49" s="174">
        <v>7942066</v>
      </c>
      <c r="K49" s="172">
        <v>21536</v>
      </c>
      <c r="L49" s="174">
        <v>7663538</v>
      </c>
      <c r="M49" s="181">
        <v>19299.2</v>
      </c>
      <c r="N49" s="177">
        <v>74.1</v>
      </c>
      <c r="O49" s="174">
        <v>3690466</v>
      </c>
      <c r="P49" s="174">
        <v>567777</v>
      </c>
      <c r="Q49" s="174">
        <v>369177</v>
      </c>
      <c r="R49" s="25" t="s">
        <v>55</v>
      </c>
      <c r="S49" s="61"/>
      <c r="T49" s="61"/>
      <c r="U49" s="45"/>
    </row>
    <row r="50" spans="1:21" s="28" customFormat="1" ht="13.5">
      <c r="A50" s="18" t="s">
        <v>56</v>
      </c>
      <c r="B50" s="174">
        <v>14183783.48</v>
      </c>
      <c r="C50" s="172">
        <v>12094</v>
      </c>
      <c r="D50" s="174">
        <v>107552</v>
      </c>
      <c r="E50" s="174">
        <v>7781958</v>
      </c>
      <c r="F50" s="174">
        <v>49503</v>
      </c>
      <c r="G50" s="174">
        <v>326731</v>
      </c>
      <c r="H50" s="174">
        <v>5487306</v>
      </c>
      <c r="I50" s="172">
        <v>25207</v>
      </c>
      <c r="J50" s="174">
        <v>4950404</v>
      </c>
      <c r="K50" s="172">
        <v>13766</v>
      </c>
      <c r="L50" s="174">
        <v>4297830</v>
      </c>
      <c r="M50" s="181">
        <v>36160.9</v>
      </c>
      <c r="N50" s="177">
        <v>38.2</v>
      </c>
      <c r="O50" s="174">
        <v>2956625</v>
      </c>
      <c r="P50" s="174">
        <v>197262</v>
      </c>
      <c r="Q50" s="174">
        <v>96452</v>
      </c>
      <c r="R50" s="25" t="s">
        <v>56</v>
      </c>
      <c r="S50" s="61"/>
      <c r="T50" s="61"/>
      <c r="U50" s="45"/>
    </row>
    <row r="51" spans="1:21" s="28" customFormat="1" ht="13.5">
      <c r="A51" s="18" t="s">
        <v>57</v>
      </c>
      <c r="B51" s="174">
        <v>1918073.46</v>
      </c>
      <c r="C51" s="172">
        <v>1928</v>
      </c>
      <c r="D51" s="174">
        <v>15517</v>
      </c>
      <c r="E51" s="174">
        <v>875957</v>
      </c>
      <c r="F51" s="174">
        <v>11532</v>
      </c>
      <c r="G51" s="174">
        <v>77843</v>
      </c>
      <c r="H51" s="174">
        <v>1250277</v>
      </c>
      <c r="I51" s="172">
        <v>5926</v>
      </c>
      <c r="J51" s="174">
        <v>1017105</v>
      </c>
      <c r="K51" s="172">
        <v>3450</v>
      </c>
      <c r="L51" s="174">
        <v>693006</v>
      </c>
      <c r="M51" s="181">
        <v>12573.9</v>
      </c>
      <c r="N51" s="177">
        <v>29.7</v>
      </c>
      <c r="O51" s="174">
        <v>821786</v>
      </c>
      <c r="P51" s="174">
        <v>60032</v>
      </c>
      <c r="Q51" s="174">
        <v>23643</v>
      </c>
      <c r="R51" s="25" t="s">
        <v>57</v>
      </c>
      <c r="S51" s="61"/>
      <c r="T51" s="61"/>
      <c r="U51" s="45"/>
    </row>
    <row r="52" spans="1:21" s="28" customFormat="1" ht="13.5">
      <c r="A52" s="18" t="s">
        <v>58</v>
      </c>
      <c r="B52" s="174">
        <v>2676878.94</v>
      </c>
      <c r="C52" s="172">
        <v>2673</v>
      </c>
      <c r="D52" s="174">
        <v>19454</v>
      </c>
      <c r="E52" s="174">
        <v>931346</v>
      </c>
      <c r="F52" s="174">
        <v>12198</v>
      </c>
      <c r="G52" s="174">
        <v>63100</v>
      </c>
      <c r="H52" s="174">
        <v>934755</v>
      </c>
      <c r="I52" s="172">
        <v>4679</v>
      </c>
      <c r="J52" s="174">
        <v>972552</v>
      </c>
      <c r="K52" s="172">
        <v>2832</v>
      </c>
      <c r="L52" s="174">
        <v>708364</v>
      </c>
      <c r="M52" s="181">
        <v>13377.7</v>
      </c>
      <c r="N52" s="177">
        <v>51.4</v>
      </c>
      <c r="O52" s="174">
        <v>740975</v>
      </c>
      <c r="P52" s="174">
        <v>37589</v>
      </c>
      <c r="Q52" s="174">
        <v>15119</v>
      </c>
      <c r="R52" s="25" t="s">
        <v>58</v>
      </c>
      <c r="S52" s="61"/>
      <c r="T52" s="61"/>
      <c r="U52" s="45"/>
    </row>
    <row r="53" spans="1:21" s="28" customFormat="1" ht="13.5">
      <c r="A53" s="18"/>
      <c r="B53" s="174"/>
      <c r="C53" s="172"/>
      <c r="D53" s="174"/>
      <c r="E53" s="174"/>
      <c r="F53" s="174"/>
      <c r="G53" s="174"/>
      <c r="H53" s="174"/>
      <c r="I53" s="172"/>
      <c r="J53" s="174"/>
      <c r="K53" s="172"/>
      <c r="L53" s="174"/>
      <c r="M53" s="181"/>
      <c r="N53" s="177"/>
      <c r="O53" s="174"/>
      <c r="P53" s="174"/>
      <c r="Q53" s="174"/>
      <c r="R53" s="25"/>
      <c r="S53" s="61"/>
      <c r="T53" s="61"/>
      <c r="U53" s="45"/>
    </row>
    <row r="54" spans="1:21" s="28" customFormat="1" ht="13.5">
      <c r="A54" s="18" t="s">
        <v>59</v>
      </c>
      <c r="B54" s="174">
        <v>842770.56</v>
      </c>
      <c r="C54" s="172">
        <v>1520</v>
      </c>
      <c r="D54" s="174">
        <v>13189</v>
      </c>
      <c r="E54" s="174">
        <v>712542</v>
      </c>
      <c r="F54" s="174">
        <v>6250</v>
      </c>
      <c r="G54" s="174">
        <v>36841</v>
      </c>
      <c r="H54" s="174">
        <v>635614</v>
      </c>
      <c r="I54" s="172">
        <v>2472</v>
      </c>
      <c r="J54" s="174">
        <v>452753</v>
      </c>
      <c r="K54" s="172">
        <v>1529</v>
      </c>
      <c r="L54" s="174">
        <v>689895</v>
      </c>
      <c r="M54" s="181">
        <v>8772.6</v>
      </c>
      <c r="N54" s="177">
        <v>33.7</v>
      </c>
      <c r="O54" s="174">
        <v>455341</v>
      </c>
      <c r="P54" s="174">
        <v>20626</v>
      </c>
      <c r="Q54" s="174">
        <v>11478</v>
      </c>
      <c r="R54" s="25" t="s">
        <v>59</v>
      </c>
      <c r="S54" s="61"/>
      <c r="T54" s="61"/>
      <c r="U54" s="45"/>
    </row>
    <row r="55" spans="1:21" s="28" customFormat="1" ht="13.5">
      <c r="A55" s="18" t="s">
        <v>60</v>
      </c>
      <c r="B55" s="174">
        <v>984002.44</v>
      </c>
      <c r="C55" s="172">
        <v>1830</v>
      </c>
      <c r="D55" s="174">
        <v>14165</v>
      </c>
      <c r="E55" s="174">
        <v>689624</v>
      </c>
      <c r="F55" s="174">
        <v>8952</v>
      </c>
      <c r="G55" s="174">
        <v>45628</v>
      </c>
      <c r="H55" s="174">
        <v>731753</v>
      </c>
      <c r="I55" s="172">
        <v>2958</v>
      </c>
      <c r="J55" s="174">
        <v>545022</v>
      </c>
      <c r="K55" s="172">
        <v>1902</v>
      </c>
      <c r="L55" s="174">
        <v>762675</v>
      </c>
      <c r="M55" s="181">
        <v>18196.6</v>
      </c>
      <c r="N55" s="177">
        <v>19.8</v>
      </c>
      <c r="O55" s="174">
        <v>543362</v>
      </c>
      <c r="P55" s="174">
        <v>21973</v>
      </c>
      <c r="Q55" s="174">
        <v>10140</v>
      </c>
      <c r="R55" s="25" t="s">
        <v>60</v>
      </c>
      <c r="S55" s="61"/>
      <c r="T55" s="61"/>
      <c r="U55" s="45"/>
    </row>
    <row r="56" spans="1:21" s="28" customFormat="1" ht="13.5">
      <c r="A56" s="18" t="s">
        <v>61</v>
      </c>
      <c r="B56" s="174">
        <v>7700595.06</v>
      </c>
      <c r="C56" s="172">
        <v>4707</v>
      </c>
      <c r="D56" s="174">
        <v>44831</v>
      </c>
      <c r="E56" s="174">
        <v>3137878</v>
      </c>
      <c r="F56" s="174">
        <v>18390</v>
      </c>
      <c r="G56" s="174">
        <v>116070</v>
      </c>
      <c r="H56" s="174">
        <v>2043853</v>
      </c>
      <c r="I56" s="172">
        <v>8666</v>
      </c>
      <c r="J56" s="174">
        <v>1920194</v>
      </c>
      <c r="K56" s="172">
        <v>5113</v>
      </c>
      <c r="L56" s="174">
        <v>8184476</v>
      </c>
      <c r="M56" s="183">
        <v>32046.2</v>
      </c>
      <c r="N56" s="177">
        <v>19.1</v>
      </c>
      <c r="O56" s="174">
        <v>1489487</v>
      </c>
      <c r="P56" s="174">
        <v>68590</v>
      </c>
      <c r="Q56" s="174">
        <v>38565</v>
      </c>
      <c r="R56" s="25" t="s">
        <v>61</v>
      </c>
      <c r="S56" s="61"/>
      <c r="T56" s="61"/>
      <c r="U56" s="45"/>
    </row>
    <row r="57" spans="1:21" s="28" customFormat="1" ht="13.5">
      <c r="A57" s="18" t="s">
        <v>62</v>
      </c>
      <c r="B57" s="174">
        <v>8732481.79</v>
      </c>
      <c r="C57" s="172">
        <v>8804</v>
      </c>
      <c r="D57" s="174">
        <v>85583</v>
      </c>
      <c r="E57" s="174">
        <v>8753388</v>
      </c>
      <c r="F57" s="174">
        <v>27035</v>
      </c>
      <c r="G57" s="174">
        <v>177092</v>
      </c>
      <c r="H57" s="174">
        <v>3115061</v>
      </c>
      <c r="I57" s="172">
        <v>13562</v>
      </c>
      <c r="J57" s="174">
        <v>2580753</v>
      </c>
      <c r="K57" s="172">
        <v>7410</v>
      </c>
      <c r="L57" s="174">
        <v>3303229</v>
      </c>
      <c r="M57" s="181">
        <v>28662.7</v>
      </c>
      <c r="N57" s="177">
        <v>32.3</v>
      </c>
      <c r="O57" s="174">
        <v>1841448</v>
      </c>
      <c r="P57" s="174">
        <v>110507</v>
      </c>
      <c r="Q57" s="174">
        <v>77813</v>
      </c>
      <c r="R57" s="25" t="s">
        <v>62</v>
      </c>
      <c r="S57" s="61"/>
      <c r="T57" s="61"/>
      <c r="U57" s="45"/>
    </row>
    <row r="58" spans="1:21" s="68" customFormat="1" ht="13.5">
      <c r="A58" s="47" t="s">
        <v>63</v>
      </c>
      <c r="B58" s="118">
        <v>6348743.65</v>
      </c>
      <c r="C58" s="184">
        <v>3864</v>
      </c>
      <c r="D58" s="118">
        <v>30479</v>
      </c>
      <c r="E58" s="118">
        <v>2063072</v>
      </c>
      <c r="F58" s="118">
        <v>16146</v>
      </c>
      <c r="G58" s="118">
        <v>94093</v>
      </c>
      <c r="H58" s="118">
        <v>1485591</v>
      </c>
      <c r="I58" s="184">
        <v>6916</v>
      </c>
      <c r="J58" s="118">
        <v>1346501</v>
      </c>
      <c r="K58" s="184">
        <v>3715</v>
      </c>
      <c r="L58" s="118">
        <v>3973037</v>
      </c>
      <c r="M58" s="185">
        <v>16467.1</v>
      </c>
      <c r="N58" s="186">
        <v>32.5</v>
      </c>
      <c r="O58" s="118">
        <v>1057347</v>
      </c>
      <c r="P58" s="118">
        <v>53270</v>
      </c>
      <c r="Q58" s="118">
        <v>26954</v>
      </c>
      <c r="R58" s="122" t="s">
        <v>63</v>
      </c>
      <c r="S58" s="62"/>
      <c r="T58" s="62"/>
      <c r="U58" s="65"/>
    </row>
    <row r="59" spans="1:21" s="28" customFormat="1" ht="13.5">
      <c r="A59" s="42"/>
      <c r="B59" s="174"/>
      <c r="C59" s="172"/>
      <c r="D59" s="174"/>
      <c r="E59" s="174"/>
      <c r="F59" s="174"/>
      <c r="G59" s="174"/>
      <c r="H59" s="174"/>
      <c r="I59" s="172"/>
      <c r="J59" s="174"/>
      <c r="K59" s="172" t="s">
        <v>131</v>
      </c>
      <c r="L59" s="174"/>
      <c r="M59" s="181"/>
      <c r="N59" s="177"/>
      <c r="O59" s="174"/>
      <c r="P59" s="174"/>
      <c r="Q59" s="174"/>
      <c r="R59" s="127"/>
      <c r="S59" s="61"/>
      <c r="T59" s="61"/>
      <c r="U59" s="45"/>
    </row>
    <row r="60" spans="1:21" s="28" customFormat="1" ht="13.5">
      <c r="A60" s="18" t="s">
        <v>64</v>
      </c>
      <c r="B60" s="174">
        <v>1675574.12</v>
      </c>
      <c r="C60" s="172">
        <v>1981</v>
      </c>
      <c r="D60" s="174">
        <v>16291</v>
      </c>
      <c r="E60" s="174">
        <v>929526</v>
      </c>
      <c r="F60" s="174">
        <v>9001</v>
      </c>
      <c r="G60" s="174">
        <v>46534</v>
      </c>
      <c r="H60" s="174">
        <v>732009</v>
      </c>
      <c r="I60" s="172">
        <v>3556</v>
      </c>
      <c r="J60" s="174">
        <v>685637</v>
      </c>
      <c r="K60" s="172">
        <v>2102</v>
      </c>
      <c r="L60" s="174">
        <v>762797</v>
      </c>
      <c r="M60" s="181">
        <v>15007</v>
      </c>
      <c r="N60" s="177">
        <v>22.2</v>
      </c>
      <c r="O60" s="174">
        <v>610344</v>
      </c>
      <c r="P60" s="174">
        <v>39994</v>
      </c>
      <c r="Q60" s="174">
        <v>18101</v>
      </c>
      <c r="R60" s="25" t="s">
        <v>64</v>
      </c>
      <c r="S60" s="61"/>
      <c r="T60" s="61"/>
      <c r="U60" s="45"/>
    </row>
    <row r="61" spans="1:21" s="28" customFormat="1" ht="13.5">
      <c r="A61" s="18" t="s">
        <v>65</v>
      </c>
      <c r="B61" s="174">
        <v>2614380.49</v>
      </c>
      <c r="C61" s="172">
        <v>3396</v>
      </c>
      <c r="D61" s="174">
        <v>30191</v>
      </c>
      <c r="E61" s="174">
        <v>2873177</v>
      </c>
      <c r="F61" s="174">
        <v>10587</v>
      </c>
      <c r="G61" s="174">
        <v>62981</v>
      </c>
      <c r="H61" s="174">
        <v>1107342</v>
      </c>
      <c r="I61" s="172">
        <v>4464</v>
      </c>
      <c r="J61" s="174">
        <v>1118985</v>
      </c>
      <c r="K61" s="172">
        <v>2669</v>
      </c>
      <c r="L61" s="174">
        <v>1838986</v>
      </c>
      <c r="M61" s="181">
        <v>10235.7</v>
      </c>
      <c r="N61" s="177">
        <v>28.7</v>
      </c>
      <c r="O61" s="174">
        <v>761676</v>
      </c>
      <c r="P61" s="174">
        <v>48345</v>
      </c>
      <c r="Q61" s="174">
        <v>24032</v>
      </c>
      <c r="R61" s="25" t="s">
        <v>65</v>
      </c>
      <c r="S61" s="61"/>
      <c r="T61" s="61"/>
      <c r="U61" s="45"/>
    </row>
    <row r="62" spans="1:21" s="28" customFormat="1" ht="13.5">
      <c r="A62" s="18" t="s">
        <v>66</v>
      </c>
      <c r="B62" s="174">
        <v>3792382.36</v>
      </c>
      <c r="C62" s="172">
        <v>4131</v>
      </c>
      <c r="D62" s="174">
        <v>34035</v>
      </c>
      <c r="E62" s="174">
        <v>2172001</v>
      </c>
      <c r="F62" s="174">
        <v>15469</v>
      </c>
      <c r="G62" s="174">
        <v>85939</v>
      </c>
      <c r="H62" s="174">
        <v>1365415</v>
      </c>
      <c r="I62" s="172">
        <v>6811</v>
      </c>
      <c r="J62" s="174">
        <v>1237297</v>
      </c>
      <c r="K62" s="172">
        <v>3639</v>
      </c>
      <c r="L62" s="174">
        <v>4550907</v>
      </c>
      <c r="M62" s="181">
        <v>18097.1</v>
      </c>
      <c r="N62" s="177">
        <v>22.2</v>
      </c>
      <c r="O62" s="174">
        <v>999964</v>
      </c>
      <c r="P62" s="174">
        <v>61725</v>
      </c>
      <c r="Q62" s="174">
        <v>50013</v>
      </c>
      <c r="R62" s="25" t="s">
        <v>66</v>
      </c>
      <c r="S62" s="61"/>
      <c r="T62" s="61"/>
      <c r="U62" s="45"/>
    </row>
    <row r="63" spans="1:21" s="28" customFormat="1" ht="13.5">
      <c r="A63" s="18" t="s">
        <v>67</v>
      </c>
      <c r="B63" s="174">
        <v>468062.58</v>
      </c>
      <c r="C63" s="172">
        <v>1924</v>
      </c>
      <c r="D63" s="174">
        <v>15213</v>
      </c>
      <c r="E63" s="174">
        <v>843794</v>
      </c>
      <c r="F63" s="174">
        <v>9778</v>
      </c>
      <c r="G63" s="174">
        <v>50849</v>
      </c>
      <c r="H63" s="174">
        <v>749359</v>
      </c>
      <c r="I63" s="172">
        <v>3777</v>
      </c>
      <c r="J63" s="174">
        <v>551340</v>
      </c>
      <c r="K63" s="172">
        <v>1905</v>
      </c>
      <c r="L63" s="174">
        <v>677934</v>
      </c>
      <c r="M63" s="181">
        <v>13841.5</v>
      </c>
      <c r="N63" s="177">
        <v>21.4</v>
      </c>
      <c r="O63" s="174">
        <v>554258</v>
      </c>
      <c r="P63" s="174">
        <v>25564</v>
      </c>
      <c r="Q63" s="174">
        <v>14616</v>
      </c>
      <c r="R63" s="25" t="s">
        <v>67</v>
      </c>
      <c r="S63" s="61"/>
      <c r="T63" s="61"/>
      <c r="U63" s="45"/>
    </row>
    <row r="64" spans="1:21" s="28" customFormat="1" ht="13.5">
      <c r="A64" s="18" t="s">
        <v>68</v>
      </c>
      <c r="B64" s="174">
        <v>8207580.99</v>
      </c>
      <c r="C64" s="172">
        <v>15385</v>
      </c>
      <c r="D64" s="174">
        <v>162624</v>
      </c>
      <c r="E64" s="174">
        <v>16770215</v>
      </c>
      <c r="F64" s="174">
        <v>48658</v>
      </c>
      <c r="G64" s="174">
        <v>316586</v>
      </c>
      <c r="H64" s="174">
        <v>5356185</v>
      </c>
      <c r="I64" s="172">
        <v>23748</v>
      </c>
      <c r="J64" s="174">
        <v>5042419</v>
      </c>
      <c r="K64" s="172">
        <v>12114</v>
      </c>
      <c r="L64" s="174">
        <v>5612766</v>
      </c>
      <c r="M64" s="181">
        <v>37095.2</v>
      </c>
      <c r="N64" s="177">
        <v>17.1</v>
      </c>
      <c r="O64" s="174">
        <v>3224771</v>
      </c>
      <c r="P64" s="174">
        <v>188169</v>
      </c>
      <c r="Q64" s="174">
        <v>147532</v>
      </c>
      <c r="R64" s="25" t="s">
        <v>68</v>
      </c>
      <c r="S64" s="61"/>
      <c r="T64" s="61"/>
      <c r="U64" s="45"/>
    </row>
    <row r="65" spans="1:21" s="28" customFormat="1" ht="13.5">
      <c r="A65" s="18"/>
      <c r="B65" s="174"/>
      <c r="C65" s="172"/>
      <c r="D65" s="174"/>
      <c r="E65" s="174"/>
      <c r="F65" s="174"/>
      <c r="G65" s="174"/>
      <c r="H65" s="174"/>
      <c r="I65" s="172"/>
      <c r="J65" s="174"/>
      <c r="K65" s="172" t="s">
        <v>131</v>
      </c>
      <c r="L65" s="174" t="s">
        <v>129</v>
      </c>
      <c r="M65" s="181"/>
      <c r="N65" s="177"/>
      <c r="O65" s="174"/>
      <c r="P65" s="174"/>
      <c r="Q65" s="174"/>
      <c r="R65" s="25"/>
      <c r="S65" s="61"/>
      <c r="T65" s="61"/>
      <c r="U65" s="45"/>
    </row>
    <row r="66" spans="1:21" s="28" customFormat="1" ht="13.5">
      <c r="A66" s="18" t="s">
        <v>69</v>
      </c>
      <c r="B66" s="174">
        <v>1667027.86</v>
      </c>
      <c r="C66" s="172">
        <v>2198</v>
      </c>
      <c r="D66" s="174">
        <v>17054</v>
      </c>
      <c r="E66" s="174">
        <v>1017817</v>
      </c>
      <c r="F66" s="174">
        <v>9771</v>
      </c>
      <c r="G66" s="174">
        <v>54167</v>
      </c>
      <c r="H66" s="174">
        <v>818094</v>
      </c>
      <c r="I66" s="172">
        <v>3229</v>
      </c>
      <c r="J66" s="174">
        <v>977199</v>
      </c>
      <c r="K66" s="172">
        <v>2045</v>
      </c>
      <c r="L66" s="174">
        <v>803331</v>
      </c>
      <c r="M66" s="181">
        <v>10744</v>
      </c>
      <c r="N66" s="177">
        <v>26.2</v>
      </c>
      <c r="O66" s="174">
        <v>653868</v>
      </c>
      <c r="P66" s="174">
        <v>21764</v>
      </c>
      <c r="Q66" s="174">
        <v>11276</v>
      </c>
      <c r="R66" s="25" t="s">
        <v>69</v>
      </c>
      <c r="S66" s="61"/>
      <c r="T66" s="61"/>
      <c r="U66" s="45"/>
    </row>
    <row r="67" spans="1:21" s="28" customFormat="1" ht="13.5">
      <c r="A67" s="18" t="s">
        <v>70</v>
      </c>
      <c r="B67" s="174">
        <v>1740081.43</v>
      </c>
      <c r="C67" s="172">
        <v>3707</v>
      </c>
      <c r="D67" s="174">
        <v>29899</v>
      </c>
      <c r="E67" s="174">
        <v>1636930</v>
      </c>
      <c r="F67" s="174">
        <v>16706</v>
      </c>
      <c r="G67" s="174">
        <v>88973</v>
      </c>
      <c r="H67" s="174">
        <v>1387391</v>
      </c>
      <c r="I67" s="172">
        <v>6311</v>
      </c>
      <c r="J67" s="174">
        <v>1024646</v>
      </c>
      <c r="K67" s="172">
        <v>3336</v>
      </c>
      <c r="L67" s="174">
        <v>1746980</v>
      </c>
      <c r="M67" s="181">
        <v>17945.4</v>
      </c>
      <c r="N67" s="177">
        <v>35.4</v>
      </c>
      <c r="O67" s="174">
        <v>923224</v>
      </c>
      <c r="P67" s="174">
        <v>43543</v>
      </c>
      <c r="Q67" s="174">
        <v>23502</v>
      </c>
      <c r="R67" s="25" t="s">
        <v>70</v>
      </c>
      <c r="S67" s="61"/>
      <c r="T67" s="61"/>
      <c r="U67" s="45"/>
    </row>
    <row r="68" spans="1:21" s="28" customFormat="1" ht="13.5">
      <c r="A68" s="18" t="s">
        <v>71</v>
      </c>
      <c r="B68" s="174">
        <v>2520936.81</v>
      </c>
      <c r="C68" s="172">
        <v>4170</v>
      </c>
      <c r="D68" s="174">
        <v>36478</v>
      </c>
      <c r="E68" s="174">
        <v>2197646</v>
      </c>
      <c r="F68" s="174">
        <v>18806</v>
      </c>
      <c r="G68" s="174">
        <v>113657</v>
      </c>
      <c r="H68" s="174">
        <v>1752693</v>
      </c>
      <c r="I68" s="172">
        <v>7695</v>
      </c>
      <c r="J68" s="174">
        <v>1828690</v>
      </c>
      <c r="K68" s="172">
        <v>4204</v>
      </c>
      <c r="L68" s="174">
        <v>1452208</v>
      </c>
      <c r="M68" s="181">
        <v>25867.9</v>
      </c>
      <c r="N68" s="177">
        <v>24.7</v>
      </c>
      <c r="O68" s="174">
        <v>1325316</v>
      </c>
      <c r="P68" s="174">
        <v>51629</v>
      </c>
      <c r="Q68" s="174">
        <v>31015</v>
      </c>
      <c r="R68" s="25" t="s">
        <v>71</v>
      </c>
      <c r="S68" s="61"/>
      <c r="T68" s="61"/>
      <c r="U68" s="45"/>
    </row>
    <row r="69" spans="1:21" s="28" customFormat="1" ht="13.5">
      <c r="A69" s="18" t="s">
        <v>72</v>
      </c>
      <c r="B69" s="174">
        <v>4079139.9</v>
      </c>
      <c r="C69" s="172">
        <v>3010</v>
      </c>
      <c r="D69" s="174">
        <v>23405</v>
      </c>
      <c r="E69" s="174">
        <v>1347606</v>
      </c>
      <c r="F69" s="174">
        <v>13208</v>
      </c>
      <c r="G69" s="174">
        <v>77246</v>
      </c>
      <c r="H69" s="174">
        <v>1209421</v>
      </c>
      <c r="I69" s="172">
        <v>5465</v>
      </c>
      <c r="J69" s="174">
        <v>1213147</v>
      </c>
      <c r="K69" s="172">
        <v>2936</v>
      </c>
      <c r="L69" s="174">
        <v>3084779</v>
      </c>
      <c r="M69" s="181">
        <v>18712.8</v>
      </c>
      <c r="N69" s="177">
        <v>36.3</v>
      </c>
      <c r="O69" s="174">
        <v>894616</v>
      </c>
      <c r="P69" s="174">
        <v>33592</v>
      </c>
      <c r="Q69" s="174">
        <v>21003</v>
      </c>
      <c r="R69" s="25" t="s">
        <v>72</v>
      </c>
      <c r="S69" s="61"/>
      <c r="T69" s="61"/>
      <c r="U69" s="45"/>
    </row>
    <row r="70" spans="1:21" s="28" customFormat="1" ht="13.5">
      <c r="A70" s="18" t="s">
        <v>73</v>
      </c>
      <c r="B70" s="174">
        <v>1311966.07</v>
      </c>
      <c r="C70" s="172">
        <v>2940</v>
      </c>
      <c r="D70" s="174">
        <v>23529</v>
      </c>
      <c r="E70" s="174">
        <v>1439112</v>
      </c>
      <c r="F70" s="174">
        <v>12734</v>
      </c>
      <c r="G70" s="174">
        <v>72410</v>
      </c>
      <c r="H70" s="174">
        <v>1147321</v>
      </c>
      <c r="I70" s="172">
        <v>5096</v>
      </c>
      <c r="J70" s="174">
        <v>1055734</v>
      </c>
      <c r="K70" s="172">
        <v>2616</v>
      </c>
      <c r="L70" s="174">
        <v>1253414</v>
      </c>
      <c r="M70" s="181">
        <v>19944.2</v>
      </c>
      <c r="N70" s="177">
        <v>22.9</v>
      </c>
      <c r="O70" s="174">
        <v>918512</v>
      </c>
      <c r="P70" s="174">
        <v>25576</v>
      </c>
      <c r="Q70" s="174">
        <v>17925</v>
      </c>
      <c r="R70" s="25" t="s">
        <v>73</v>
      </c>
      <c r="S70" s="61"/>
      <c r="T70" s="61"/>
      <c r="U70" s="45"/>
    </row>
    <row r="71" spans="1:21" s="28" customFormat="1" ht="13.5">
      <c r="A71" s="18"/>
      <c r="B71" s="174"/>
      <c r="C71" s="172"/>
      <c r="D71" s="174"/>
      <c r="E71" s="174"/>
      <c r="F71" s="174"/>
      <c r="G71" s="174"/>
      <c r="H71" s="174"/>
      <c r="I71" s="172"/>
      <c r="J71" s="174"/>
      <c r="K71" s="172" t="s">
        <v>131</v>
      </c>
      <c r="L71" s="174"/>
      <c r="M71" s="181"/>
      <c r="N71" s="177"/>
      <c r="O71" s="174"/>
      <c r="P71" s="174"/>
      <c r="Q71" s="174"/>
      <c r="R71" s="25"/>
      <c r="S71" s="61"/>
      <c r="T71" s="61"/>
      <c r="U71" s="45"/>
    </row>
    <row r="72" spans="1:21" s="28" customFormat="1" ht="13.5">
      <c r="A72" s="18" t="s">
        <v>74</v>
      </c>
      <c r="B72" s="174">
        <v>1814531.23</v>
      </c>
      <c r="C72" s="172">
        <v>4110</v>
      </c>
      <c r="D72" s="174">
        <v>34804</v>
      </c>
      <c r="E72" s="174">
        <v>2420157</v>
      </c>
      <c r="F72" s="174">
        <v>19748</v>
      </c>
      <c r="G72" s="174">
        <v>105477</v>
      </c>
      <c r="H72" s="174">
        <v>1606508</v>
      </c>
      <c r="I72" s="172">
        <v>8513</v>
      </c>
      <c r="J72" s="174">
        <v>1533347</v>
      </c>
      <c r="K72" s="172">
        <v>3900</v>
      </c>
      <c r="L72" s="174">
        <v>2431962</v>
      </c>
      <c r="M72" s="181">
        <v>26986.6</v>
      </c>
      <c r="N72" s="177">
        <v>20.8</v>
      </c>
      <c r="O72" s="174">
        <v>1321303</v>
      </c>
      <c r="P72" s="174">
        <v>39307</v>
      </c>
      <c r="Q72" s="174">
        <v>27564</v>
      </c>
      <c r="R72" s="25" t="s">
        <v>74</v>
      </c>
      <c r="S72" s="61"/>
      <c r="T72" s="61"/>
      <c r="U72" s="45"/>
    </row>
    <row r="73" spans="1:21" s="28" customFormat="1" ht="13.5">
      <c r="A73" s="18" t="s">
        <v>75</v>
      </c>
      <c r="B73" s="174">
        <v>565460.14</v>
      </c>
      <c r="C73" s="172">
        <v>2956</v>
      </c>
      <c r="D73" s="174">
        <v>27570</v>
      </c>
      <c r="E73" s="174">
        <v>1497409</v>
      </c>
      <c r="F73" s="174">
        <v>14970</v>
      </c>
      <c r="G73" s="174">
        <v>80053</v>
      </c>
      <c r="H73" s="174">
        <v>1107843</v>
      </c>
      <c r="I73" s="172">
        <v>5665</v>
      </c>
      <c r="J73" s="174">
        <v>1702605</v>
      </c>
      <c r="K73" s="172">
        <v>2991</v>
      </c>
      <c r="L73" s="174">
        <v>2188181</v>
      </c>
      <c r="M73" s="181">
        <v>8014.8</v>
      </c>
      <c r="N73" s="177">
        <v>49.5</v>
      </c>
      <c r="O73" s="174">
        <v>1005451</v>
      </c>
      <c r="P73" s="174">
        <v>39288</v>
      </c>
      <c r="Q73" s="174">
        <v>27588</v>
      </c>
      <c r="R73" s="25" t="s">
        <v>75</v>
      </c>
      <c r="S73" s="61"/>
      <c r="T73" s="61"/>
      <c r="U73" s="45"/>
    </row>
    <row r="74" spans="1:21" s="28" customFormat="1" ht="13.5">
      <c r="A74" s="31"/>
      <c r="B74" s="187"/>
      <c r="C74" s="188"/>
      <c r="D74" s="187"/>
      <c r="E74" s="187"/>
      <c r="F74" s="187"/>
      <c r="G74" s="187"/>
      <c r="H74" s="187"/>
      <c r="I74" s="188"/>
      <c r="J74" s="187"/>
      <c r="K74" s="188"/>
      <c r="L74" s="187"/>
      <c r="M74" s="189"/>
      <c r="N74" s="190"/>
      <c r="O74" s="187"/>
      <c r="P74" s="187"/>
      <c r="Q74" s="187"/>
      <c r="R74" s="38"/>
      <c r="S74" s="61"/>
      <c r="T74" s="61"/>
      <c r="U74" s="45"/>
    </row>
    <row r="75" spans="1:21" s="28" customFormat="1" ht="13.5">
      <c r="A75" s="61"/>
      <c r="B75" s="45"/>
      <c r="C75" s="45"/>
      <c r="D75" s="45"/>
      <c r="E75" s="45"/>
      <c r="F75" s="45"/>
      <c r="G75" s="45"/>
      <c r="H75" s="45"/>
      <c r="I75" s="45"/>
      <c r="J75" s="191" t="s">
        <v>182</v>
      </c>
      <c r="K75" s="44"/>
      <c r="L75" s="44"/>
      <c r="M75" s="164"/>
      <c r="N75" s="46"/>
      <c r="O75" s="44"/>
      <c r="P75" s="44"/>
      <c r="Q75" s="44"/>
      <c r="R75" s="61"/>
      <c r="S75" s="45"/>
      <c r="T75" s="45"/>
      <c r="U75" s="45"/>
    </row>
    <row r="76" spans="1:21" s="28" customFormat="1" ht="13.5">
      <c r="A76" s="45"/>
      <c r="B76" s="45"/>
      <c r="C76" s="45"/>
      <c r="D76" s="45"/>
      <c r="E76" s="45"/>
      <c r="F76" s="45"/>
      <c r="G76" s="45"/>
      <c r="H76" s="45"/>
      <c r="I76" s="45"/>
      <c r="J76" s="61"/>
      <c r="K76" s="61"/>
      <c r="L76" s="44"/>
      <c r="M76" s="164"/>
      <c r="N76" s="46"/>
      <c r="O76" s="61"/>
      <c r="P76" s="61"/>
      <c r="Q76" s="44"/>
      <c r="R76" s="45"/>
      <c r="S76" s="45"/>
      <c r="T76" s="45"/>
      <c r="U76" s="45"/>
    </row>
    <row r="77" spans="1:21" s="28" customFormat="1" ht="13.5">
      <c r="A77" s="45"/>
      <c r="B77" s="45"/>
      <c r="C77" s="45"/>
      <c r="D77" s="45"/>
      <c r="E77" s="45"/>
      <c r="F77" s="45"/>
      <c r="G77" s="45"/>
      <c r="H77" s="45"/>
      <c r="I77" s="45"/>
      <c r="J77" s="45"/>
      <c r="K77" s="45"/>
      <c r="L77" s="44"/>
      <c r="M77" s="164"/>
      <c r="N77" s="46"/>
      <c r="O77" s="45"/>
      <c r="P77" s="45"/>
      <c r="Q77" s="44"/>
      <c r="R77" s="45"/>
      <c r="S77" s="45"/>
      <c r="T77" s="45"/>
      <c r="U77" s="45"/>
    </row>
  </sheetData>
  <sheetProtection/>
  <mergeCells count="1">
    <mergeCell ref="C9:H10"/>
  </mergeCells>
  <printOptions horizontalCentered="1"/>
  <pageMargins left="0.5905511811023623" right="0.5905511811023623" top="0.5905511811023623" bottom="0.3937007874015748"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T193"/>
  <sheetViews>
    <sheetView showGridLines="0" zoomScalePageLayoutView="0" workbookViewId="0" topLeftCell="A2">
      <pane xSplit="1" ySplit="11" topLeftCell="B67" activePane="bottomRight" state="frozen"/>
      <selection pane="topLeft" activeCell="A2" sqref="A2"/>
      <selection pane="topRight" activeCell="B2" sqref="B2"/>
      <selection pane="bottomLeft" activeCell="A13" sqref="A13"/>
      <selection pane="bottomRight" activeCell="B74" sqref="B74"/>
    </sheetView>
  </sheetViews>
  <sheetFormatPr defaultColWidth="9.140625" defaultRowHeight="15"/>
  <cols>
    <col min="1" max="1" width="10.8515625" style="45" customWidth="1"/>
    <col min="2" max="8" width="14.8515625" style="45" customWidth="1"/>
    <col min="9" max="16" width="12.57421875" style="45" customWidth="1"/>
    <col min="17" max="17" width="10.8515625" style="45" customWidth="1"/>
    <col min="18" max="20" width="10.7109375" style="45" customWidth="1"/>
    <col min="21" max="16384" width="9.00390625" style="6" customWidth="1"/>
  </cols>
  <sheetData>
    <row r="1" spans="1:19" ht="17.25">
      <c r="A1" s="4"/>
      <c r="B1" s="3" t="s">
        <v>183</v>
      </c>
      <c r="C1" s="4"/>
      <c r="D1" s="4"/>
      <c r="E1" s="4"/>
      <c r="F1" s="4"/>
      <c r="G1" s="4"/>
      <c r="H1" s="4"/>
      <c r="I1" s="4"/>
      <c r="J1" s="4"/>
      <c r="K1" s="4"/>
      <c r="L1" s="4"/>
      <c r="M1" s="2"/>
      <c r="N1" s="4"/>
      <c r="O1" s="4"/>
      <c r="P1" s="4"/>
      <c r="Q1" s="4"/>
      <c r="R1" s="61"/>
      <c r="S1" s="61"/>
    </row>
    <row r="2" spans="1:19" ht="13.5">
      <c r="A2" s="2"/>
      <c r="B2" s="2"/>
      <c r="C2" s="2"/>
      <c r="D2" s="2"/>
      <c r="E2" s="2"/>
      <c r="F2" s="2"/>
      <c r="G2" s="2"/>
      <c r="H2" s="2"/>
      <c r="I2" s="2"/>
      <c r="J2" s="2"/>
      <c r="K2" s="2"/>
      <c r="L2" s="2"/>
      <c r="M2" s="2"/>
      <c r="N2" s="2"/>
      <c r="O2" s="2"/>
      <c r="P2" s="2"/>
      <c r="Q2" s="2"/>
      <c r="R2" s="61"/>
      <c r="S2" s="61"/>
    </row>
    <row r="3" spans="1:17" ht="13.5">
      <c r="A3" s="4"/>
      <c r="B3" s="8" t="s">
        <v>184</v>
      </c>
      <c r="C3" s="8"/>
      <c r="D3" s="2"/>
      <c r="E3" s="2"/>
      <c r="F3" s="2"/>
      <c r="G3" s="2"/>
      <c r="H3" s="2"/>
      <c r="I3" s="8" t="s">
        <v>185</v>
      </c>
      <c r="J3" s="4"/>
      <c r="K3" s="4"/>
      <c r="L3" s="4"/>
      <c r="M3" s="4"/>
      <c r="N3" s="4"/>
      <c r="O3" s="4"/>
      <c r="P3" s="4"/>
      <c r="Q3" s="4"/>
    </row>
    <row r="4" spans="1:20" s="10" customFormat="1" ht="12.75" customHeight="1">
      <c r="A4" s="4"/>
      <c r="B4" s="8" t="s">
        <v>186</v>
      </c>
      <c r="C4" s="8"/>
      <c r="D4" s="2"/>
      <c r="E4" s="2"/>
      <c r="F4" s="2"/>
      <c r="G4" s="2"/>
      <c r="H4" s="2"/>
      <c r="I4" s="8" t="s">
        <v>187</v>
      </c>
      <c r="J4" s="4"/>
      <c r="K4" s="4"/>
      <c r="L4" s="4"/>
      <c r="M4" s="4"/>
      <c r="N4" s="4"/>
      <c r="O4" s="4"/>
      <c r="P4" s="4"/>
      <c r="Q4" s="4"/>
      <c r="R4" s="45"/>
      <c r="S4" s="45"/>
      <c r="T4" s="45"/>
    </row>
    <row r="5" spans="1:20" s="10" customFormat="1" ht="12.75" customHeight="1">
      <c r="A5" s="4"/>
      <c r="B5" s="8" t="s">
        <v>188</v>
      </c>
      <c r="C5" s="11"/>
      <c r="D5" s="2"/>
      <c r="E5" s="2"/>
      <c r="F5" s="2"/>
      <c r="G5" s="2"/>
      <c r="H5" s="2"/>
      <c r="I5" s="8"/>
      <c r="J5" s="4"/>
      <c r="K5" s="4"/>
      <c r="L5" s="4"/>
      <c r="M5" s="4"/>
      <c r="N5" s="4"/>
      <c r="O5" s="4"/>
      <c r="P5" s="4"/>
      <c r="Q5" s="4"/>
      <c r="R5" s="45"/>
      <c r="S5" s="45"/>
      <c r="T5" s="45"/>
    </row>
    <row r="6" spans="1:20" s="10" customFormat="1" ht="12.75" customHeight="1">
      <c r="A6" s="4"/>
      <c r="B6" s="8" t="s">
        <v>189</v>
      </c>
      <c r="C6" s="4"/>
      <c r="D6" s="2"/>
      <c r="E6" s="2"/>
      <c r="F6" s="2"/>
      <c r="G6" s="2"/>
      <c r="H6" s="2"/>
      <c r="I6" s="8"/>
      <c r="J6" s="4"/>
      <c r="K6" s="4"/>
      <c r="L6" s="4"/>
      <c r="M6" s="4"/>
      <c r="N6" s="4"/>
      <c r="O6" s="4"/>
      <c r="P6" s="4"/>
      <c r="Q6" s="4"/>
      <c r="R6" s="45"/>
      <c r="S6" s="45"/>
      <c r="T6" s="45"/>
    </row>
    <row r="7" spans="1:20" s="10" customFormat="1" ht="12.75" customHeight="1">
      <c r="A7" s="4"/>
      <c r="B7" s="8" t="s">
        <v>190</v>
      </c>
      <c r="C7" s="4"/>
      <c r="D7" s="2"/>
      <c r="E7" s="2"/>
      <c r="F7" s="2"/>
      <c r="G7" s="2"/>
      <c r="H7" s="2"/>
      <c r="I7" s="8"/>
      <c r="J7" s="4"/>
      <c r="K7" s="4"/>
      <c r="L7" s="4"/>
      <c r="M7" s="4"/>
      <c r="N7" s="4"/>
      <c r="O7" s="4"/>
      <c r="P7" s="4"/>
      <c r="Q7" s="4"/>
      <c r="R7" s="45"/>
      <c r="S7" s="45"/>
      <c r="T7" s="45"/>
    </row>
    <row r="8" spans="1:20" s="10" customFormat="1" ht="12.75" customHeight="1" thickBot="1">
      <c r="A8" s="81"/>
      <c r="B8" s="147"/>
      <c r="C8" s="81"/>
      <c r="D8" s="81"/>
      <c r="E8" s="81"/>
      <c r="F8" s="81"/>
      <c r="G8" s="81"/>
      <c r="H8" s="81"/>
      <c r="I8" s="147"/>
      <c r="J8" s="81"/>
      <c r="K8" s="81"/>
      <c r="L8" s="81"/>
      <c r="M8" s="81"/>
      <c r="N8" s="81"/>
      <c r="O8" s="81"/>
      <c r="P8" s="81"/>
      <c r="Q8" s="81"/>
      <c r="R8" s="45"/>
      <c r="S8" s="45"/>
      <c r="T8" s="45"/>
    </row>
    <row r="9" spans="1:20" s="9" customFormat="1" ht="12.75" customHeight="1" thickTop="1">
      <c r="A9" s="20"/>
      <c r="B9" s="25" t="s">
        <v>191</v>
      </c>
      <c r="C9" s="94" t="s">
        <v>192</v>
      </c>
      <c r="D9" s="192" t="s">
        <v>193</v>
      </c>
      <c r="E9" s="34" t="s">
        <v>194</v>
      </c>
      <c r="F9" s="97"/>
      <c r="G9" s="29" t="s">
        <v>195</v>
      </c>
      <c r="H9" s="193"/>
      <c r="I9" s="13" t="s">
        <v>196</v>
      </c>
      <c r="J9" s="93"/>
      <c r="K9" s="21" t="s">
        <v>197</v>
      </c>
      <c r="L9" s="93"/>
      <c r="M9" s="21" t="s">
        <v>198</v>
      </c>
      <c r="N9" s="93"/>
      <c r="O9" s="21" t="s">
        <v>199</v>
      </c>
      <c r="P9" s="93"/>
      <c r="Q9" s="83"/>
      <c r="S9" s="45"/>
      <c r="T9" s="45"/>
    </row>
    <row r="10" spans="1:19" ht="13.5">
      <c r="A10" s="92"/>
      <c r="B10" s="25" t="s">
        <v>200</v>
      </c>
      <c r="C10" s="94" t="s">
        <v>201</v>
      </c>
      <c r="D10" s="192" t="s">
        <v>202</v>
      </c>
      <c r="E10" s="29"/>
      <c r="F10" s="160"/>
      <c r="G10" s="25" t="s">
        <v>203</v>
      </c>
      <c r="H10" s="160"/>
      <c r="I10" s="21" t="s">
        <v>166</v>
      </c>
      <c r="J10" s="93"/>
      <c r="K10" s="21" t="s">
        <v>204</v>
      </c>
      <c r="L10" s="93"/>
      <c r="M10" s="21" t="s">
        <v>204</v>
      </c>
      <c r="N10" s="93"/>
      <c r="O10" s="21" t="s">
        <v>204</v>
      </c>
      <c r="P10" s="93"/>
      <c r="Q10" s="29"/>
      <c r="R10" s="61"/>
      <c r="S10" s="61"/>
    </row>
    <row r="11" spans="1:20" s="28" customFormat="1" ht="13.5">
      <c r="A11" s="92" t="s">
        <v>14</v>
      </c>
      <c r="B11" s="25" t="s">
        <v>205</v>
      </c>
      <c r="C11" s="94" t="s">
        <v>205</v>
      </c>
      <c r="D11" s="192" t="s">
        <v>206</v>
      </c>
      <c r="E11" s="25" t="s">
        <v>207</v>
      </c>
      <c r="F11" s="94" t="s">
        <v>208</v>
      </c>
      <c r="G11" s="25" t="s">
        <v>209</v>
      </c>
      <c r="H11" s="94" t="s">
        <v>210</v>
      </c>
      <c r="I11" s="99" t="s">
        <v>211</v>
      </c>
      <c r="J11" s="99" t="s">
        <v>212</v>
      </c>
      <c r="K11" s="99" t="s">
        <v>213</v>
      </c>
      <c r="L11" s="99" t="s">
        <v>214</v>
      </c>
      <c r="M11" s="99" t="s">
        <v>213</v>
      </c>
      <c r="N11" s="99" t="s">
        <v>215</v>
      </c>
      <c r="O11" s="99" t="s">
        <v>213</v>
      </c>
      <c r="P11" s="99" t="s">
        <v>215</v>
      </c>
      <c r="Q11" s="29" t="s">
        <v>14</v>
      </c>
      <c r="R11" s="61"/>
      <c r="S11" s="61"/>
      <c r="T11" s="45"/>
    </row>
    <row r="12" spans="1:20" s="28" customFormat="1" ht="13.5">
      <c r="A12" s="101"/>
      <c r="B12" s="38" t="s">
        <v>216</v>
      </c>
      <c r="C12" s="102" t="s">
        <v>217</v>
      </c>
      <c r="D12" s="106" t="s">
        <v>216</v>
      </c>
      <c r="E12" s="108"/>
      <c r="F12" s="102" t="s">
        <v>218</v>
      </c>
      <c r="G12" s="38" t="s">
        <v>166</v>
      </c>
      <c r="H12" s="102"/>
      <c r="I12" s="194"/>
      <c r="J12" s="194"/>
      <c r="K12" s="102" t="s">
        <v>219</v>
      </c>
      <c r="L12" s="102"/>
      <c r="M12" s="102" t="s">
        <v>219</v>
      </c>
      <c r="N12" s="102"/>
      <c r="O12" s="195" t="s">
        <v>220</v>
      </c>
      <c r="P12" s="102"/>
      <c r="Q12" s="108"/>
      <c r="R12" s="45"/>
      <c r="S12" s="61"/>
      <c r="T12" s="45"/>
    </row>
    <row r="13" spans="1:20" s="28" customFormat="1" ht="13.5">
      <c r="A13" s="84"/>
      <c r="B13" s="196" t="s">
        <v>221</v>
      </c>
      <c r="C13" s="1" t="s">
        <v>222</v>
      </c>
      <c r="D13" s="40" t="s">
        <v>223</v>
      </c>
      <c r="E13" s="40" t="s">
        <v>173</v>
      </c>
      <c r="F13" s="40" t="s">
        <v>224</v>
      </c>
      <c r="G13" s="40" t="s">
        <v>173</v>
      </c>
      <c r="H13" s="40" t="s">
        <v>173</v>
      </c>
      <c r="I13" s="40" t="s">
        <v>173</v>
      </c>
      <c r="J13" s="40" t="s">
        <v>173</v>
      </c>
      <c r="K13" s="4"/>
      <c r="L13" s="40" t="s">
        <v>126</v>
      </c>
      <c r="M13" s="4"/>
      <c r="N13" s="40" t="s">
        <v>126</v>
      </c>
      <c r="O13" s="4"/>
      <c r="P13" s="40" t="s">
        <v>126</v>
      </c>
      <c r="Q13" s="111"/>
      <c r="R13" s="45"/>
      <c r="S13" s="45"/>
      <c r="T13" s="45"/>
    </row>
    <row r="14" spans="1:20" s="28" customFormat="1" ht="13.5">
      <c r="A14" s="112"/>
      <c r="B14" s="197"/>
      <c r="C14" s="44"/>
      <c r="D14" s="44"/>
      <c r="E14" s="44"/>
      <c r="F14" s="44"/>
      <c r="G14" s="44"/>
      <c r="H14" s="44"/>
      <c r="I14" s="44"/>
      <c r="J14" s="44"/>
      <c r="K14" s="61"/>
      <c r="L14" s="61"/>
      <c r="M14" s="61"/>
      <c r="N14" s="61"/>
      <c r="O14" s="61"/>
      <c r="P14" s="61"/>
      <c r="Q14" s="116"/>
      <c r="R14" s="61"/>
      <c r="S14" s="61"/>
      <c r="T14" s="45"/>
    </row>
    <row r="15" spans="1:20" s="56" customFormat="1" ht="13.5">
      <c r="A15" s="47" t="s">
        <v>25</v>
      </c>
      <c r="B15" s="198">
        <v>99.7</v>
      </c>
      <c r="C15" s="169">
        <v>100</v>
      </c>
      <c r="D15" s="167">
        <v>316792</v>
      </c>
      <c r="E15" s="119">
        <v>355927917</v>
      </c>
      <c r="F15" s="167">
        <v>2791</v>
      </c>
      <c r="G15" s="119">
        <v>50066112</v>
      </c>
      <c r="H15" s="119">
        <v>15932318</v>
      </c>
      <c r="I15" s="119">
        <v>53239854</v>
      </c>
      <c r="J15" s="119">
        <v>51605467</v>
      </c>
      <c r="K15" s="167">
        <v>21721</v>
      </c>
      <c r="L15" s="119">
        <v>6887292</v>
      </c>
      <c r="M15" s="167">
        <v>10751</v>
      </c>
      <c r="N15" s="119">
        <v>3573821</v>
      </c>
      <c r="O15" s="167">
        <v>5060</v>
      </c>
      <c r="P15" s="119">
        <v>3349255</v>
      </c>
      <c r="Q15" s="122" t="s">
        <v>25</v>
      </c>
      <c r="R15" s="62"/>
      <c r="S15" s="62"/>
      <c r="T15" s="65"/>
    </row>
    <row r="16" spans="1:20" s="28" customFormat="1" ht="13.5">
      <c r="A16" s="42"/>
      <c r="B16" s="199"/>
      <c r="C16" s="200"/>
      <c r="D16" s="172"/>
      <c r="E16" s="174"/>
      <c r="F16" s="172"/>
      <c r="G16" s="174"/>
      <c r="H16" s="174"/>
      <c r="I16" s="174"/>
      <c r="J16" s="174"/>
      <c r="K16" s="172"/>
      <c r="L16" s="174"/>
      <c r="M16" s="172"/>
      <c r="N16" s="174"/>
      <c r="O16" s="172"/>
      <c r="P16" s="174"/>
      <c r="Q16" s="127"/>
      <c r="R16" s="61"/>
      <c r="S16" s="61"/>
      <c r="T16" s="45"/>
    </row>
    <row r="17" spans="1:20" s="28" customFormat="1" ht="13.5">
      <c r="A17" s="42"/>
      <c r="B17" s="199"/>
      <c r="C17" s="180"/>
      <c r="D17" s="172"/>
      <c r="E17" s="174"/>
      <c r="F17" s="172"/>
      <c r="G17" s="174"/>
      <c r="H17" s="174"/>
      <c r="I17" s="174"/>
      <c r="J17" s="174"/>
      <c r="K17" s="172"/>
      <c r="L17" s="174"/>
      <c r="M17" s="172"/>
      <c r="N17" s="174"/>
      <c r="O17" s="172"/>
      <c r="P17" s="174"/>
      <c r="Q17" s="127"/>
      <c r="R17" s="61"/>
      <c r="S17" s="61"/>
      <c r="T17" s="45"/>
    </row>
    <row r="18" spans="1:20" s="28" customFormat="1" ht="13.5">
      <c r="A18" s="18" t="s">
        <v>127</v>
      </c>
      <c r="B18" s="199">
        <v>100.2</v>
      </c>
      <c r="C18" s="177">
        <v>99.3</v>
      </c>
      <c r="D18" s="172">
        <v>276452</v>
      </c>
      <c r="E18" s="174">
        <v>13043732</v>
      </c>
      <c r="F18" s="172">
        <v>2369</v>
      </c>
      <c r="G18" s="174">
        <v>2570659</v>
      </c>
      <c r="H18" s="174">
        <v>544485</v>
      </c>
      <c r="I18" s="174">
        <v>3019633</v>
      </c>
      <c r="J18" s="174">
        <v>2960474</v>
      </c>
      <c r="K18" s="172">
        <v>1206</v>
      </c>
      <c r="L18" s="174">
        <v>269865</v>
      </c>
      <c r="M18" s="172">
        <v>671</v>
      </c>
      <c r="N18" s="174">
        <v>144409</v>
      </c>
      <c r="O18" s="172">
        <v>300</v>
      </c>
      <c r="P18" s="174">
        <v>140711</v>
      </c>
      <c r="Q18" s="25" t="s">
        <v>127</v>
      </c>
      <c r="R18" s="61"/>
      <c r="S18" s="61"/>
      <c r="T18" s="45"/>
    </row>
    <row r="19" spans="1:20" s="28" customFormat="1" ht="13.5">
      <c r="A19" s="18" t="s">
        <v>128</v>
      </c>
      <c r="B19" s="199">
        <v>100.1</v>
      </c>
      <c r="C19" s="177">
        <v>99.8</v>
      </c>
      <c r="D19" s="172">
        <v>254469</v>
      </c>
      <c r="E19" s="174">
        <v>3262164</v>
      </c>
      <c r="F19" s="172">
        <v>2366</v>
      </c>
      <c r="G19" s="174">
        <v>743010</v>
      </c>
      <c r="H19" s="174">
        <v>137474</v>
      </c>
      <c r="I19" s="174">
        <v>675901</v>
      </c>
      <c r="J19" s="174">
        <v>655176</v>
      </c>
      <c r="K19" s="172">
        <v>333</v>
      </c>
      <c r="L19" s="174">
        <v>72426</v>
      </c>
      <c r="M19" s="172">
        <v>171</v>
      </c>
      <c r="N19" s="174">
        <v>40509</v>
      </c>
      <c r="O19" s="172">
        <v>85</v>
      </c>
      <c r="P19" s="174">
        <v>40878</v>
      </c>
      <c r="Q19" s="25" t="s">
        <v>128</v>
      </c>
      <c r="R19" s="61"/>
      <c r="S19" s="61"/>
      <c r="T19" s="45"/>
    </row>
    <row r="20" spans="1:20" s="28" customFormat="1" ht="13.5">
      <c r="A20" s="18" t="s">
        <v>29</v>
      </c>
      <c r="B20" s="199">
        <v>100</v>
      </c>
      <c r="C20" s="177">
        <v>98.7</v>
      </c>
      <c r="D20" s="172">
        <v>282312</v>
      </c>
      <c r="E20" s="174">
        <v>2967167</v>
      </c>
      <c r="F20" s="172">
        <v>2214</v>
      </c>
      <c r="G20" s="174">
        <v>731181</v>
      </c>
      <c r="H20" s="174">
        <v>114788</v>
      </c>
      <c r="I20" s="174">
        <v>646173</v>
      </c>
      <c r="J20" s="174">
        <v>618531</v>
      </c>
      <c r="K20" s="172">
        <v>378</v>
      </c>
      <c r="L20" s="174">
        <v>70055</v>
      </c>
      <c r="M20" s="172">
        <v>189</v>
      </c>
      <c r="N20" s="174">
        <v>37709</v>
      </c>
      <c r="O20" s="172">
        <v>82</v>
      </c>
      <c r="P20" s="174">
        <v>38374</v>
      </c>
      <c r="Q20" s="25" t="s">
        <v>29</v>
      </c>
      <c r="R20" s="61"/>
      <c r="S20" s="61"/>
      <c r="T20" s="45"/>
    </row>
    <row r="21" spans="1:20" s="28" customFormat="1" ht="13.5">
      <c r="A21" s="18" t="s">
        <v>30</v>
      </c>
      <c r="B21" s="199">
        <v>99.3</v>
      </c>
      <c r="C21" s="177">
        <v>98</v>
      </c>
      <c r="D21" s="172">
        <v>306597</v>
      </c>
      <c r="E21" s="174">
        <v>5786389</v>
      </c>
      <c r="F21" s="172">
        <v>2478</v>
      </c>
      <c r="G21" s="174">
        <v>856381</v>
      </c>
      <c r="H21" s="174">
        <v>237822</v>
      </c>
      <c r="I21" s="174">
        <v>950961</v>
      </c>
      <c r="J21" s="174">
        <v>913633</v>
      </c>
      <c r="K21" s="172">
        <v>449</v>
      </c>
      <c r="L21" s="174">
        <v>125638</v>
      </c>
      <c r="M21" s="172">
        <v>224</v>
      </c>
      <c r="N21" s="174">
        <v>65063</v>
      </c>
      <c r="O21" s="172">
        <v>101</v>
      </c>
      <c r="P21" s="174">
        <v>62555</v>
      </c>
      <c r="Q21" s="25" t="s">
        <v>30</v>
      </c>
      <c r="R21" s="61"/>
      <c r="S21" s="61"/>
      <c r="T21" s="45"/>
    </row>
    <row r="22" spans="1:20" s="28" customFormat="1" ht="13.5">
      <c r="A22" s="18" t="s">
        <v>32</v>
      </c>
      <c r="B22" s="199">
        <v>100</v>
      </c>
      <c r="C22" s="177">
        <v>97.5</v>
      </c>
      <c r="D22" s="172">
        <v>249558</v>
      </c>
      <c r="E22" s="174">
        <v>2581547</v>
      </c>
      <c r="F22" s="172">
        <v>2356</v>
      </c>
      <c r="G22" s="174">
        <v>659031</v>
      </c>
      <c r="H22" s="174">
        <v>90996</v>
      </c>
      <c r="I22" s="174">
        <v>564718</v>
      </c>
      <c r="J22" s="174">
        <v>547693</v>
      </c>
      <c r="K22" s="172">
        <v>246</v>
      </c>
      <c r="L22" s="174">
        <v>51129</v>
      </c>
      <c r="M22" s="172">
        <v>130</v>
      </c>
      <c r="N22" s="174">
        <v>28739</v>
      </c>
      <c r="O22" s="172">
        <v>59</v>
      </c>
      <c r="P22" s="174">
        <v>29264</v>
      </c>
      <c r="Q22" s="25" t="s">
        <v>32</v>
      </c>
      <c r="R22" s="61"/>
      <c r="S22" s="61"/>
      <c r="T22" s="45"/>
    </row>
    <row r="23" spans="1:20" s="28" customFormat="1" ht="13.5">
      <c r="A23" s="18"/>
      <c r="B23" s="199"/>
      <c r="C23" s="177"/>
      <c r="D23" s="172"/>
      <c r="E23" s="174"/>
      <c r="F23" s="172"/>
      <c r="G23" s="174"/>
      <c r="H23" s="174"/>
      <c r="I23" s="174"/>
      <c r="J23" s="174"/>
      <c r="K23" s="172" t="s">
        <v>129</v>
      </c>
      <c r="L23" s="174"/>
      <c r="M23" s="172"/>
      <c r="N23" s="174"/>
      <c r="O23" s="172"/>
      <c r="P23" s="174"/>
      <c r="Q23" s="25"/>
      <c r="R23" s="61"/>
      <c r="S23" s="61"/>
      <c r="T23" s="45"/>
    </row>
    <row r="24" spans="1:20" s="28" customFormat="1" ht="13.5">
      <c r="A24" s="18" t="s">
        <v>33</v>
      </c>
      <c r="B24" s="199">
        <v>100</v>
      </c>
      <c r="C24" s="177">
        <v>100.8</v>
      </c>
      <c r="D24" s="172">
        <v>276892</v>
      </c>
      <c r="E24" s="174">
        <v>2620117</v>
      </c>
      <c r="F24" s="172">
        <v>2223</v>
      </c>
      <c r="G24" s="174">
        <v>591484</v>
      </c>
      <c r="H24" s="174">
        <v>100503</v>
      </c>
      <c r="I24" s="174">
        <v>524993</v>
      </c>
      <c r="J24" s="174">
        <v>502652</v>
      </c>
      <c r="K24" s="172">
        <v>323</v>
      </c>
      <c r="L24" s="174">
        <v>62119</v>
      </c>
      <c r="M24" s="172">
        <v>117</v>
      </c>
      <c r="N24" s="174">
        <v>33250</v>
      </c>
      <c r="O24" s="172">
        <v>68</v>
      </c>
      <c r="P24" s="174">
        <v>33893</v>
      </c>
      <c r="Q24" s="25" t="s">
        <v>33</v>
      </c>
      <c r="R24" s="61"/>
      <c r="S24" s="61"/>
      <c r="T24" s="45"/>
    </row>
    <row r="25" spans="1:20" s="28" customFormat="1" ht="13.5">
      <c r="A25" s="18" t="s">
        <v>34</v>
      </c>
      <c r="B25" s="199">
        <v>99.5</v>
      </c>
      <c r="C25" s="177">
        <v>101.5</v>
      </c>
      <c r="D25" s="172">
        <v>285556</v>
      </c>
      <c r="E25" s="174">
        <v>5249776</v>
      </c>
      <c r="F25" s="172">
        <v>2574</v>
      </c>
      <c r="G25" s="174">
        <v>858468</v>
      </c>
      <c r="H25" s="174">
        <v>195867</v>
      </c>
      <c r="I25" s="174">
        <v>863296</v>
      </c>
      <c r="J25" s="174">
        <v>819552</v>
      </c>
      <c r="K25" s="172">
        <v>504</v>
      </c>
      <c r="L25" s="174">
        <v>108428</v>
      </c>
      <c r="M25" s="172">
        <v>246</v>
      </c>
      <c r="N25" s="174">
        <v>59377</v>
      </c>
      <c r="O25" s="172">
        <v>112</v>
      </c>
      <c r="P25" s="174">
        <v>58962</v>
      </c>
      <c r="Q25" s="25" t="s">
        <v>34</v>
      </c>
      <c r="R25" s="61"/>
      <c r="S25" s="61"/>
      <c r="T25" s="45"/>
    </row>
    <row r="26" spans="1:20" s="28" customFormat="1" ht="13.5">
      <c r="A26" s="18" t="s">
        <v>35</v>
      </c>
      <c r="B26" s="199">
        <v>100.1</v>
      </c>
      <c r="C26" s="177">
        <v>98.4</v>
      </c>
      <c r="D26" s="172">
        <v>308811</v>
      </c>
      <c r="E26" s="174">
        <v>7854132</v>
      </c>
      <c r="F26" s="172">
        <v>2653</v>
      </c>
      <c r="G26" s="174">
        <v>1067310</v>
      </c>
      <c r="H26" s="174">
        <v>324881</v>
      </c>
      <c r="I26" s="174">
        <v>1095614</v>
      </c>
      <c r="J26" s="174">
        <v>1045482</v>
      </c>
      <c r="K26" s="172">
        <v>564</v>
      </c>
      <c r="L26" s="174">
        <v>165441</v>
      </c>
      <c r="M26" s="172">
        <v>243</v>
      </c>
      <c r="N26" s="174">
        <v>86027</v>
      </c>
      <c r="O26" s="172">
        <v>125</v>
      </c>
      <c r="P26" s="174">
        <v>80494</v>
      </c>
      <c r="Q26" s="25" t="s">
        <v>35</v>
      </c>
      <c r="R26" s="61"/>
      <c r="S26" s="61"/>
      <c r="T26" s="45"/>
    </row>
    <row r="27" spans="1:20" s="28" customFormat="1" ht="13.5">
      <c r="A27" s="18" t="s">
        <v>36</v>
      </c>
      <c r="B27" s="199">
        <v>99.4</v>
      </c>
      <c r="C27" s="177">
        <v>100.6</v>
      </c>
      <c r="D27" s="172">
        <v>312405</v>
      </c>
      <c r="E27" s="174">
        <v>5734135</v>
      </c>
      <c r="F27" s="172">
        <v>2859</v>
      </c>
      <c r="G27" s="174">
        <v>797408</v>
      </c>
      <c r="H27" s="174">
        <v>224951</v>
      </c>
      <c r="I27" s="174">
        <v>768544</v>
      </c>
      <c r="J27" s="174">
        <v>734035</v>
      </c>
      <c r="K27" s="172">
        <v>393</v>
      </c>
      <c r="L27" s="174">
        <v>111167</v>
      </c>
      <c r="M27" s="172">
        <v>175</v>
      </c>
      <c r="N27" s="174">
        <v>56750</v>
      </c>
      <c r="O27" s="172">
        <v>80</v>
      </c>
      <c r="P27" s="174">
        <v>55620</v>
      </c>
      <c r="Q27" s="25" t="s">
        <v>36</v>
      </c>
      <c r="R27" s="61"/>
      <c r="S27" s="61"/>
      <c r="T27" s="45"/>
    </row>
    <row r="28" spans="1:20" s="28" customFormat="1" ht="13.5">
      <c r="A28" s="18" t="s">
        <v>37</v>
      </c>
      <c r="B28" s="199">
        <v>99.7</v>
      </c>
      <c r="C28" s="177">
        <v>97.4</v>
      </c>
      <c r="D28" s="172">
        <v>300958</v>
      </c>
      <c r="E28" s="174">
        <v>5087360</v>
      </c>
      <c r="F28" s="172">
        <v>2535</v>
      </c>
      <c r="G28" s="174">
        <v>814043</v>
      </c>
      <c r="H28" s="174">
        <v>211583</v>
      </c>
      <c r="I28" s="174">
        <v>814325</v>
      </c>
      <c r="J28" s="174">
        <v>780106</v>
      </c>
      <c r="K28" s="172">
        <v>337</v>
      </c>
      <c r="L28" s="174">
        <v>114134</v>
      </c>
      <c r="M28" s="172">
        <v>178</v>
      </c>
      <c r="N28" s="174">
        <v>58737</v>
      </c>
      <c r="O28" s="172">
        <v>82</v>
      </c>
      <c r="P28" s="174">
        <v>53743</v>
      </c>
      <c r="Q28" s="25" t="s">
        <v>37</v>
      </c>
      <c r="R28" s="61"/>
      <c r="S28" s="61"/>
      <c r="T28" s="45"/>
    </row>
    <row r="29" spans="1:20" s="28" customFormat="1" ht="13.5">
      <c r="A29" s="18"/>
      <c r="B29" s="199"/>
      <c r="C29" s="177"/>
      <c r="D29" s="172"/>
      <c r="E29" s="174"/>
      <c r="F29" s="172"/>
      <c r="G29" s="174"/>
      <c r="H29" s="174"/>
      <c r="I29" s="174"/>
      <c r="J29" s="174"/>
      <c r="K29" s="172"/>
      <c r="L29" s="174"/>
      <c r="M29" s="172"/>
      <c r="N29" s="174"/>
      <c r="O29" s="172"/>
      <c r="P29" s="174"/>
      <c r="Q29" s="25"/>
      <c r="R29" s="61"/>
      <c r="S29" s="61"/>
      <c r="T29" s="45"/>
    </row>
    <row r="30" spans="1:20" s="28" customFormat="1" ht="13.5">
      <c r="A30" s="18" t="s">
        <v>38</v>
      </c>
      <c r="B30" s="199">
        <v>99.9</v>
      </c>
      <c r="C30" s="177">
        <v>102.5</v>
      </c>
      <c r="D30" s="172">
        <v>287370</v>
      </c>
      <c r="E30" s="174">
        <v>20444267</v>
      </c>
      <c r="F30" s="172">
        <v>2867</v>
      </c>
      <c r="G30" s="174">
        <v>1659517</v>
      </c>
      <c r="H30" s="174">
        <v>700317</v>
      </c>
      <c r="I30" s="174">
        <v>2237161</v>
      </c>
      <c r="J30" s="174">
        <v>2134439</v>
      </c>
      <c r="K30" s="172">
        <v>824</v>
      </c>
      <c r="L30" s="174">
        <v>390680</v>
      </c>
      <c r="M30" s="172">
        <v>448</v>
      </c>
      <c r="N30" s="174">
        <v>197970</v>
      </c>
      <c r="O30" s="172">
        <v>201</v>
      </c>
      <c r="P30" s="174">
        <v>175838</v>
      </c>
      <c r="Q30" s="25" t="s">
        <v>38</v>
      </c>
      <c r="R30" s="61"/>
      <c r="S30" s="61"/>
      <c r="T30" s="45"/>
    </row>
    <row r="31" spans="1:20" s="28" customFormat="1" ht="13.5">
      <c r="A31" s="18" t="s">
        <v>39</v>
      </c>
      <c r="B31" s="199">
        <v>99.6</v>
      </c>
      <c r="C31" s="177">
        <v>98.4</v>
      </c>
      <c r="D31" s="172">
        <v>287082</v>
      </c>
      <c r="E31" s="174">
        <v>17909279</v>
      </c>
      <c r="F31" s="172">
        <v>2917</v>
      </c>
      <c r="G31" s="174">
        <v>1611004</v>
      </c>
      <c r="H31" s="174">
        <v>637723</v>
      </c>
      <c r="I31" s="174">
        <v>2001840</v>
      </c>
      <c r="J31" s="174">
        <v>1927107</v>
      </c>
      <c r="K31" s="172">
        <v>848</v>
      </c>
      <c r="L31" s="174">
        <v>335370</v>
      </c>
      <c r="M31" s="172">
        <v>407</v>
      </c>
      <c r="N31" s="174">
        <v>165905</v>
      </c>
      <c r="O31" s="172">
        <v>185</v>
      </c>
      <c r="P31" s="174">
        <v>149103</v>
      </c>
      <c r="Q31" s="25" t="s">
        <v>39</v>
      </c>
      <c r="R31" s="61"/>
      <c r="S31" s="61"/>
      <c r="T31" s="45"/>
    </row>
    <row r="32" spans="1:20" s="28" customFormat="1" ht="13.5">
      <c r="A32" s="18" t="s">
        <v>40</v>
      </c>
      <c r="B32" s="199">
        <v>99.5</v>
      </c>
      <c r="C32" s="177">
        <v>106.5</v>
      </c>
      <c r="D32" s="172">
        <v>411804</v>
      </c>
      <c r="E32" s="174">
        <v>50282343</v>
      </c>
      <c r="F32" s="172">
        <v>3907</v>
      </c>
      <c r="G32" s="174">
        <v>6170701</v>
      </c>
      <c r="H32" s="174">
        <v>4190132</v>
      </c>
      <c r="I32" s="174">
        <v>4681530</v>
      </c>
      <c r="J32" s="174">
        <v>4544393</v>
      </c>
      <c r="K32" s="172">
        <v>1367</v>
      </c>
      <c r="L32" s="174">
        <v>592192</v>
      </c>
      <c r="M32" s="172">
        <v>819</v>
      </c>
      <c r="N32" s="174">
        <v>311982</v>
      </c>
      <c r="O32" s="172">
        <v>434</v>
      </c>
      <c r="P32" s="174">
        <v>313870</v>
      </c>
      <c r="Q32" s="25" t="s">
        <v>40</v>
      </c>
      <c r="R32" s="61"/>
      <c r="S32" s="61"/>
      <c r="T32" s="45"/>
    </row>
    <row r="33" spans="1:20" s="28" customFormat="1" ht="13.5">
      <c r="A33" s="18" t="s">
        <v>41</v>
      </c>
      <c r="B33" s="199">
        <v>99.7</v>
      </c>
      <c r="C33" s="177">
        <v>106.8</v>
      </c>
      <c r="D33" s="172">
        <v>331662</v>
      </c>
      <c r="E33" s="174">
        <v>27597794</v>
      </c>
      <c r="F33" s="172">
        <v>3086</v>
      </c>
      <c r="G33" s="174">
        <v>1879312</v>
      </c>
      <c r="H33" s="174">
        <v>999548</v>
      </c>
      <c r="I33" s="174">
        <v>3266361</v>
      </c>
      <c r="J33" s="174">
        <v>3190537</v>
      </c>
      <c r="K33" s="172">
        <v>892</v>
      </c>
      <c r="L33" s="174">
        <v>481911</v>
      </c>
      <c r="M33" s="172">
        <v>480</v>
      </c>
      <c r="N33" s="174">
        <v>235238</v>
      </c>
      <c r="O33" s="172">
        <v>235</v>
      </c>
      <c r="P33" s="174">
        <v>198436</v>
      </c>
      <c r="Q33" s="25" t="s">
        <v>41</v>
      </c>
      <c r="R33" s="61"/>
      <c r="S33" s="61"/>
      <c r="T33" s="45"/>
    </row>
    <row r="34" spans="1:20" s="28" customFormat="1" ht="13.5">
      <c r="A34" s="18" t="s">
        <v>42</v>
      </c>
      <c r="B34" s="199">
        <v>99.5</v>
      </c>
      <c r="C34" s="177">
        <v>98.7</v>
      </c>
      <c r="D34" s="172">
        <v>284976</v>
      </c>
      <c r="E34" s="174">
        <v>6013990</v>
      </c>
      <c r="F34" s="172">
        <v>2529</v>
      </c>
      <c r="G34" s="174">
        <v>1103793</v>
      </c>
      <c r="H34" s="174">
        <v>232917</v>
      </c>
      <c r="I34" s="174">
        <v>1232089</v>
      </c>
      <c r="J34" s="174">
        <v>1189389</v>
      </c>
      <c r="K34" s="172">
        <v>531</v>
      </c>
      <c r="L34" s="174">
        <v>124116</v>
      </c>
      <c r="M34" s="172">
        <v>242</v>
      </c>
      <c r="N34" s="174">
        <v>65663</v>
      </c>
      <c r="O34" s="172">
        <v>107</v>
      </c>
      <c r="P34" s="174">
        <v>64974</v>
      </c>
      <c r="Q34" s="25" t="s">
        <v>42</v>
      </c>
      <c r="R34" s="61"/>
      <c r="S34" s="61"/>
      <c r="T34" s="45"/>
    </row>
    <row r="35" spans="1:20" s="28" customFormat="1" ht="13.5">
      <c r="A35" s="18"/>
      <c r="B35" s="199"/>
      <c r="C35" s="177"/>
      <c r="D35" s="172"/>
      <c r="E35" s="174"/>
      <c r="F35" s="172"/>
      <c r="G35" s="174"/>
      <c r="H35" s="174"/>
      <c r="I35" s="174"/>
      <c r="J35" s="174"/>
      <c r="K35" s="172"/>
      <c r="L35" s="174" t="s">
        <v>129</v>
      </c>
      <c r="M35" s="172"/>
      <c r="N35" s="174"/>
      <c r="O35" s="172"/>
      <c r="P35" s="174"/>
      <c r="Q35" s="25"/>
      <c r="R35" s="61"/>
      <c r="S35" s="61"/>
      <c r="T35" s="45"/>
    </row>
    <row r="36" spans="1:20" s="28" customFormat="1" ht="13.5">
      <c r="A36" s="18" t="s">
        <v>44</v>
      </c>
      <c r="B36" s="199">
        <v>99.7</v>
      </c>
      <c r="C36" s="177">
        <v>98.4</v>
      </c>
      <c r="D36" s="172">
        <v>286348</v>
      </c>
      <c r="E36" s="174">
        <v>2889914</v>
      </c>
      <c r="F36" s="172">
        <v>2638</v>
      </c>
      <c r="G36" s="174">
        <v>575387</v>
      </c>
      <c r="H36" s="174">
        <v>115938</v>
      </c>
      <c r="I36" s="174">
        <v>474981</v>
      </c>
      <c r="J36" s="174">
        <v>458702</v>
      </c>
      <c r="K36" s="172">
        <v>201</v>
      </c>
      <c r="L36" s="174">
        <v>59145</v>
      </c>
      <c r="M36" s="172">
        <v>83</v>
      </c>
      <c r="N36" s="174">
        <v>30500</v>
      </c>
      <c r="O36" s="172">
        <v>61</v>
      </c>
      <c r="P36" s="174">
        <v>28753</v>
      </c>
      <c r="Q36" s="25" t="s">
        <v>44</v>
      </c>
      <c r="R36" s="61"/>
      <c r="S36" s="61"/>
      <c r="T36" s="45"/>
    </row>
    <row r="37" spans="1:20" s="28" customFormat="1" ht="13.5">
      <c r="A37" s="18" t="s">
        <v>45</v>
      </c>
      <c r="B37" s="199">
        <v>99.2</v>
      </c>
      <c r="C37" s="177">
        <v>103.7</v>
      </c>
      <c r="D37" s="172">
        <v>292981</v>
      </c>
      <c r="E37" s="174">
        <v>2993101</v>
      </c>
      <c r="F37" s="172">
        <v>2569</v>
      </c>
      <c r="G37" s="174">
        <v>543309</v>
      </c>
      <c r="H37" s="174">
        <v>123316</v>
      </c>
      <c r="I37" s="174">
        <v>530167</v>
      </c>
      <c r="J37" s="174">
        <v>518618</v>
      </c>
      <c r="K37" s="172">
        <v>232</v>
      </c>
      <c r="L37" s="174">
        <v>65598</v>
      </c>
      <c r="M37" s="172">
        <v>102</v>
      </c>
      <c r="N37" s="174">
        <v>33822</v>
      </c>
      <c r="O37" s="172">
        <v>56</v>
      </c>
      <c r="P37" s="174">
        <v>32249</v>
      </c>
      <c r="Q37" s="25" t="s">
        <v>45</v>
      </c>
      <c r="R37" s="61"/>
      <c r="S37" s="61"/>
      <c r="T37" s="45"/>
    </row>
    <row r="38" spans="1:20" s="28" customFormat="1" ht="13.5">
      <c r="A38" s="18" t="s">
        <v>46</v>
      </c>
      <c r="B38" s="199">
        <v>99.2</v>
      </c>
      <c r="C38" s="177">
        <v>99</v>
      </c>
      <c r="D38" s="172">
        <v>286760</v>
      </c>
      <c r="E38" s="174">
        <v>2151280</v>
      </c>
      <c r="F38" s="172">
        <v>2663</v>
      </c>
      <c r="G38" s="174">
        <v>504267</v>
      </c>
      <c r="H38" s="174">
        <v>95641</v>
      </c>
      <c r="I38" s="174">
        <v>377745</v>
      </c>
      <c r="J38" s="174">
        <v>364697</v>
      </c>
      <c r="K38" s="172">
        <v>209</v>
      </c>
      <c r="L38" s="174">
        <v>45879</v>
      </c>
      <c r="M38" s="172">
        <v>85</v>
      </c>
      <c r="N38" s="174">
        <v>24448</v>
      </c>
      <c r="O38" s="172">
        <v>40</v>
      </c>
      <c r="P38" s="174">
        <v>23751</v>
      </c>
      <c r="Q38" s="25" t="s">
        <v>46</v>
      </c>
      <c r="R38" s="61"/>
      <c r="S38" s="61"/>
      <c r="T38" s="45"/>
    </row>
    <row r="39" spans="1:20" s="28" customFormat="1" ht="13.5">
      <c r="A39" s="18" t="s">
        <v>47</v>
      </c>
      <c r="B39" s="199">
        <v>99.6</v>
      </c>
      <c r="C39" s="177">
        <v>99.8</v>
      </c>
      <c r="D39" s="172">
        <v>293665</v>
      </c>
      <c r="E39" s="174">
        <v>2203535</v>
      </c>
      <c r="F39" s="172">
        <v>2542</v>
      </c>
      <c r="G39" s="174">
        <v>499459</v>
      </c>
      <c r="H39" s="174">
        <v>92117</v>
      </c>
      <c r="I39" s="174">
        <v>399913</v>
      </c>
      <c r="J39" s="174">
        <v>382792</v>
      </c>
      <c r="K39" s="172">
        <v>200</v>
      </c>
      <c r="L39" s="174">
        <v>47563</v>
      </c>
      <c r="M39" s="172">
        <v>98</v>
      </c>
      <c r="N39" s="174">
        <v>25890</v>
      </c>
      <c r="O39" s="172">
        <v>46</v>
      </c>
      <c r="P39" s="174">
        <v>27467</v>
      </c>
      <c r="Q39" s="25" t="s">
        <v>47</v>
      </c>
      <c r="R39" s="61"/>
      <c r="S39" s="61"/>
      <c r="T39" s="45"/>
    </row>
    <row r="40" spans="1:20" s="28" customFormat="1" ht="13.5">
      <c r="A40" s="18" t="s">
        <v>48</v>
      </c>
      <c r="B40" s="199">
        <v>99.7</v>
      </c>
      <c r="C40" s="177">
        <v>98.4</v>
      </c>
      <c r="D40" s="172">
        <v>289143</v>
      </c>
      <c r="E40" s="174">
        <v>5832909</v>
      </c>
      <c r="F40" s="172">
        <v>2701</v>
      </c>
      <c r="G40" s="174">
        <v>883612</v>
      </c>
      <c r="H40" s="174">
        <v>213527</v>
      </c>
      <c r="I40" s="174">
        <v>1005498</v>
      </c>
      <c r="J40" s="174">
        <v>965621</v>
      </c>
      <c r="K40" s="172">
        <v>393</v>
      </c>
      <c r="L40" s="174">
        <v>121890</v>
      </c>
      <c r="M40" s="172">
        <v>198</v>
      </c>
      <c r="N40" s="174">
        <v>63671</v>
      </c>
      <c r="O40" s="172">
        <v>104</v>
      </c>
      <c r="P40" s="174">
        <v>60170</v>
      </c>
      <c r="Q40" s="25" t="s">
        <v>48</v>
      </c>
      <c r="R40" s="61"/>
      <c r="S40" s="61"/>
      <c r="T40" s="45"/>
    </row>
    <row r="41" spans="1:20" s="28" customFormat="1" ht="13.5">
      <c r="A41" s="18"/>
      <c r="B41" s="199"/>
      <c r="C41" s="177"/>
      <c r="D41" s="172"/>
      <c r="E41" s="174"/>
      <c r="F41" s="172"/>
      <c r="G41" s="174"/>
      <c r="H41" s="174"/>
      <c r="I41" s="174"/>
      <c r="J41" s="174"/>
      <c r="K41" s="172"/>
      <c r="L41" s="174"/>
      <c r="M41" s="172"/>
      <c r="N41" s="174"/>
      <c r="O41" s="172"/>
      <c r="P41" s="174"/>
      <c r="Q41" s="25"/>
      <c r="R41" s="61"/>
      <c r="S41" s="61"/>
      <c r="T41" s="45"/>
    </row>
    <row r="42" spans="1:20" s="28" customFormat="1" ht="13.5">
      <c r="A42" s="18" t="s">
        <v>49</v>
      </c>
      <c r="B42" s="199">
        <v>99.6</v>
      </c>
      <c r="C42" s="177">
        <v>97.9</v>
      </c>
      <c r="D42" s="172">
        <v>289537</v>
      </c>
      <c r="E42" s="174">
        <v>5270391</v>
      </c>
      <c r="F42" s="172">
        <v>2520</v>
      </c>
      <c r="G42" s="174">
        <v>768838</v>
      </c>
      <c r="H42" s="174">
        <v>209899</v>
      </c>
      <c r="I42" s="174">
        <v>856051</v>
      </c>
      <c r="J42" s="174">
        <v>803638</v>
      </c>
      <c r="K42" s="172">
        <v>378</v>
      </c>
      <c r="L42" s="174">
        <v>120294</v>
      </c>
      <c r="M42" s="172">
        <v>198</v>
      </c>
      <c r="N42" s="174">
        <v>62344</v>
      </c>
      <c r="O42" s="172">
        <v>82</v>
      </c>
      <c r="P42" s="174">
        <v>57002</v>
      </c>
      <c r="Q42" s="25" t="s">
        <v>49</v>
      </c>
      <c r="R42" s="61"/>
      <c r="S42" s="61"/>
      <c r="T42" s="45"/>
    </row>
    <row r="43" spans="1:20" s="28" customFormat="1" ht="13.5">
      <c r="A43" s="18" t="s">
        <v>50</v>
      </c>
      <c r="B43" s="199">
        <v>99.9</v>
      </c>
      <c r="C43" s="177">
        <v>99.1</v>
      </c>
      <c r="D43" s="172">
        <v>306912</v>
      </c>
      <c r="E43" s="174">
        <v>11096566</v>
      </c>
      <c r="F43" s="172">
        <v>2926</v>
      </c>
      <c r="G43" s="174">
        <v>1141769</v>
      </c>
      <c r="H43" s="174">
        <v>431959</v>
      </c>
      <c r="I43" s="174">
        <v>1395761</v>
      </c>
      <c r="J43" s="174">
        <v>1339541</v>
      </c>
      <c r="K43" s="172">
        <v>525</v>
      </c>
      <c r="L43" s="174">
        <v>208926</v>
      </c>
      <c r="M43" s="172">
        <v>295</v>
      </c>
      <c r="N43" s="174">
        <v>107562</v>
      </c>
      <c r="O43" s="172">
        <v>144</v>
      </c>
      <c r="P43" s="174">
        <v>101628</v>
      </c>
      <c r="Q43" s="25" t="s">
        <v>50</v>
      </c>
      <c r="R43" s="61"/>
      <c r="S43" s="61"/>
      <c r="T43" s="45"/>
    </row>
    <row r="44" spans="1:20" s="28" customFormat="1" ht="13.5">
      <c r="A44" s="18" t="s">
        <v>51</v>
      </c>
      <c r="B44" s="199">
        <v>99.6</v>
      </c>
      <c r="C44" s="177">
        <v>99.2</v>
      </c>
      <c r="D44" s="172">
        <v>329804</v>
      </c>
      <c r="E44" s="174">
        <v>22032453</v>
      </c>
      <c r="F44" s="172">
        <v>2970</v>
      </c>
      <c r="G44" s="174">
        <v>2166393</v>
      </c>
      <c r="H44" s="174">
        <v>926685</v>
      </c>
      <c r="I44" s="174">
        <v>2733299</v>
      </c>
      <c r="J44" s="174">
        <v>2644018</v>
      </c>
      <c r="K44" s="172">
        <v>983</v>
      </c>
      <c r="L44" s="174">
        <v>430770</v>
      </c>
      <c r="M44" s="172">
        <v>439</v>
      </c>
      <c r="N44" s="174">
        <v>219695</v>
      </c>
      <c r="O44" s="172">
        <v>220</v>
      </c>
      <c r="P44" s="174">
        <v>192780</v>
      </c>
      <c r="Q44" s="25" t="s">
        <v>51</v>
      </c>
      <c r="R44" s="61"/>
      <c r="S44" s="61"/>
      <c r="T44" s="45"/>
    </row>
    <row r="45" spans="1:20" s="28" customFormat="1" ht="13.5">
      <c r="A45" s="18" t="s">
        <v>52</v>
      </c>
      <c r="B45" s="199">
        <v>100.2</v>
      </c>
      <c r="C45" s="177">
        <v>99.6</v>
      </c>
      <c r="D45" s="172">
        <v>303771</v>
      </c>
      <c r="E45" s="174">
        <v>5106058</v>
      </c>
      <c r="F45" s="172">
        <v>2731</v>
      </c>
      <c r="G45" s="174">
        <v>698747</v>
      </c>
      <c r="H45" s="174">
        <v>205248</v>
      </c>
      <c r="I45" s="174">
        <v>710212</v>
      </c>
      <c r="J45" s="174">
        <v>682364</v>
      </c>
      <c r="K45" s="172">
        <v>421</v>
      </c>
      <c r="L45" s="174">
        <v>104557</v>
      </c>
      <c r="M45" s="172">
        <v>184</v>
      </c>
      <c r="N45" s="174">
        <v>54609</v>
      </c>
      <c r="O45" s="172">
        <v>73</v>
      </c>
      <c r="P45" s="174">
        <v>50654</v>
      </c>
      <c r="Q45" s="25" t="s">
        <v>52</v>
      </c>
      <c r="R45" s="61"/>
      <c r="S45" s="61"/>
      <c r="T45" s="45"/>
    </row>
    <row r="46" spans="1:20" s="28" customFormat="1" ht="13.5">
      <c r="A46" s="18" t="s">
        <v>53</v>
      </c>
      <c r="B46" s="199">
        <v>99.4</v>
      </c>
      <c r="C46" s="177">
        <v>100.4</v>
      </c>
      <c r="D46" s="172">
        <v>308867</v>
      </c>
      <c r="E46" s="174">
        <v>4152489</v>
      </c>
      <c r="F46" s="172">
        <v>2955</v>
      </c>
      <c r="G46" s="174">
        <v>519174</v>
      </c>
      <c r="H46" s="174">
        <v>148471</v>
      </c>
      <c r="I46" s="174">
        <v>554900</v>
      </c>
      <c r="J46" s="174">
        <v>539920</v>
      </c>
      <c r="K46" s="172">
        <v>235</v>
      </c>
      <c r="L46" s="174">
        <v>86095</v>
      </c>
      <c r="M46" s="172">
        <v>107</v>
      </c>
      <c r="N46" s="174">
        <v>43011</v>
      </c>
      <c r="O46" s="172">
        <v>58</v>
      </c>
      <c r="P46" s="174">
        <v>38606</v>
      </c>
      <c r="Q46" s="25" t="s">
        <v>53</v>
      </c>
      <c r="R46" s="61"/>
      <c r="S46" s="61"/>
      <c r="T46" s="45"/>
    </row>
    <row r="47" spans="1:20" s="28" customFormat="1" ht="13.5">
      <c r="A47" s="18"/>
      <c r="B47" s="199"/>
      <c r="C47" s="177"/>
      <c r="D47" s="172"/>
      <c r="E47" s="174"/>
      <c r="F47" s="172"/>
      <c r="G47" s="174"/>
      <c r="H47" s="174"/>
      <c r="I47" s="174"/>
      <c r="J47" s="174"/>
      <c r="K47" s="172"/>
      <c r="L47" s="174"/>
      <c r="M47" s="172"/>
      <c r="N47" s="174"/>
      <c r="O47" s="172"/>
      <c r="P47" s="174"/>
      <c r="Q47" s="25"/>
      <c r="R47" s="61"/>
      <c r="S47" s="61"/>
      <c r="T47" s="45"/>
    </row>
    <row r="48" spans="1:20" s="28" customFormat="1" ht="13.5">
      <c r="A48" s="18" t="s">
        <v>54</v>
      </c>
      <c r="B48" s="199">
        <v>100.1</v>
      </c>
      <c r="C48" s="177">
        <v>101.6</v>
      </c>
      <c r="D48" s="172">
        <v>298052</v>
      </c>
      <c r="E48" s="174">
        <v>7381129</v>
      </c>
      <c r="F48" s="172">
        <v>2815</v>
      </c>
      <c r="G48" s="174">
        <v>893582</v>
      </c>
      <c r="H48" s="174">
        <v>264845</v>
      </c>
      <c r="I48" s="174">
        <v>1254844</v>
      </c>
      <c r="J48" s="174">
        <v>1238138</v>
      </c>
      <c r="K48" s="172">
        <v>432</v>
      </c>
      <c r="L48" s="174">
        <v>137409</v>
      </c>
      <c r="M48" s="172">
        <v>203</v>
      </c>
      <c r="N48" s="174">
        <v>72557</v>
      </c>
      <c r="O48" s="172">
        <v>105</v>
      </c>
      <c r="P48" s="174">
        <v>71092</v>
      </c>
      <c r="Q48" s="25" t="s">
        <v>54</v>
      </c>
      <c r="R48" s="61"/>
      <c r="S48" s="61"/>
      <c r="T48" s="45"/>
    </row>
    <row r="49" spans="1:20" s="28" customFormat="1" ht="13.5">
      <c r="A49" s="18" t="s">
        <v>55</v>
      </c>
      <c r="B49" s="199">
        <v>99.5</v>
      </c>
      <c r="C49" s="177">
        <v>101.3</v>
      </c>
      <c r="D49" s="172">
        <v>341255</v>
      </c>
      <c r="E49" s="174">
        <v>25340990</v>
      </c>
      <c r="F49" s="172">
        <v>2879</v>
      </c>
      <c r="G49" s="174">
        <v>3681931</v>
      </c>
      <c r="H49" s="174">
        <v>985968</v>
      </c>
      <c r="I49" s="174">
        <v>3755348</v>
      </c>
      <c r="J49" s="174">
        <v>3724667</v>
      </c>
      <c r="K49" s="172">
        <v>1041</v>
      </c>
      <c r="L49" s="174">
        <v>482283</v>
      </c>
      <c r="M49" s="172">
        <v>533</v>
      </c>
      <c r="N49" s="174">
        <v>253152</v>
      </c>
      <c r="O49" s="172">
        <v>260</v>
      </c>
      <c r="P49" s="174">
        <v>227181</v>
      </c>
      <c r="Q49" s="25" t="s">
        <v>55</v>
      </c>
      <c r="R49" s="61"/>
      <c r="S49" s="61"/>
      <c r="T49" s="45"/>
    </row>
    <row r="50" spans="1:20" s="28" customFormat="1" ht="13.5">
      <c r="A50" s="18" t="s">
        <v>56</v>
      </c>
      <c r="B50" s="199">
        <v>99.8</v>
      </c>
      <c r="C50" s="177">
        <v>101.7</v>
      </c>
      <c r="D50" s="172">
        <v>297517</v>
      </c>
      <c r="E50" s="174">
        <v>14405841</v>
      </c>
      <c r="F50" s="172">
        <v>2580</v>
      </c>
      <c r="G50" s="174">
        <v>2235045</v>
      </c>
      <c r="H50" s="174">
        <v>573906</v>
      </c>
      <c r="I50" s="174">
        <v>2423310</v>
      </c>
      <c r="J50" s="174">
        <v>2375128</v>
      </c>
      <c r="K50" s="172">
        <v>809</v>
      </c>
      <c r="L50" s="174">
        <v>315644</v>
      </c>
      <c r="M50" s="172">
        <v>392</v>
      </c>
      <c r="N50" s="174">
        <v>161853</v>
      </c>
      <c r="O50" s="172">
        <v>213</v>
      </c>
      <c r="P50" s="174">
        <v>142961</v>
      </c>
      <c r="Q50" s="25" t="s">
        <v>56</v>
      </c>
      <c r="R50" s="61"/>
      <c r="S50" s="61"/>
      <c r="T50" s="45"/>
    </row>
    <row r="51" spans="1:20" s="28" customFormat="1" ht="13.5">
      <c r="A51" s="18" t="s">
        <v>57</v>
      </c>
      <c r="B51" s="199">
        <v>99.6</v>
      </c>
      <c r="C51" s="177">
        <v>97.1</v>
      </c>
      <c r="D51" s="172">
        <v>280346</v>
      </c>
      <c r="E51" s="174">
        <v>3368825</v>
      </c>
      <c r="F51" s="172">
        <v>2408</v>
      </c>
      <c r="G51" s="174">
        <v>480976</v>
      </c>
      <c r="H51" s="174">
        <v>119144</v>
      </c>
      <c r="I51" s="174">
        <v>531135</v>
      </c>
      <c r="J51" s="174">
        <v>516007</v>
      </c>
      <c r="K51" s="172">
        <v>219</v>
      </c>
      <c r="L51" s="174">
        <v>77284</v>
      </c>
      <c r="M51" s="172">
        <v>120</v>
      </c>
      <c r="N51" s="174">
        <v>41682</v>
      </c>
      <c r="O51" s="172">
        <v>53</v>
      </c>
      <c r="P51" s="174">
        <v>37903</v>
      </c>
      <c r="Q51" s="25" t="s">
        <v>57</v>
      </c>
      <c r="R51" s="61"/>
      <c r="S51" s="61"/>
      <c r="T51" s="45"/>
    </row>
    <row r="52" spans="1:20" s="28" customFormat="1" ht="13.5">
      <c r="A52" s="18" t="s">
        <v>58</v>
      </c>
      <c r="B52" s="199">
        <v>99.7</v>
      </c>
      <c r="C52" s="177">
        <v>101.8</v>
      </c>
      <c r="D52" s="172">
        <v>276664</v>
      </c>
      <c r="E52" s="174">
        <v>2404346</v>
      </c>
      <c r="F52" s="172">
        <v>2394</v>
      </c>
      <c r="G52" s="174">
        <v>550916</v>
      </c>
      <c r="H52" s="174">
        <v>85309</v>
      </c>
      <c r="I52" s="174">
        <v>470385</v>
      </c>
      <c r="J52" s="174">
        <v>457163</v>
      </c>
      <c r="K52" s="172">
        <v>286</v>
      </c>
      <c r="L52" s="174">
        <v>53912</v>
      </c>
      <c r="M52" s="172">
        <v>140</v>
      </c>
      <c r="N52" s="174">
        <v>30224</v>
      </c>
      <c r="O52" s="172">
        <v>50</v>
      </c>
      <c r="P52" s="174">
        <v>29343</v>
      </c>
      <c r="Q52" s="25" t="s">
        <v>58</v>
      </c>
      <c r="R52" s="61"/>
      <c r="S52" s="61"/>
      <c r="T52" s="45"/>
    </row>
    <row r="53" spans="1:20" s="28" customFormat="1" ht="13.5">
      <c r="A53" s="18"/>
      <c r="B53" s="199"/>
      <c r="C53" s="177"/>
      <c r="D53" s="172"/>
      <c r="E53" s="174"/>
      <c r="F53" s="172"/>
      <c r="G53" s="174"/>
      <c r="H53" s="174"/>
      <c r="I53" s="174"/>
      <c r="J53" s="174"/>
      <c r="K53" s="172"/>
      <c r="L53" s="174"/>
      <c r="M53" s="172"/>
      <c r="N53" s="174"/>
      <c r="O53" s="172"/>
      <c r="P53" s="174"/>
      <c r="Q53" s="25"/>
      <c r="R53" s="61"/>
      <c r="S53" s="61"/>
      <c r="T53" s="45"/>
    </row>
    <row r="54" spans="1:20" s="28" customFormat="1" ht="13.5">
      <c r="A54" s="18" t="s">
        <v>59</v>
      </c>
      <c r="B54" s="199">
        <v>99.8</v>
      </c>
      <c r="C54" s="177">
        <v>99.1</v>
      </c>
      <c r="D54" s="172">
        <v>262764</v>
      </c>
      <c r="E54" s="174">
        <v>1298564</v>
      </c>
      <c r="F54" s="172">
        <v>2199</v>
      </c>
      <c r="G54" s="174">
        <v>371512</v>
      </c>
      <c r="H54" s="174">
        <v>51470</v>
      </c>
      <c r="I54" s="174">
        <v>305069</v>
      </c>
      <c r="J54" s="174">
        <v>296709</v>
      </c>
      <c r="K54" s="172">
        <v>147</v>
      </c>
      <c r="L54" s="174">
        <v>32216</v>
      </c>
      <c r="M54" s="172">
        <v>65</v>
      </c>
      <c r="N54" s="174">
        <v>16620</v>
      </c>
      <c r="O54" s="172">
        <v>31</v>
      </c>
      <c r="P54" s="174">
        <v>16649</v>
      </c>
      <c r="Q54" s="25" t="s">
        <v>59</v>
      </c>
      <c r="R54" s="61"/>
      <c r="S54" s="61"/>
      <c r="T54" s="45"/>
    </row>
    <row r="55" spans="1:20" s="28" customFormat="1" ht="13.5">
      <c r="A55" s="18" t="s">
        <v>60</v>
      </c>
      <c r="B55" s="199">
        <v>99.6</v>
      </c>
      <c r="C55" s="177">
        <v>101.8</v>
      </c>
      <c r="D55" s="172">
        <v>277917</v>
      </c>
      <c r="E55" s="174">
        <v>1626392</v>
      </c>
      <c r="F55" s="172">
        <v>2265</v>
      </c>
      <c r="G55" s="174">
        <v>566854</v>
      </c>
      <c r="H55" s="174">
        <v>62941</v>
      </c>
      <c r="I55" s="174">
        <v>463779</v>
      </c>
      <c r="J55" s="174">
        <v>454605</v>
      </c>
      <c r="K55" s="172">
        <v>235</v>
      </c>
      <c r="L55" s="174">
        <v>37887</v>
      </c>
      <c r="M55" s="172">
        <v>106</v>
      </c>
      <c r="N55" s="174">
        <v>19918</v>
      </c>
      <c r="O55" s="172">
        <v>50</v>
      </c>
      <c r="P55" s="174">
        <v>20045</v>
      </c>
      <c r="Q55" s="25" t="s">
        <v>60</v>
      </c>
      <c r="R55" s="61"/>
      <c r="S55" s="61"/>
      <c r="T55" s="45"/>
    </row>
    <row r="56" spans="1:20" s="28" customFormat="1" ht="13.5">
      <c r="A56" s="18" t="s">
        <v>61</v>
      </c>
      <c r="B56" s="199">
        <v>100.1</v>
      </c>
      <c r="C56" s="177">
        <v>99.8</v>
      </c>
      <c r="D56" s="172">
        <v>309222</v>
      </c>
      <c r="E56" s="174">
        <v>4920656</v>
      </c>
      <c r="F56" s="172">
        <v>2534</v>
      </c>
      <c r="G56" s="174">
        <v>728511</v>
      </c>
      <c r="H56" s="174">
        <v>192772</v>
      </c>
      <c r="I56" s="174">
        <v>836818</v>
      </c>
      <c r="J56" s="174">
        <v>798520</v>
      </c>
      <c r="K56" s="172">
        <v>426</v>
      </c>
      <c r="L56" s="174">
        <v>108762</v>
      </c>
      <c r="M56" s="172">
        <v>172</v>
      </c>
      <c r="N56" s="174">
        <v>57058</v>
      </c>
      <c r="O56" s="172">
        <v>91</v>
      </c>
      <c r="P56" s="174">
        <v>54401</v>
      </c>
      <c r="Q56" s="25" t="s">
        <v>61</v>
      </c>
      <c r="R56" s="61"/>
      <c r="S56" s="61"/>
      <c r="T56" s="45"/>
    </row>
    <row r="57" spans="1:20" s="28" customFormat="1" ht="13.5">
      <c r="A57" s="18" t="s">
        <v>62</v>
      </c>
      <c r="B57" s="199">
        <v>100.1</v>
      </c>
      <c r="C57" s="177">
        <v>101.3</v>
      </c>
      <c r="D57" s="172">
        <v>313344</v>
      </c>
      <c r="E57" s="174">
        <v>7686273</v>
      </c>
      <c r="F57" s="172">
        <v>2685</v>
      </c>
      <c r="G57" s="174">
        <v>961534</v>
      </c>
      <c r="H57" s="174">
        <v>300081</v>
      </c>
      <c r="I57" s="174">
        <v>1373351</v>
      </c>
      <c r="J57" s="174">
        <v>1344520</v>
      </c>
      <c r="K57" s="172">
        <v>554</v>
      </c>
      <c r="L57" s="174">
        <v>158471</v>
      </c>
      <c r="M57" s="172">
        <v>280</v>
      </c>
      <c r="N57" s="174">
        <v>82127</v>
      </c>
      <c r="O57" s="172">
        <v>131</v>
      </c>
      <c r="P57" s="174">
        <v>75417</v>
      </c>
      <c r="Q57" s="25" t="s">
        <v>62</v>
      </c>
      <c r="R57" s="61"/>
      <c r="S57" s="61"/>
      <c r="T57" s="45"/>
    </row>
    <row r="58" spans="1:20" s="68" customFormat="1" ht="13.5">
      <c r="A58" s="47" t="s">
        <v>63</v>
      </c>
      <c r="B58" s="201">
        <v>99.4</v>
      </c>
      <c r="C58" s="186">
        <v>100.7</v>
      </c>
      <c r="D58" s="184">
        <v>308696</v>
      </c>
      <c r="E58" s="118">
        <v>3939524</v>
      </c>
      <c r="F58" s="184">
        <v>2708</v>
      </c>
      <c r="G58" s="118">
        <v>707878</v>
      </c>
      <c r="H58" s="118">
        <v>141449</v>
      </c>
      <c r="I58" s="118">
        <v>643956</v>
      </c>
      <c r="J58" s="118">
        <v>622319</v>
      </c>
      <c r="K58" s="184">
        <v>344</v>
      </c>
      <c r="L58" s="118">
        <v>75680</v>
      </c>
      <c r="M58" s="184">
        <v>177</v>
      </c>
      <c r="N58" s="118">
        <v>39233</v>
      </c>
      <c r="O58" s="184">
        <v>84</v>
      </c>
      <c r="P58" s="118">
        <v>36282</v>
      </c>
      <c r="Q58" s="122" t="s">
        <v>63</v>
      </c>
      <c r="R58" s="62"/>
      <c r="S58" s="62"/>
      <c r="T58" s="65"/>
    </row>
    <row r="59" spans="1:20" s="28" customFormat="1" ht="13.5">
      <c r="A59" s="42"/>
      <c r="B59" s="199"/>
      <c r="C59" s="177"/>
      <c r="D59" s="172"/>
      <c r="E59" s="174"/>
      <c r="F59" s="172"/>
      <c r="G59" s="174"/>
      <c r="H59" s="174"/>
      <c r="I59" s="174"/>
      <c r="J59" s="174"/>
      <c r="K59" s="172"/>
      <c r="L59" s="174"/>
      <c r="M59" s="172"/>
      <c r="N59" s="174"/>
      <c r="O59" s="172"/>
      <c r="P59" s="174"/>
      <c r="Q59" s="127"/>
      <c r="R59" s="61"/>
      <c r="S59" s="61"/>
      <c r="T59" s="45"/>
    </row>
    <row r="60" spans="1:20" s="28" customFormat="1" ht="13.5">
      <c r="A60" s="18" t="s">
        <v>64</v>
      </c>
      <c r="B60" s="199">
        <v>99.8</v>
      </c>
      <c r="C60" s="177">
        <v>101.4</v>
      </c>
      <c r="D60" s="172">
        <v>276651</v>
      </c>
      <c r="E60" s="174">
        <v>2044188</v>
      </c>
      <c r="F60" s="172">
        <v>2590</v>
      </c>
      <c r="G60" s="174">
        <v>494704</v>
      </c>
      <c r="H60" s="174">
        <v>75919</v>
      </c>
      <c r="I60" s="174">
        <v>376713</v>
      </c>
      <c r="J60" s="174">
        <v>362394</v>
      </c>
      <c r="K60" s="172">
        <v>260</v>
      </c>
      <c r="L60" s="174">
        <v>40484</v>
      </c>
      <c r="M60" s="172">
        <v>96</v>
      </c>
      <c r="N60" s="174">
        <v>21402</v>
      </c>
      <c r="O60" s="172">
        <v>42</v>
      </c>
      <c r="P60" s="174">
        <v>20801</v>
      </c>
      <c r="Q60" s="25" t="s">
        <v>64</v>
      </c>
      <c r="R60" s="61"/>
      <c r="S60" s="61"/>
      <c r="T60" s="45"/>
    </row>
    <row r="61" spans="1:20" s="28" customFormat="1" ht="13.5">
      <c r="A61" s="18" t="s">
        <v>65</v>
      </c>
      <c r="B61" s="199">
        <v>99.8</v>
      </c>
      <c r="C61" s="177">
        <v>99.2</v>
      </c>
      <c r="D61" s="172">
        <v>292397</v>
      </c>
      <c r="E61" s="174">
        <v>2548857</v>
      </c>
      <c r="F61" s="172">
        <v>2551</v>
      </c>
      <c r="G61" s="174">
        <v>440456</v>
      </c>
      <c r="H61" s="174">
        <v>106102</v>
      </c>
      <c r="I61" s="174">
        <v>410704</v>
      </c>
      <c r="J61" s="174">
        <v>391487</v>
      </c>
      <c r="K61" s="172">
        <v>187</v>
      </c>
      <c r="L61" s="174">
        <v>56164</v>
      </c>
      <c r="M61" s="172">
        <v>82</v>
      </c>
      <c r="N61" s="174">
        <v>28370</v>
      </c>
      <c r="O61" s="172">
        <v>42</v>
      </c>
      <c r="P61" s="174">
        <v>25965</v>
      </c>
      <c r="Q61" s="25" t="s">
        <v>65</v>
      </c>
      <c r="R61" s="61"/>
      <c r="S61" s="61"/>
      <c r="T61" s="45"/>
    </row>
    <row r="62" spans="1:20" s="28" customFormat="1" ht="13.5">
      <c r="A62" s="18" t="s">
        <v>66</v>
      </c>
      <c r="B62" s="199">
        <v>100.1</v>
      </c>
      <c r="C62" s="177">
        <v>98.6</v>
      </c>
      <c r="D62" s="172">
        <v>268890</v>
      </c>
      <c r="E62" s="174">
        <v>3336066</v>
      </c>
      <c r="F62" s="172">
        <v>2323</v>
      </c>
      <c r="G62" s="174">
        <v>630190</v>
      </c>
      <c r="H62" s="174">
        <v>132132</v>
      </c>
      <c r="I62" s="174">
        <v>639189</v>
      </c>
      <c r="J62" s="174">
        <v>610995</v>
      </c>
      <c r="K62" s="172">
        <v>343</v>
      </c>
      <c r="L62" s="174">
        <v>76364</v>
      </c>
      <c r="M62" s="172">
        <v>141</v>
      </c>
      <c r="N62" s="174">
        <v>39299</v>
      </c>
      <c r="O62" s="172">
        <v>68</v>
      </c>
      <c r="P62" s="174">
        <v>37189</v>
      </c>
      <c r="Q62" s="25" t="s">
        <v>66</v>
      </c>
      <c r="R62" s="61"/>
      <c r="S62" s="61"/>
      <c r="T62" s="45"/>
    </row>
    <row r="63" spans="1:20" s="28" customFormat="1" ht="13.5">
      <c r="A63" s="18" t="s">
        <v>67</v>
      </c>
      <c r="B63" s="199">
        <v>99.6</v>
      </c>
      <c r="C63" s="177">
        <v>99.3</v>
      </c>
      <c r="D63" s="172">
        <v>277599</v>
      </c>
      <c r="E63" s="174">
        <v>1546313</v>
      </c>
      <c r="F63" s="172">
        <v>2017</v>
      </c>
      <c r="G63" s="174">
        <v>451258</v>
      </c>
      <c r="H63" s="174">
        <v>61389</v>
      </c>
      <c r="I63" s="174">
        <v>435523</v>
      </c>
      <c r="J63" s="174">
        <v>423067</v>
      </c>
      <c r="K63" s="172">
        <v>265</v>
      </c>
      <c r="L63" s="174">
        <v>38307</v>
      </c>
      <c r="M63" s="172">
        <v>136</v>
      </c>
      <c r="N63" s="174">
        <v>20504</v>
      </c>
      <c r="O63" s="172">
        <v>47</v>
      </c>
      <c r="P63" s="174">
        <v>21086</v>
      </c>
      <c r="Q63" s="25" t="s">
        <v>67</v>
      </c>
      <c r="R63" s="61"/>
      <c r="S63" s="61"/>
      <c r="T63" s="45"/>
    </row>
    <row r="64" spans="1:20" s="28" customFormat="1" ht="13.5">
      <c r="A64" s="18" t="s">
        <v>68</v>
      </c>
      <c r="B64" s="199">
        <v>99.8</v>
      </c>
      <c r="C64" s="177">
        <v>97.4</v>
      </c>
      <c r="D64" s="172">
        <v>302061</v>
      </c>
      <c r="E64" s="174">
        <v>13270199</v>
      </c>
      <c r="F64" s="172">
        <v>2626</v>
      </c>
      <c r="G64" s="174">
        <v>1610614</v>
      </c>
      <c r="H64" s="174">
        <v>492230</v>
      </c>
      <c r="I64" s="174">
        <v>2367722</v>
      </c>
      <c r="J64" s="174">
        <v>2315482</v>
      </c>
      <c r="K64" s="172">
        <v>768</v>
      </c>
      <c r="L64" s="174">
        <v>278306</v>
      </c>
      <c r="M64" s="172">
        <v>376</v>
      </c>
      <c r="N64" s="174">
        <v>143705</v>
      </c>
      <c r="O64" s="172">
        <v>165</v>
      </c>
      <c r="P64" s="174">
        <v>133138</v>
      </c>
      <c r="Q64" s="25" t="s">
        <v>68</v>
      </c>
      <c r="R64" s="61"/>
      <c r="S64" s="61"/>
      <c r="T64" s="45"/>
    </row>
    <row r="65" spans="1:20" s="28" customFormat="1" ht="13.5">
      <c r="A65" s="18"/>
      <c r="B65" s="199"/>
      <c r="C65" s="177"/>
      <c r="D65" s="172"/>
      <c r="E65" s="174"/>
      <c r="F65" s="172"/>
      <c r="G65" s="174"/>
      <c r="H65" s="174"/>
      <c r="I65" s="174"/>
      <c r="J65" s="174"/>
      <c r="K65" s="172"/>
      <c r="L65" s="174"/>
      <c r="M65" s="172"/>
      <c r="N65" s="174"/>
      <c r="O65" s="172"/>
      <c r="P65" s="174"/>
      <c r="Q65" s="25"/>
      <c r="R65" s="61"/>
      <c r="S65" s="61"/>
      <c r="T65" s="45"/>
    </row>
    <row r="66" spans="1:20" s="28" customFormat="1" ht="13.5">
      <c r="A66" s="18" t="s">
        <v>69</v>
      </c>
      <c r="B66" s="199">
        <v>99.4</v>
      </c>
      <c r="C66" s="177">
        <v>98</v>
      </c>
      <c r="D66" s="172">
        <v>252938</v>
      </c>
      <c r="E66" s="174">
        <v>1935687</v>
      </c>
      <c r="F66" s="172">
        <v>2272</v>
      </c>
      <c r="G66" s="174">
        <v>470394</v>
      </c>
      <c r="H66" s="174">
        <v>79061</v>
      </c>
      <c r="I66" s="174">
        <v>378480</v>
      </c>
      <c r="J66" s="174">
        <v>367674</v>
      </c>
      <c r="K66" s="172">
        <v>181</v>
      </c>
      <c r="L66" s="174">
        <v>50505</v>
      </c>
      <c r="M66" s="172">
        <v>103</v>
      </c>
      <c r="N66" s="174">
        <v>27345</v>
      </c>
      <c r="O66" s="172">
        <v>45</v>
      </c>
      <c r="P66" s="174">
        <v>26477</v>
      </c>
      <c r="Q66" s="25" t="s">
        <v>69</v>
      </c>
      <c r="R66" s="61"/>
      <c r="S66" s="61"/>
      <c r="T66" s="45"/>
    </row>
    <row r="67" spans="1:20" s="28" customFormat="1" ht="13.5">
      <c r="A67" s="18" t="s">
        <v>70</v>
      </c>
      <c r="B67" s="199">
        <v>99.5</v>
      </c>
      <c r="C67" s="177">
        <v>103.3</v>
      </c>
      <c r="D67" s="172">
        <v>262927</v>
      </c>
      <c r="E67" s="174">
        <v>3081710</v>
      </c>
      <c r="F67" s="172">
        <v>2155</v>
      </c>
      <c r="G67" s="174">
        <v>717187</v>
      </c>
      <c r="H67" s="174">
        <v>110775</v>
      </c>
      <c r="I67" s="174">
        <v>748416</v>
      </c>
      <c r="J67" s="174">
        <v>728347</v>
      </c>
      <c r="K67" s="172">
        <v>386</v>
      </c>
      <c r="L67" s="174">
        <v>79019</v>
      </c>
      <c r="M67" s="172">
        <v>200</v>
      </c>
      <c r="N67" s="174">
        <v>43339</v>
      </c>
      <c r="O67" s="172">
        <v>80</v>
      </c>
      <c r="P67" s="174">
        <v>43391</v>
      </c>
      <c r="Q67" s="25" t="s">
        <v>70</v>
      </c>
      <c r="R67" s="61"/>
      <c r="S67" s="61"/>
      <c r="T67" s="45"/>
    </row>
    <row r="68" spans="1:20" s="28" customFormat="1" ht="13.5">
      <c r="A68" s="18" t="s">
        <v>71</v>
      </c>
      <c r="B68" s="199">
        <v>99.5</v>
      </c>
      <c r="C68" s="177">
        <v>100.1</v>
      </c>
      <c r="D68" s="172">
        <v>272770</v>
      </c>
      <c r="E68" s="174">
        <v>3958681</v>
      </c>
      <c r="F68" s="172">
        <v>2183</v>
      </c>
      <c r="G68" s="174">
        <v>835842</v>
      </c>
      <c r="H68" s="174">
        <v>151719</v>
      </c>
      <c r="I68" s="174">
        <v>840746</v>
      </c>
      <c r="J68" s="174">
        <v>807797</v>
      </c>
      <c r="K68" s="172">
        <v>420</v>
      </c>
      <c r="L68" s="174">
        <v>101354</v>
      </c>
      <c r="M68" s="172">
        <v>189</v>
      </c>
      <c r="N68" s="174">
        <v>53556</v>
      </c>
      <c r="O68" s="172">
        <v>87</v>
      </c>
      <c r="P68" s="174">
        <v>51553</v>
      </c>
      <c r="Q68" s="25" t="s">
        <v>71</v>
      </c>
      <c r="R68" s="61"/>
      <c r="S68" s="61"/>
      <c r="T68" s="45"/>
    </row>
    <row r="69" spans="1:20" s="28" customFormat="1" ht="13.5">
      <c r="A69" s="18" t="s">
        <v>72</v>
      </c>
      <c r="B69" s="199">
        <v>99.7</v>
      </c>
      <c r="C69" s="177">
        <v>98.9</v>
      </c>
      <c r="D69" s="172">
        <v>262929</v>
      </c>
      <c r="E69" s="174">
        <v>2735438</v>
      </c>
      <c r="F69" s="172">
        <v>2290</v>
      </c>
      <c r="G69" s="174">
        <v>592458</v>
      </c>
      <c r="H69" s="174">
        <v>106255</v>
      </c>
      <c r="I69" s="174">
        <v>550314</v>
      </c>
      <c r="J69" s="174">
        <v>529367</v>
      </c>
      <c r="K69" s="172">
        <v>321</v>
      </c>
      <c r="L69" s="174">
        <v>63239</v>
      </c>
      <c r="M69" s="172">
        <v>142</v>
      </c>
      <c r="N69" s="174">
        <v>33384</v>
      </c>
      <c r="O69" s="172">
        <v>63</v>
      </c>
      <c r="P69" s="174">
        <v>33865</v>
      </c>
      <c r="Q69" s="25" t="s">
        <v>72</v>
      </c>
      <c r="R69" s="61"/>
      <c r="S69" s="61"/>
      <c r="T69" s="45"/>
    </row>
    <row r="70" spans="1:20" s="28" customFormat="1" ht="13.5">
      <c r="A70" s="18" t="s">
        <v>73</v>
      </c>
      <c r="B70" s="199">
        <v>99.8</v>
      </c>
      <c r="C70" s="177">
        <v>96.9</v>
      </c>
      <c r="D70" s="172">
        <v>245762</v>
      </c>
      <c r="E70" s="174">
        <v>2340292</v>
      </c>
      <c r="F70" s="172">
        <v>2068</v>
      </c>
      <c r="G70" s="174">
        <v>762288</v>
      </c>
      <c r="H70" s="174">
        <v>93895</v>
      </c>
      <c r="I70" s="174">
        <v>533089</v>
      </c>
      <c r="J70" s="174">
        <v>516408</v>
      </c>
      <c r="K70" s="172">
        <v>256</v>
      </c>
      <c r="L70" s="174">
        <v>64069</v>
      </c>
      <c r="M70" s="172">
        <v>147</v>
      </c>
      <c r="N70" s="174">
        <v>34566</v>
      </c>
      <c r="O70" s="172">
        <v>54</v>
      </c>
      <c r="P70" s="174">
        <v>34446</v>
      </c>
      <c r="Q70" s="25" t="s">
        <v>73</v>
      </c>
      <c r="R70" s="61"/>
      <c r="S70" s="61"/>
      <c r="T70" s="45"/>
    </row>
    <row r="71" spans="1:20" s="28" customFormat="1" ht="13.5">
      <c r="A71" s="18"/>
      <c r="B71" s="199"/>
      <c r="C71" s="177"/>
      <c r="D71" s="172"/>
      <c r="E71" s="174"/>
      <c r="F71" s="172"/>
      <c r="G71" s="174"/>
      <c r="H71" s="174"/>
      <c r="I71" s="174"/>
      <c r="J71" s="174"/>
      <c r="K71" s="172"/>
      <c r="L71" s="174"/>
      <c r="M71" s="172"/>
      <c r="N71" s="174"/>
      <c r="O71" s="172"/>
      <c r="P71" s="174"/>
      <c r="Q71" s="25"/>
      <c r="R71" s="61"/>
      <c r="S71" s="61"/>
      <c r="T71" s="45"/>
    </row>
    <row r="72" spans="1:20" s="28" customFormat="1" ht="13.5">
      <c r="A72" s="18" t="s">
        <v>74</v>
      </c>
      <c r="B72" s="199">
        <v>99.7</v>
      </c>
      <c r="C72" s="177">
        <v>100.7</v>
      </c>
      <c r="D72" s="172">
        <v>253086</v>
      </c>
      <c r="E72" s="174">
        <v>3768592</v>
      </c>
      <c r="F72" s="172">
        <v>2207</v>
      </c>
      <c r="G72" s="174">
        <v>820406</v>
      </c>
      <c r="H72" s="174">
        <v>136871</v>
      </c>
      <c r="I72" s="174">
        <v>870641</v>
      </c>
      <c r="J72" s="174">
        <v>835978</v>
      </c>
      <c r="K72" s="172">
        <v>589</v>
      </c>
      <c r="L72" s="174">
        <v>94417</v>
      </c>
      <c r="M72" s="172">
        <v>261</v>
      </c>
      <c r="N72" s="174">
        <v>50225</v>
      </c>
      <c r="O72" s="172">
        <v>95</v>
      </c>
      <c r="P72" s="174">
        <v>51532</v>
      </c>
      <c r="Q72" s="25" t="s">
        <v>74</v>
      </c>
      <c r="R72" s="61"/>
      <c r="S72" s="61"/>
      <c r="T72" s="45"/>
    </row>
    <row r="73" spans="1:20" s="28" customFormat="1" ht="13.5">
      <c r="A73" s="18" t="s">
        <v>75</v>
      </c>
      <c r="B73" s="199">
        <v>99.9</v>
      </c>
      <c r="C73" s="177">
        <v>99.5</v>
      </c>
      <c r="D73" s="172">
        <v>239283</v>
      </c>
      <c r="E73" s="174">
        <v>2826466</v>
      </c>
      <c r="F73" s="172">
        <v>2045</v>
      </c>
      <c r="G73" s="174">
        <v>647317</v>
      </c>
      <c r="H73" s="174">
        <v>101296</v>
      </c>
      <c r="I73" s="174">
        <v>648654</v>
      </c>
      <c r="J73" s="174">
        <v>625583</v>
      </c>
      <c r="K73" s="172">
        <v>280</v>
      </c>
      <c r="L73" s="174">
        <v>100128</v>
      </c>
      <c r="M73" s="172">
        <v>161</v>
      </c>
      <c r="N73" s="174">
        <v>50822</v>
      </c>
      <c r="O73" s="172">
        <v>64</v>
      </c>
      <c r="P73" s="174">
        <v>48763</v>
      </c>
      <c r="Q73" s="25" t="s">
        <v>75</v>
      </c>
      <c r="R73" s="61"/>
      <c r="S73" s="61"/>
      <c r="T73" s="45"/>
    </row>
    <row r="74" spans="1:20" s="28" customFormat="1" ht="13.5">
      <c r="A74" s="161"/>
      <c r="B74" s="202"/>
      <c r="C74" s="190"/>
      <c r="D74" s="188"/>
      <c r="E74" s="187"/>
      <c r="F74" s="188"/>
      <c r="G74" s="187"/>
      <c r="H74" s="187"/>
      <c r="I74" s="187"/>
      <c r="J74" s="187"/>
      <c r="K74" s="188"/>
      <c r="L74" s="187"/>
      <c r="M74" s="188"/>
      <c r="N74" s="187"/>
      <c r="O74" s="188"/>
      <c r="P74" s="187"/>
      <c r="Q74" s="108"/>
      <c r="R74" s="61"/>
      <c r="S74" s="61"/>
      <c r="T74" s="45"/>
    </row>
    <row r="75" spans="1:20" s="28" customFormat="1" ht="13.5">
      <c r="A75" s="191" t="s">
        <v>225</v>
      </c>
      <c r="B75" s="203"/>
      <c r="C75" s="44"/>
      <c r="D75" s="44"/>
      <c r="E75" s="44"/>
      <c r="F75" s="44"/>
      <c r="G75" s="44"/>
      <c r="H75" s="44"/>
      <c r="I75" s="203"/>
      <c r="J75" s="44"/>
      <c r="K75" s="44"/>
      <c r="L75" s="44"/>
      <c r="M75" s="44"/>
      <c r="N75" s="44"/>
      <c r="O75" s="44"/>
      <c r="P75" s="204"/>
      <c r="Q75" s="61"/>
      <c r="R75" s="45"/>
      <c r="S75" s="45"/>
      <c r="T75" s="45"/>
    </row>
    <row r="76" spans="1:20" s="28" customFormat="1" ht="13.5">
      <c r="A76" s="191" t="s">
        <v>226</v>
      </c>
      <c r="B76" s="61"/>
      <c r="C76" s="61"/>
      <c r="D76" s="61"/>
      <c r="E76" s="61"/>
      <c r="F76" s="61"/>
      <c r="G76" s="61"/>
      <c r="H76" s="61"/>
      <c r="I76" s="61"/>
      <c r="J76" s="61"/>
      <c r="K76" s="61"/>
      <c r="L76" s="61"/>
      <c r="M76" s="61"/>
      <c r="N76" s="61"/>
      <c r="O76" s="61"/>
      <c r="P76" s="61"/>
      <c r="Q76" s="45"/>
      <c r="R76" s="45"/>
      <c r="S76" s="45"/>
      <c r="T76" s="45"/>
    </row>
    <row r="77" spans="1:20" s="28" customFormat="1" ht="13.5">
      <c r="A77" s="78" t="s">
        <v>227</v>
      </c>
      <c r="B77" s="45"/>
      <c r="C77" s="45"/>
      <c r="D77" s="45"/>
      <c r="E77" s="45"/>
      <c r="F77" s="45"/>
      <c r="G77" s="61"/>
      <c r="H77" s="61"/>
      <c r="I77" s="45"/>
      <c r="J77" s="45"/>
      <c r="K77" s="45"/>
      <c r="L77" s="45"/>
      <c r="M77" s="45"/>
      <c r="N77" s="45"/>
      <c r="O77" s="45"/>
      <c r="P77" s="45"/>
      <c r="Q77" s="45"/>
      <c r="R77" s="45"/>
      <c r="S77" s="45"/>
      <c r="T77" s="45"/>
    </row>
    <row r="78" spans="7:8" ht="13.5">
      <c r="G78" s="61"/>
      <c r="H78" s="61"/>
    </row>
    <row r="79" spans="7:8" ht="13.5">
      <c r="G79" s="61"/>
      <c r="H79" s="61"/>
    </row>
    <row r="80" spans="7:8" ht="13.5">
      <c r="G80" s="61"/>
      <c r="H80" s="61"/>
    </row>
    <row r="81" spans="7:8" ht="13.5">
      <c r="G81" s="61"/>
      <c r="H81" s="61"/>
    </row>
    <row r="82" spans="7:8" ht="13.5">
      <c r="G82" s="61"/>
      <c r="H82" s="61"/>
    </row>
    <row r="83" spans="7:8" ht="13.5">
      <c r="G83" s="61"/>
      <c r="H83" s="61"/>
    </row>
    <row r="84" spans="7:8" ht="13.5">
      <c r="G84" s="61"/>
      <c r="H84" s="61"/>
    </row>
    <row r="85" spans="7:8" ht="13.5">
      <c r="G85" s="61"/>
      <c r="H85" s="61"/>
    </row>
    <row r="86" spans="7:8" ht="13.5">
      <c r="G86" s="61"/>
      <c r="H86" s="61"/>
    </row>
    <row r="87" spans="7:8" ht="13.5">
      <c r="G87" s="61"/>
      <c r="H87" s="61"/>
    </row>
    <row r="88" spans="7:8" ht="13.5">
      <c r="G88" s="61"/>
      <c r="H88" s="61"/>
    </row>
    <row r="89" spans="7:8" ht="13.5">
      <c r="G89" s="61"/>
      <c r="H89" s="61"/>
    </row>
    <row r="90" spans="7:8" ht="13.5">
      <c r="G90" s="61"/>
      <c r="H90" s="61"/>
    </row>
    <row r="91" spans="7:8" ht="13.5">
      <c r="G91" s="61"/>
      <c r="H91" s="61"/>
    </row>
    <row r="92" spans="7:8" ht="13.5">
      <c r="G92" s="61"/>
      <c r="H92" s="61"/>
    </row>
    <row r="93" spans="7:8" ht="13.5">
      <c r="G93" s="61"/>
      <c r="H93" s="61"/>
    </row>
    <row r="94" spans="7:8" ht="13.5">
      <c r="G94" s="61"/>
      <c r="H94" s="61"/>
    </row>
    <row r="95" spans="7:8" ht="13.5">
      <c r="G95" s="61"/>
      <c r="H95" s="61"/>
    </row>
    <row r="96" spans="7:8" ht="13.5">
      <c r="G96" s="61"/>
      <c r="H96" s="61"/>
    </row>
    <row r="97" spans="7:8" ht="13.5">
      <c r="G97" s="61"/>
      <c r="H97" s="61"/>
    </row>
    <row r="98" spans="7:8" ht="13.5">
      <c r="G98" s="61"/>
      <c r="H98" s="61"/>
    </row>
    <row r="99" spans="7:8" ht="13.5">
      <c r="G99" s="61"/>
      <c r="H99" s="61"/>
    </row>
    <row r="100" spans="7:8" ht="13.5">
      <c r="G100" s="61"/>
      <c r="H100" s="61"/>
    </row>
    <row r="101" spans="7:8" ht="13.5">
      <c r="G101" s="61"/>
      <c r="H101" s="61"/>
    </row>
    <row r="102" spans="7:8" ht="13.5">
      <c r="G102" s="61"/>
      <c r="H102" s="61"/>
    </row>
    <row r="103" spans="7:8" ht="13.5">
      <c r="G103" s="61"/>
      <c r="H103" s="61"/>
    </row>
    <row r="104" spans="7:8" ht="13.5">
      <c r="G104" s="61"/>
      <c r="H104" s="61"/>
    </row>
    <row r="105" spans="7:8" ht="13.5">
      <c r="G105" s="61"/>
      <c r="H105" s="61"/>
    </row>
    <row r="106" spans="7:8" ht="13.5">
      <c r="G106" s="61"/>
      <c r="H106" s="61"/>
    </row>
    <row r="107" spans="7:8" ht="13.5">
      <c r="G107" s="61"/>
      <c r="H107" s="61"/>
    </row>
    <row r="108" spans="7:8" ht="13.5">
      <c r="G108" s="61"/>
      <c r="H108" s="61"/>
    </row>
    <row r="109" spans="7:8" ht="13.5">
      <c r="G109" s="61"/>
      <c r="H109" s="61"/>
    </row>
    <row r="110" spans="7:8" ht="13.5">
      <c r="G110" s="61"/>
      <c r="H110" s="61"/>
    </row>
    <row r="111" spans="7:8" ht="13.5">
      <c r="G111" s="61"/>
      <c r="H111" s="61"/>
    </row>
    <row r="112" spans="7:8" ht="13.5">
      <c r="G112" s="61"/>
      <c r="H112" s="61"/>
    </row>
    <row r="113" spans="7:8" ht="13.5">
      <c r="G113" s="61"/>
      <c r="H113" s="61"/>
    </row>
    <row r="114" spans="7:8" ht="13.5">
      <c r="G114" s="61"/>
      <c r="H114" s="61"/>
    </row>
    <row r="115" spans="7:8" ht="13.5">
      <c r="G115" s="61"/>
      <c r="H115" s="61"/>
    </row>
    <row r="116" spans="7:8" ht="13.5">
      <c r="G116" s="61"/>
      <c r="H116" s="61"/>
    </row>
    <row r="117" spans="7:8" ht="13.5">
      <c r="G117" s="61"/>
      <c r="H117" s="61"/>
    </row>
    <row r="118" spans="7:8" ht="13.5">
      <c r="G118" s="61"/>
      <c r="H118" s="61"/>
    </row>
    <row r="119" spans="7:8" ht="13.5">
      <c r="G119" s="61"/>
      <c r="H119" s="61"/>
    </row>
    <row r="120" spans="7:8" ht="13.5">
      <c r="G120" s="61"/>
      <c r="H120" s="61"/>
    </row>
    <row r="121" spans="7:8" ht="13.5">
      <c r="G121" s="61"/>
      <c r="H121" s="61"/>
    </row>
    <row r="122" spans="7:8" ht="13.5">
      <c r="G122" s="61"/>
      <c r="H122" s="61"/>
    </row>
    <row r="123" spans="7:8" ht="13.5">
      <c r="G123" s="61"/>
      <c r="H123" s="61"/>
    </row>
    <row r="124" spans="7:8" ht="13.5">
      <c r="G124" s="61"/>
      <c r="H124" s="61"/>
    </row>
    <row r="125" spans="7:8" ht="13.5">
      <c r="G125" s="61"/>
      <c r="H125" s="61"/>
    </row>
    <row r="126" spans="7:8" ht="13.5">
      <c r="G126" s="61"/>
      <c r="H126" s="61"/>
    </row>
    <row r="127" spans="7:8" ht="13.5">
      <c r="G127" s="61"/>
      <c r="H127" s="61"/>
    </row>
    <row r="128" spans="7:8" ht="13.5">
      <c r="G128" s="61"/>
      <c r="H128" s="61"/>
    </row>
    <row r="129" spans="7:8" ht="13.5">
      <c r="G129" s="61"/>
      <c r="H129" s="61"/>
    </row>
    <row r="130" spans="7:8" ht="13.5">
      <c r="G130" s="61"/>
      <c r="H130" s="61"/>
    </row>
    <row r="131" spans="7:8" ht="13.5">
      <c r="G131" s="61"/>
      <c r="H131" s="61"/>
    </row>
    <row r="132" spans="7:8" ht="13.5">
      <c r="G132" s="61"/>
      <c r="H132" s="61"/>
    </row>
    <row r="133" spans="7:8" ht="13.5">
      <c r="G133" s="61"/>
      <c r="H133" s="61"/>
    </row>
    <row r="134" spans="7:8" ht="13.5">
      <c r="G134" s="61"/>
      <c r="H134" s="61"/>
    </row>
    <row r="135" spans="7:8" ht="13.5">
      <c r="G135" s="61"/>
      <c r="H135" s="61"/>
    </row>
    <row r="136" spans="7:8" ht="13.5">
      <c r="G136" s="61"/>
      <c r="H136" s="61"/>
    </row>
    <row r="137" spans="7:8" ht="13.5">
      <c r="G137" s="61"/>
      <c r="H137" s="61"/>
    </row>
    <row r="138" spans="7:8" ht="13.5">
      <c r="G138" s="61"/>
      <c r="H138" s="61"/>
    </row>
    <row r="139" spans="7:8" ht="13.5">
      <c r="G139" s="61"/>
      <c r="H139" s="61"/>
    </row>
    <row r="140" spans="7:8" ht="13.5">
      <c r="G140" s="61"/>
      <c r="H140" s="61"/>
    </row>
    <row r="141" spans="7:8" ht="13.5">
      <c r="G141" s="61"/>
      <c r="H141" s="61"/>
    </row>
    <row r="142" spans="7:8" ht="13.5">
      <c r="G142" s="61"/>
      <c r="H142" s="61"/>
    </row>
    <row r="143" spans="7:8" ht="13.5">
      <c r="G143" s="61"/>
      <c r="H143" s="61"/>
    </row>
    <row r="144" spans="7:8" ht="13.5">
      <c r="G144" s="61"/>
      <c r="H144" s="61"/>
    </row>
    <row r="145" spans="7:8" ht="13.5">
      <c r="G145" s="61"/>
      <c r="H145" s="61"/>
    </row>
    <row r="146" spans="7:8" ht="13.5">
      <c r="G146" s="61"/>
      <c r="H146" s="61"/>
    </row>
    <row r="147" spans="7:8" ht="13.5">
      <c r="G147" s="61"/>
      <c r="H147" s="61"/>
    </row>
    <row r="148" spans="7:8" ht="13.5">
      <c r="G148" s="61"/>
      <c r="H148" s="61"/>
    </row>
    <row r="149" spans="7:8" ht="13.5">
      <c r="G149" s="61"/>
      <c r="H149" s="61"/>
    </row>
    <row r="150" spans="7:8" ht="13.5">
      <c r="G150" s="61"/>
      <c r="H150" s="61"/>
    </row>
    <row r="151" spans="7:8" ht="13.5">
      <c r="G151" s="61"/>
      <c r="H151" s="61"/>
    </row>
    <row r="152" spans="7:8" ht="13.5">
      <c r="G152" s="61"/>
      <c r="H152" s="61"/>
    </row>
    <row r="153" spans="7:8" ht="13.5">
      <c r="G153" s="61"/>
      <c r="H153" s="61"/>
    </row>
    <row r="154" spans="7:8" ht="13.5">
      <c r="G154" s="61"/>
      <c r="H154" s="61"/>
    </row>
    <row r="155" spans="7:8" ht="13.5">
      <c r="G155" s="61"/>
      <c r="H155" s="61"/>
    </row>
    <row r="156" spans="7:8" ht="13.5">
      <c r="G156" s="61"/>
      <c r="H156" s="61"/>
    </row>
    <row r="157" spans="7:8" ht="13.5">
      <c r="G157" s="61"/>
      <c r="H157" s="61"/>
    </row>
    <row r="158" spans="7:8" ht="13.5">
      <c r="G158" s="61"/>
      <c r="H158" s="61"/>
    </row>
    <row r="159" spans="7:8" ht="13.5">
      <c r="G159" s="61"/>
      <c r="H159" s="61"/>
    </row>
    <row r="160" spans="7:8" ht="13.5">
      <c r="G160" s="61"/>
      <c r="H160" s="61"/>
    </row>
    <row r="161" spans="7:8" ht="13.5">
      <c r="G161" s="61"/>
      <c r="H161" s="61"/>
    </row>
    <row r="162" spans="7:8" ht="13.5">
      <c r="G162" s="61"/>
      <c r="H162" s="61"/>
    </row>
    <row r="163" spans="7:8" ht="13.5">
      <c r="G163" s="61"/>
      <c r="H163" s="61"/>
    </row>
    <row r="164" spans="7:8" ht="13.5">
      <c r="G164" s="61"/>
      <c r="H164" s="61"/>
    </row>
    <row r="165" spans="7:8" ht="13.5">
      <c r="G165" s="61"/>
      <c r="H165" s="61"/>
    </row>
    <row r="166" spans="7:8" ht="13.5">
      <c r="G166" s="61"/>
      <c r="H166" s="61"/>
    </row>
    <row r="167" spans="7:8" ht="13.5">
      <c r="G167" s="61"/>
      <c r="H167" s="61"/>
    </row>
    <row r="168" spans="7:8" ht="13.5">
      <c r="G168" s="61"/>
      <c r="H168" s="61"/>
    </row>
    <row r="169" spans="7:8" ht="13.5">
      <c r="G169" s="61"/>
      <c r="H169" s="61"/>
    </row>
    <row r="170" spans="7:8" ht="13.5">
      <c r="G170" s="61"/>
      <c r="H170" s="61"/>
    </row>
    <row r="171" spans="7:8" ht="13.5">
      <c r="G171" s="61"/>
      <c r="H171" s="61"/>
    </row>
    <row r="172" spans="7:8" ht="13.5">
      <c r="G172" s="61"/>
      <c r="H172" s="61"/>
    </row>
    <row r="173" spans="7:8" ht="13.5">
      <c r="G173" s="61"/>
      <c r="H173" s="61"/>
    </row>
    <row r="174" spans="7:8" ht="13.5">
      <c r="G174" s="61"/>
      <c r="H174" s="61"/>
    </row>
    <row r="175" spans="7:8" ht="13.5">
      <c r="G175" s="61"/>
      <c r="H175" s="61"/>
    </row>
    <row r="176" spans="7:8" ht="13.5">
      <c r="G176" s="61"/>
      <c r="H176" s="61"/>
    </row>
    <row r="177" spans="7:8" ht="13.5">
      <c r="G177" s="61"/>
      <c r="H177" s="61"/>
    </row>
    <row r="178" spans="7:8" ht="13.5">
      <c r="G178" s="61"/>
      <c r="H178" s="61"/>
    </row>
    <row r="179" spans="7:8" ht="13.5">
      <c r="G179" s="61"/>
      <c r="H179" s="61"/>
    </row>
    <row r="180" spans="7:8" ht="13.5">
      <c r="G180" s="61"/>
      <c r="H180" s="61"/>
    </row>
    <row r="181" spans="7:8" ht="13.5">
      <c r="G181" s="61"/>
      <c r="H181" s="61"/>
    </row>
    <row r="182" spans="7:8" ht="13.5">
      <c r="G182" s="61"/>
      <c r="H182" s="61"/>
    </row>
    <row r="183" spans="7:8" ht="13.5">
      <c r="G183" s="61"/>
      <c r="H183" s="61"/>
    </row>
    <row r="184" spans="7:8" ht="13.5">
      <c r="G184" s="61"/>
      <c r="H184" s="61"/>
    </row>
    <row r="185" spans="7:8" ht="13.5">
      <c r="G185" s="61"/>
      <c r="H185" s="61"/>
    </row>
    <row r="186" spans="7:8" ht="13.5">
      <c r="G186" s="61"/>
      <c r="H186" s="61"/>
    </row>
    <row r="187" spans="7:8" ht="13.5">
      <c r="G187" s="61"/>
      <c r="H187" s="61"/>
    </row>
    <row r="188" spans="7:8" ht="13.5">
      <c r="G188" s="61"/>
      <c r="H188" s="61"/>
    </row>
    <row r="189" spans="7:8" ht="13.5">
      <c r="G189" s="61"/>
      <c r="H189" s="61"/>
    </row>
    <row r="190" spans="7:8" ht="13.5">
      <c r="G190" s="61"/>
      <c r="H190" s="61"/>
    </row>
    <row r="191" spans="7:8" ht="13.5">
      <c r="G191" s="61"/>
      <c r="H191" s="61"/>
    </row>
    <row r="192" spans="7:8" ht="13.5">
      <c r="G192" s="61"/>
      <c r="H192" s="61"/>
    </row>
    <row r="193" spans="7:8" ht="13.5">
      <c r="G193" s="61"/>
      <c r="H193" s="61"/>
    </row>
  </sheetData>
  <sheetProtection/>
  <printOptions horizontalCentered="1"/>
  <pageMargins left="0.5905511811023623" right="0.5905511811023623" top="0.5905511811023623" bottom="0.3937007874015748" header="0.5118110236220472" footer="0.5118110236220472"/>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T78"/>
  <sheetViews>
    <sheetView showGridLines="0" zoomScalePageLayoutView="0" workbookViewId="0" topLeftCell="A4">
      <pane xSplit="1" ySplit="14" topLeftCell="B18" activePane="bottomRight" state="frozen"/>
      <selection pane="topLeft" activeCell="A4" sqref="A4"/>
      <selection pane="topRight" activeCell="B4" sqref="B4"/>
      <selection pane="bottomLeft" activeCell="A18" sqref="A18"/>
      <selection pane="bottomRight" activeCell="C30" sqref="C30"/>
    </sheetView>
  </sheetViews>
  <sheetFormatPr defaultColWidth="9.140625" defaultRowHeight="15"/>
  <cols>
    <col min="1" max="1" width="13.28125" style="45" customWidth="1"/>
    <col min="2" max="2" width="14.28125" style="45" customWidth="1"/>
    <col min="3" max="3" width="12.28125" style="45" customWidth="1"/>
    <col min="4" max="6" width="14.28125" style="45" customWidth="1"/>
    <col min="7" max="7" width="12.28125" style="46" customWidth="1"/>
    <col min="8" max="8" width="14.28125" style="45" customWidth="1"/>
    <col min="9" max="11" width="12.57421875" style="45" customWidth="1"/>
    <col min="12" max="12" width="11.8515625" style="45" customWidth="1"/>
    <col min="13" max="13" width="13.8515625" style="45" customWidth="1"/>
    <col min="14" max="14" width="12.57421875" style="45" customWidth="1"/>
    <col min="15" max="15" width="11.8515625" style="45" customWidth="1"/>
    <col min="16" max="16" width="12.57421875" style="45" customWidth="1"/>
    <col min="17" max="17" width="10.8515625" style="45" customWidth="1"/>
    <col min="18" max="20" width="10.7109375" style="45" customWidth="1"/>
    <col min="21" max="16384" width="9.00390625" style="6" customWidth="1"/>
  </cols>
  <sheetData>
    <row r="1" spans="1:19" ht="17.25">
      <c r="A1" s="61"/>
      <c r="B1" s="205" t="s">
        <v>183</v>
      </c>
      <c r="C1" s="61"/>
      <c r="D1" s="61"/>
      <c r="E1" s="61"/>
      <c r="F1" s="61"/>
      <c r="H1" s="61"/>
      <c r="I1" s="61"/>
      <c r="K1" s="61"/>
      <c r="L1" s="61"/>
      <c r="M1" s="61"/>
      <c r="N1" s="61"/>
      <c r="O1" s="61"/>
      <c r="P1" s="61"/>
      <c r="Q1" s="61"/>
      <c r="R1" s="61"/>
      <c r="S1" s="61"/>
    </row>
    <row r="2" spans="18:19" ht="13.5">
      <c r="R2" s="61"/>
      <c r="S2" s="61"/>
    </row>
    <row r="3" spans="1:17" ht="13.5">
      <c r="A3" s="4"/>
      <c r="B3" s="8" t="s">
        <v>228</v>
      </c>
      <c r="C3" s="2"/>
      <c r="D3" s="2"/>
      <c r="E3" s="2"/>
      <c r="F3" s="2"/>
      <c r="G3" s="41"/>
      <c r="H3" s="2"/>
      <c r="I3" s="8" t="s">
        <v>229</v>
      </c>
      <c r="J3" s="2"/>
      <c r="K3" s="2"/>
      <c r="L3" s="2"/>
      <c r="M3" s="2"/>
      <c r="N3" s="2"/>
      <c r="O3" s="2"/>
      <c r="P3" s="2"/>
      <c r="Q3" s="4"/>
    </row>
    <row r="4" spans="1:20" s="10" customFormat="1" ht="12.75" customHeight="1">
      <c r="A4" s="4"/>
      <c r="B4" s="8" t="s">
        <v>230</v>
      </c>
      <c r="C4" s="2"/>
      <c r="D4" s="2"/>
      <c r="E4" s="2"/>
      <c r="F4" s="2"/>
      <c r="G4" s="41"/>
      <c r="H4" s="2"/>
      <c r="I4" s="11" t="s">
        <v>231</v>
      </c>
      <c r="J4" s="2"/>
      <c r="K4" s="2"/>
      <c r="L4" s="2"/>
      <c r="M4" s="2"/>
      <c r="N4" s="2"/>
      <c r="O4" s="2"/>
      <c r="P4" s="2"/>
      <c r="Q4" s="4"/>
      <c r="R4" s="45"/>
      <c r="S4" s="45"/>
      <c r="T4" s="45"/>
    </row>
    <row r="5" spans="1:20" s="10" customFormat="1" ht="12.75" customHeight="1">
      <c r="A5" s="4"/>
      <c r="B5" s="11" t="s">
        <v>232</v>
      </c>
      <c r="C5" s="2"/>
      <c r="D5" s="2"/>
      <c r="E5" s="2"/>
      <c r="F5" s="2"/>
      <c r="G5" s="41"/>
      <c r="H5" s="2"/>
      <c r="I5" s="11" t="s">
        <v>233</v>
      </c>
      <c r="J5" s="2"/>
      <c r="K5" s="2"/>
      <c r="L5" s="2"/>
      <c r="M5" s="2"/>
      <c r="N5" s="2"/>
      <c r="O5" s="2"/>
      <c r="P5" s="2"/>
      <c r="Q5" s="4"/>
      <c r="R5" s="45"/>
      <c r="S5" s="45"/>
      <c r="T5" s="45"/>
    </row>
    <row r="6" spans="1:20" s="10" customFormat="1" ht="12.75" customHeight="1">
      <c r="A6" s="4"/>
      <c r="B6" s="8" t="s">
        <v>234</v>
      </c>
      <c r="C6" s="2"/>
      <c r="D6" s="2"/>
      <c r="E6" s="2"/>
      <c r="F6" s="2"/>
      <c r="G6" s="41"/>
      <c r="H6" s="2"/>
      <c r="I6" s="78" t="s">
        <v>235</v>
      </c>
      <c r="J6" s="2"/>
      <c r="K6" s="2"/>
      <c r="L6" s="2"/>
      <c r="M6" s="2"/>
      <c r="N6" s="2"/>
      <c r="O6" s="2"/>
      <c r="P6" s="2"/>
      <c r="Q6" s="4"/>
      <c r="R6" s="45"/>
      <c r="S6" s="45"/>
      <c r="T6" s="45"/>
    </row>
    <row r="7" spans="1:20" s="10" customFormat="1" ht="12.75" customHeight="1">
      <c r="A7" s="4"/>
      <c r="B7" s="11" t="s">
        <v>236</v>
      </c>
      <c r="C7" s="2"/>
      <c r="D7" s="2"/>
      <c r="E7" s="2"/>
      <c r="F7" s="2"/>
      <c r="G7" s="41"/>
      <c r="H7" s="2"/>
      <c r="I7" s="78" t="s">
        <v>237</v>
      </c>
      <c r="J7" s="2"/>
      <c r="K7" s="2"/>
      <c r="L7" s="2"/>
      <c r="M7" s="2"/>
      <c r="N7" s="2"/>
      <c r="O7" s="2"/>
      <c r="P7" s="2"/>
      <c r="Q7" s="4"/>
      <c r="R7" s="45"/>
      <c r="S7" s="45"/>
      <c r="T7" s="45"/>
    </row>
    <row r="8" spans="1:20" s="10" customFormat="1" ht="12.75" customHeight="1" thickBot="1">
      <c r="A8" s="81"/>
      <c r="B8" s="147" t="s">
        <v>238</v>
      </c>
      <c r="C8" s="81"/>
      <c r="D8" s="81"/>
      <c r="E8" s="81"/>
      <c r="F8" s="81"/>
      <c r="G8" s="206"/>
      <c r="H8" s="81"/>
      <c r="I8" s="81"/>
      <c r="J8" s="81"/>
      <c r="K8" s="81"/>
      <c r="L8" s="81"/>
      <c r="M8" s="81"/>
      <c r="N8" s="81"/>
      <c r="O8" s="81"/>
      <c r="P8" s="81"/>
      <c r="Q8" s="81"/>
      <c r="R8" s="45"/>
      <c r="S8" s="45"/>
      <c r="T8" s="45"/>
    </row>
    <row r="9" spans="1:20" s="9" customFormat="1" ht="12.75" customHeight="1" thickTop="1">
      <c r="A9" s="20"/>
      <c r="B9" s="21" t="s">
        <v>239</v>
      </c>
      <c r="C9" s="93"/>
      <c r="D9" s="21" t="s">
        <v>240</v>
      </c>
      <c r="E9" s="93"/>
      <c r="F9" s="21" t="s">
        <v>241</v>
      </c>
      <c r="G9" s="207"/>
      <c r="H9" s="160"/>
      <c r="I9" s="89" t="s">
        <v>242</v>
      </c>
      <c r="J9" s="160" t="s">
        <v>243</v>
      </c>
      <c r="K9" s="21" t="s">
        <v>244</v>
      </c>
      <c r="L9" s="208"/>
      <c r="M9" s="93"/>
      <c r="N9" s="21" t="s">
        <v>245</v>
      </c>
      <c r="O9" s="208"/>
      <c r="P9" s="93"/>
      <c r="Q9" s="83"/>
      <c r="S9" s="45"/>
      <c r="T9" s="45"/>
    </row>
    <row r="10" spans="1:19" ht="13.5">
      <c r="A10" s="92"/>
      <c r="B10" s="34" t="s">
        <v>246</v>
      </c>
      <c r="C10" s="97"/>
      <c r="D10" s="34" t="s">
        <v>247</v>
      </c>
      <c r="E10" s="97"/>
      <c r="F10" s="34" t="s">
        <v>248</v>
      </c>
      <c r="G10" s="209"/>
      <c r="H10" s="94" t="s">
        <v>249</v>
      </c>
      <c r="I10" s="160" t="s">
        <v>250</v>
      </c>
      <c r="J10" s="160" t="s">
        <v>251</v>
      </c>
      <c r="K10" s="210" t="s">
        <v>252</v>
      </c>
      <c r="L10" s="103" t="s">
        <v>253</v>
      </c>
      <c r="M10" s="101"/>
      <c r="N10" s="34"/>
      <c r="O10" s="103" t="s">
        <v>253</v>
      </c>
      <c r="P10" s="97"/>
      <c r="Q10" s="29"/>
      <c r="R10" s="61"/>
      <c r="S10" s="61"/>
    </row>
    <row r="11" spans="1:20" s="28" customFormat="1" ht="13.5">
      <c r="A11" s="92" t="s">
        <v>14</v>
      </c>
      <c r="B11" s="211" t="s">
        <v>254</v>
      </c>
      <c r="C11" s="211" t="s">
        <v>255</v>
      </c>
      <c r="D11" s="212"/>
      <c r="E11" s="212"/>
      <c r="F11" s="23"/>
      <c r="G11" s="213" t="s">
        <v>256</v>
      </c>
      <c r="H11" s="94" t="s">
        <v>257</v>
      </c>
      <c r="I11" s="160"/>
      <c r="J11" s="214" t="s">
        <v>258</v>
      </c>
      <c r="K11" s="215"/>
      <c r="L11" s="99"/>
      <c r="M11" s="216"/>
      <c r="N11" s="217"/>
      <c r="O11" s="99"/>
      <c r="P11" s="218"/>
      <c r="Q11" s="29" t="s">
        <v>14</v>
      </c>
      <c r="R11" s="61"/>
      <c r="S11" s="61"/>
      <c r="T11" s="45"/>
    </row>
    <row r="12" spans="1:20" s="28" customFormat="1" ht="13.5">
      <c r="A12" s="101"/>
      <c r="B12" s="102" t="s">
        <v>259</v>
      </c>
      <c r="C12" s="105" t="s">
        <v>260</v>
      </c>
      <c r="D12" s="102" t="s">
        <v>261</v>
      </c>
      <c r="E12" s="102" t="s">
        <v>262</v>
      </c>
      <c r="F12" s="38" t="s">
        <v>263</v>
      </c>
      <c r="G12" s="219" t="s">
        <v>264</v>
      </c>
      <c r="H12" s="105" t="s">
        <v>265</v>
      </c>
      <c r="I12" s="194" t="s">
        <v>266</v>
      </c>
      <c r="J12" s="220"/>
      <c r="K12" s="38" t="s">
        <v>267</v>
      </c>
      <c r="L12" s="102" t="s">
        <v>268</v>
      </c>
      <c r="M12" s="103" t="s">
        <v>269</v>
      </c>
      <c r="N12" s="38" t="s">
        <v>267</v>
      </c>
      <c r="O12" s="102" t="s">
        <v>268</v>
      </c>
      <c r="P12" s="31" t="s">
        <v>270</v>
      </c>
      <c r="Q12" s="108"/>
      <c r="R12" s="45"/>
      <c r="S12" s="61"/>
      <c r="T12" s="45"/>
    </row>
    <row r="13" spans="1:20" s="28" customFormat="1" ht="13.5">
      <c r="A13" s="221"/>
      <c r="B13" s="222"/>
      <c r="C13" s="61"/>
      <c r="D13" s="61" t="s">
        <v>271</v>
      </c>
      <c r="E13" s="61" t="s">
        <v>272</v>
      </c>
      <c r="F13" s="61" t="s">
        <v>272</v>
      </c>
      <c r="G13" s="46"/>
      <c r="H13" s="40" t="s">
        <v>273</v>
      </c>
      <c r="I13" s="40"/>
      <c r="J13" s="40" t="s">
        <v>173</v>
      </c>
      <c r="K13" s="4"/>
      <c r="L13" s="4"/>
      <c r="M13" s="40" t="s">
        <v>224</v>
      </c>
      <c r="N13" s="4"/>
      <c r="O13" s="4"/>
      <c r="P13" s="4"/>
      <c r="Q13" s="223"/>
      <c r="R13" s="45"/>
      <c r="S13" s="45"/>
      <c r="T13" s="45"/>
    </row>
    <row r="14" spans="1:20" s="28" customFormat="1" ht="13.5">
      <c r="A14" s="112"/>
      <c r="B14" s="222"/>
      <c r="C14" s="61"/>
      <c r="D14" s="61"/>
      <c r="E14" s="61"/>
      <c r="F14" s="61"/>
      <c r="G14" s="46"/>
      <c r="I14" s="61"/>
      <c r="J14" s="224"/>
      <c r="K14" s="44"/>
      <c r="L14" s="114"/>
      <c r="M14" s="44"/>
      <c r="N14" s="44"/>
      <c r="O14" s="44"/>
      <c r="P14" s="44"/>
      <c r="Q14" s="116"/>
      <c r="R14" s="61"/>
      <c r="S14" s="61"/>
      <c r="T14" s="45"/>
    </row>
    <row r="15" spans="1:20" s="56" customFormat="1" ht="13.5">
      <c r="A15" s="47" t="s">
        <v>25</v>
      </c>
      <c r="B15" s="225">
        <v>112528</v>
      </c>
      <c r="C15" s="226">
        <v>0.56</v>
      </c>
      <c r="D15" s="167">
        <v>4858</v>
      </c>
      <c r="E15" s="167">
        <v>146152</v>
      </c>
      <c r="F15" s="119">
        <v>23424756</v>
      </c>
      <c r="G15" s="53">
        <f>ROUND(1952063/128057,1)</f>
        <v>15.2</v>
      </c>
      <c r="H15" s="167">
        <v>48345</v>
      </c>
      <c r="I15" s="119">
        <v>40274454</v>
      </c>
      <c r="J15" s="119">
        <v>4565358</v>
      </c>
      <c r="K15" s="167">
        <v>50006</v>
      </c>
      <c r="L15" s="167">
        <v>1766</v>
      </c>
      <c r="M15" s="119">
        <v>112835173</v>
      </c>
      <c r="N15" s="167">
        <v>691937</v>
      </c>
      <c r="O15" s="167">
        <v>4612</v>
      </c>
      <c r="P15" s="119">
        <v>854493</v>
      </c>
      <c r="Q15" s="122" t="s">
        <v>25</v>
      </c>
      <c r="R15" s="62"/>
      <c r="S15" s="62"/>
      <c r="T15" s="65"/>
    </row>
    <row r="16" spans="1:20" s="28" customFormat="1" ht="13.5">
      <c r="A16" s="42"/>
      <c r="B16" s="227"/>
      <c r="C16" s="228"/>
      <c r="D16" s="172"/>
      <c r="E16" s="172"/>
      <c r="F16" s="174"/>
      <c r="G16" s="46"/>
      <c r="H16" s="172"/>
      <c r="I16" s="174"/>
      <c r="J16" s="174"/>
      <c r="K16" s="172"/>
      <c r="L16" s="172"/>
      <c r="M16" s="174"/>
      <c r="N16" s="172"/>
      <c r="O16" s="172"/>
      <c r="P16" s="174"/>
      <c r="Q16" s="127"/>
      <c r="R16" s="61"/>
      <c r="S16" s="61"/>
      <c r="T16" s="45"/>
    </row>
    <row r="17" spans="1:20" s="28" customFormat="1" ht="13.5">
      <c r="A17" s="42"/>
      <c r="B17" s="227"/>
      <c r="C17" s="229"/>
      <c r="D17" s="172"/>
      <c r="E17" s="172"/>
      <c r="F17" s="174"/>
      <c r="G17" s="46"/>
      <c r="H17" s="172"/>
      <c r="I17" s="174"/>
      <c r="J17" s="174"/>
      <c r="K17" s="172"/>
      <c r="L17" s="172"/>
      <c r="M17" s="174"/>
      <c r="N17" s="172"/>
      <c r="O17" s="172"/>
      <c r="P17" s="174"/>
      <c r="Q17" s="127"/>
      <c r="R17" s="61"/>
      <c r="S17" s="61"/>
      <c r="T17" s="45"/>
    </row>
    <row r="18" spans="1:20" s="28" customFormat="1" ht="13.5">
      <c r="A18" s="18" t="s">
        <v>127</v>
      </c>
      <c r="B18" s="227">
        <v>5795</v>
      </c>
      <c r="C18" s="229">
        <v>0.42</v>
      </c>
      <c r="D18" s="172">
        <v>243</v>
      </c>
      <c r="E18" s="172">
        <v>9531</v>
      </c>
      <c r="F18" s="174">
        <v>1914508</v>
      </c>
      <c r="G18" s="46">
        <f>ROUND((69389+64644+13087+12423)/5506,1)</f>
        <v>29</v>
      </c>
      <c r="H18" s="172">
        <v>2074</v>
      </c>
      <c r="I18" s="182">
        <v>1752650</v>
      </c>
      <c r="J18" s="174">
        <v>188980</v>
      </c>
      <c r="K18" s="172">
        <v>2152</v>
      </c>
      <c r="L18" s="172">
        <v>68</v>
      </c>
      <c r="M18" s="174">
        <v>3938368</v>
      </c>
      <c r="N18" s="172">
        <v>16395</v>
      </c>
      <c r="O18" s="172">
        <v>190</v>
      </c>
      <c r="P18" s="174">
        <v>19705</v>
      </c>
      <c r="Q18" s="25" t="s">
        <v>127</v>
      </c>
      <c r="R18" s="61"/>
      <c r="S18" s="61"/>
      <c r="T18" s="45"/>
    </row>
    <row r="19" spans="1:20" s="28" customFormat="1" ht="13.5">
      <c r="A19" s="18" t="s">
        <v>128</v>
      </c>
      <c r="B19" s="227">
        <v>2009</v>
      </c>
      <c r="C19" s="229">
        <v>0.39</v>
      </c>
      <c r="D19" s="172">
        <v>77</v>
      </c>
      <c r="E19" s="172">
        <v>1455</v>
      </c>
      <c r="F19" s="174">
        <v>342118</v>
      </c>
      <c r="G19" s="46">
        <f>ROUND((20345+8165)/1373,1)</f>
        <v>20.8</v>
      </c>
      <c r="H19" s="172">
        <v>489</v>
      </c>
      <c r="I19" s="182">
        <v>483938</v>
      </c>
      <c r="J19" s="174">
        <v>40593</v>
      </c>
      <c r="K19" s="172">
        <v>522</v>
      </c>
      <c r="L19" s="172">
        <v>23</v>
      </c>
      <c r="M19" s="174">
        <v>941872</v>
      </c>
      <c r="N19" s="172">
        <v>5467</v>
      </c>
      <c r="O19" s="172">
        <v>54</v>
      </c>
      <c r="P19" s="174">
        <v>6790</v>
      </c>
      <c r="Q19" s="25" t="s">
        <v>128</v>
      </c>
      <c r="R19" s="61"/>
      <c r="S19" s="61"/>
      <c r="T19" s="45"/>
    </row>
    <row r="20" spans="1:20" s="28" customFormat="1" ht="13.5">
      <c r="A20" s="18" t="s">
        <v>29</v>
      </c>
      <c r="B20" s="227">
        <v>2270</v>
      </c>
      <c r="C20" s="229">
        <v>0.46</v>
      </c>
      <c r="D20" s="172">
        <v>82</v>
      </c>
      <c r="E20" s="172">
        <v>1767</v>
      </c>
      <c r="F20" s="174">
        <v>173982</v>
      </c>
      <c r="G20" s="46">
        <f>ROUND((9673+4826)/1330,1)</f>
        <v>10.9</v>
      </c>
      <c r="H20" s="172">
        <v>392</v>
      </c>
      <c r="I20" s="182">
        <v>449055</v>
      </c>
      <c r="J20" s="174">
        <v>36243</v>
      </c>
      <c r="K20" s="172">
        <v>565</v>
      </c>
      <c r="L20" s="172">
        <v>35</v>
      </c>
      <c r="M20" s="174">
        <v>9006987</v>
      </c>
      <c r="N20" s="172">
        <v>3746</v>
      </c>
      <c r="O20" s="172">
        <v>66</v>
      </c>
      <c r="P20" s="174">
        <v>4616</v>
      </c>
      <c r="Q20" s="25" t="s">
        <v>29</v>
      </c>
      <c r="R20" s="61"/>
      <c r="S20" s="61"/>
      <c r="T20" s="45"/>
    </row>
    <row r="21" spans="1:20" s="28" customFormat="1" ht="13.5">
      <c r="A21" s="18" t="s">
        <v>30</v>
      </c>
      <c r="B21" s="227">
        <v>2401</v>
      </c>
      <c r="C21" s="229">
        <v>0.47</v>
      </c>
      <c r="D21" s="172">
        <v>83</v>
      </c>
      <c r="E21" s="172">
        <v>2059</v>
      </c>
      <c r="F21" s="174">
        <v>323141</v>
      </c>
      <c r="G21" s="46">
        <f>ROUND((11095+15833)/2348,1)</f>
        <v>11.5</v>
      </c>
      <c r="H21" s="172">
        <v>674</v>
      </c>
      <c r="I21" s="182">
        <v>732132</v>
      </c>
      <c r="J21" s="174">
        <v>84425</v>
      </c>
      <c r="K21" s="172">
        <v>1200</v>
      </c>
      <c r="L21" s="172">
        <v>43</v>
      </c>
      <c r="M21" s="174">
        <v>9848869</v>
      </c>
      <c r="N21" s="172">
        <v>9899</v>
      </c>
      <c r="O21" s="172">
        <v>67</v>
      </c>
      <c r="P21" s="174">
        <v>12696</v>
      </c>
      <c r="Q21" s="25" t="s">
        <v>30</v>
      </c>
      <c r="R21" s="61"/>
      <c r="S21" s="61"/>
      <c r="T21" s="45"/>
    </row>
    <row r="22" spans="1:20" s="28" customFormat="1" ht="13.5">
      <c r="A22" s="18" t="s">
        <v>32</v>
      </c>
      <c r="B22" s="227">
        <v>1690</v>
      </c>
      <c r="C22" s="229">
        <v>0.45</v>
      </c>
      <c r="D22" s="172">
        <v>75</v>
      </c>
      <c r="E22" s="172">
        <v>2086</v>
      </c>
      <c r="F22" s="174">
        <v>178545</v>
      </c>
      <c r="G22" s="46">
        <f>ROUND((9762+5117)/1086,1)</f>
        <v>13.7</v>
      </c>
      <c r="H22" s="172">
        <v>390</v>
      </c>
      <c r="I22" s="182">
        <v>391937</v>
      </c>
      <c r="J22" s="174">
        <v>30633</v>
      </c>
      <c r="K22" s="172">
        <v>336</v>
      </c>
      <c r="L22" s="172">
        <v>34</v>
      </c>
      <c r="M22" s="174">
        <v>1089916</v>
      </c>
      <c r="N22" s="172">
        <v>2996</v>
      </c>
      <c r="O22" s="172">
        <v>57</v>
      </c>
      <c r="P22" s="174">
        <v>3665</v>
      </c>
      <c r="Q22" s="25" t="s">
        <v>32</v>
      </c>
      <c r="R22" s="61"/>
      <c r="S22" s="61"/>
      <c r="T22" s="45"/>
    </row>
    <row r="23" spans="1:20" s="28" customFormat="1" ht="13.5">
      <c r="A23" s="18"/>
      <c r="B23" s="227" t="s">
        <v>129</v>
      </c>
      <c r="C23" s="229"/>
      <c r="D23" s="172"/>
      <c r="E23" s="172"/>
      <c r="F23" s="174"/>
      <c r="G23" s="46"/>
      <c r="H23" s="172"/>
      <c r="I23" s="182"/>
      <c r="J23" s="174"/>
      <c r="K23" s="172"/>
      <c r="L23" s="172"/>
      <c r="M23" s="174"/>
      <c r="N23" s="172"/>
      <c r="O23" s="172"/>
      <c r="P23" s="174"/>
      <c r="Q23" s="25"/>
      <c r="R23" s="61"/>
      <c r="S23" s="61"/>
      <c r="T23" s="45"/>
    </row>
    <row r="24" spans="1:20" s="28" customFormat="1" ht="13.5">
      <c r="A24" s="18" t="s">
        <v>33</v>
      </c>
      <c r="B24" s="227">
        <v>1746</v>
      </c>
      <c r="C24" s="229">
        <v>0.54</v>
      </c>
      <c r="D24" s="172">
        <v>47</v>
      </c>
      <c r="E24" s="172">
        <v>1545</v>
      </c>
      <c r="F24" s="174">
        <v>77821</v>
      </c>
      <c r="G24" s="46">
        <f>ROUND(6485/1169,1)</f>
        <v>5.5</v>
      </c>
      <c r="H24" s="172">
        <v>430</v>
      </c>
      <c r="I24" s="182">
        <v>379684</v>
      </c>
      <c r="J24" s="174">
        <v>33171</v>
      </c>
      <c r="K24" s="172">
        <v>380</v>
      </c>
      <c r="L24" s="172">
        <v>18</v>
      </c>
      <c r="M24" s="174">
        <v>1179446</v>
      </c>
      <c r="N24" s="172">
        <v>7308</v>
      </c>
      <c r="O24" s="172">
        <v>50</v>
      </c>
      <c r="P24" s="174">
        <v>9108</v>
      </c>
      <c r="Q24" s="25" t="s">
        <v>33</v>
      </c>
      <c r="R24" s="61"/>
      <c r="S24" s="61"/>
      <c r="T24" s="45"/>
    </row>
    <row r="25" spans="1:20" s="28" customFormat="1" ht="13.5">
      <c r="A25" s="18" t="s">
        <v>34</v>
      </c>
      <c r="B25" s="227">
        <v>2309</v>
      </c>
      <c r="C25" s="229">
        <v>0.45</v>
      </c>
      <c r="D25" s="172">
        <v>90</v>
      </c>
      <c r="E25" s="172">
        <v>2384</v>
      </c>
      <c r="F25" s="174">
        <v>223620</v>
      </c>
      <c r="G25" s="46">
        <f>ROUND((10910+3139+4586)/2029,1)</f>
        <v>9.2</v>
      </c>
      <c r="H25" s="172">
        <v>675</v>
      </c>
      <c r="I25" s="182">
        <v>628998</v>
      </c>
      <c r="J25" s="174">
        <v>57210</v>
      </c>
      <c r="K25" s="172">
        <v>851</v>
      </c>
      <c r="L25" s="172">
        <v>41</v>
      </c>
      <c r="M25" s="174">
        <v>4968193</v>
      </c>
      <c r="N25" s="172">
        <v>9618</v>
      </c>
      <c r="O25" s="172">
        <v>94</v>
      </c>
      <c r="P25" s="174">
        <v>11855</v>
      </c>
      <c r="Q25" s="25" t="s">
        <v>34</v>
      </c>
      <c r="R25" s="61"/>
      <c r="S25" s="61"/>
      <c r="T25" s="45"/>
    </row>
    <row r="26" spans="1:20" s="28" customFormat="1" ht="13.5">
      <c r="A26" s="18" t="s">
        <v>35</v>
      </c>
      <c r="B26" s="227">
        <v>2262</v>
      </c>
      <c r="C26" s="229">
        <v>0.52</v>
      </c>
      <c r="D26" s="172">
        <v>120</v>
      </c>
      <c r="E26" s="172">
        <v>2585</v>
      </c>
      <c r="F26" s="174">
        <v>271301</v>
      </c>
      <c r="G26" s="46">
        <f>ROUND(22608/2970,1)</f>
        <v>7.6</v>
      </c>
      <c r="H26" s="172">
        <v>1139</v>
      </c>
      <c r="I26" s="182">
        <v>893438</v>
      </c>
      <c r="J26" s="174">
        <v>71429</v>
      </c>
      <c r="K26" s="172">
        <v>1494</v>
      </c>
      <c r="L26" s="172">
        <v>53</v>
      </c>
      <c r="M26" s="174">
        <v>4744537</v>
      </c>
      <c r="N26" s="172">
        <v>15010</v>
      </c>
      <c r="O26" s="172">
        <v>169</v>
      </c>
      <c r="P26" s="174">
        <v>19547</v>
      </c>
      <c r="Q26" s="25" t="s">
        <v>35</v>
      </c>
      <c r="R26" s="61"/>
      <c r="S26" s="61"/>
      <c r="T26" s="45"/>
    </row>
    <row r="27" spans="1:20" s="28" customFormat="1" ht="13.5">
      <c r="A27" s="18" t="s">
        <v>36</v>
      </c>
      <c r="B27" s="227">
        <v>2014</v>
      </c>
      <c r="C27" s="229">
        <v>0.54</v>
      </c>
      <c r="D27" s="172">
        <v>57</v>
      </c>
      <c r="E27" s="172">
        <v>1582</v>
      </c>
      <c r="F27" s="174">
        <v>222661</v>
      </c>
      <c r="G27" s="46">
        <f>ROUND((11078+7477)/2008,1)</f>
        <v>9.2</v>
      </c>
      <c r="H27" s="172">
        <v>777</v>
      </c>
      <c r="I27" s="182">
        <v>640940</v>
      </c>
      <c r="J27" s="174">
        <v>61655</v>
      </c>
      <c r="K27" s="172">
        <v>935</v>
      </c>
      <c r="L27" s="172">
        <v>47</v>
      </c>
      <c r="M27" s="174">
        <v>2031153</v>
      </c>
      <c r="N27" s="172">
        <v>8413</v>
      </c>
      <c r="O27" s="172">
        <v>111</v>
      </c>
      <c r="P27" s="174">
        <v>10721</v>
      </c>
      <c r="Q27" s="25" t="s">
        <v>36</v>
      </c>
      <c r="R27" s="61"/>
      <c r="S27" s="61"/>
      <c r="T27" s="45"/>
    </row>
    <row r="28" spans="1:20" s="28" customFormat="1" ht="13.5">
      <c r="A28" s="18" t="s">
        <v>37</v>
      </c>
      <c r="B28" s="227">
        <v>1641</v>
      </c>
      <c r="C28" s="229">
        <v>0.7</v>
      </c>
      <c r="D28" s="172">
        <v>68</v>
      </c>
      <c r="E28" s="172">
        <v>1440</v>
      </c>
      <c r="F28" s="174">
        <v>146603</v>
      </c>
      <c r="G28" s="46">
        <f>ROUND((8824+3393)/2008,1)</f>
        <v>6.1</v>
      </c>
      <c r="H28" s="172">
        <v>869</v>
      </c>
      <c r="I28" s="182">
        <v>638127</v>
      </c>
      <c r="J28" s="174">
        <v>60592</v>
      </c>
      <c r="K28" s="172">
        <v>936</v>
      </c>
      <c r="L28" s="172">
        <v>39</v>
      </c>
      <c r="M28" s="174">
        <v>2159634</v>
      </c>
      <c r="N28" s="172">
        <v>18667</v>
      </c>
      <c r="O28" s="172">
        <v>97</v>
      </c>
      <c r="P28" s="174">
        <v>23569</v>
      </c>
      <c r="Q28" s="25" t="s">
        <v>37</v>
      </c>
      <c r="R28" s="61"/>
      <c r="S28" s="61"/>
      <c r="T28" s="45"/>
    </row>
    <row r="29" spans="1:20" s="28" customFormat="1" ht="13.5">
      <c r="A29" s="18"/>
      <c r="B29" s="227"/>
      <c r="C29" s="229"/>
      <c r="D29" s="172"/>
      <c r="E29" s="172"/>
      <c r="F29" s="174"/>
      <c r="G29" s="46"/>
      <c r="H29" s="172"/>
      <c r="I29" s="182"/>
      <c r="J29" s="174"/>
      <c r="K29" s="172"/>
      <c r="L29" s="172"/>
      <c r="M29" s="174"/>
      <c r="N29" s="172"/>
      <c r="O29" s="172"/>
      <c r="P29" s="174"/>
      <c r="Q29" s="25"/>
      <c r="R29" s="61"/>
      <c r="S29" s="61"/>
      <c r="T29" s="45"/>
    </row>
    <row r="30" spans="1:20" s="28" customFormat="1" ht="13.5">
      <c r="A30" s="18" t="s">
        <v>38</v>
      </c>
      <c r="B30" s="227">
        <v>3477</v>
      </c>
      <c r="C30" s="229">
        <v>0.44</v>
      </c>
      <c r="D30" s="172">
        <v>190</v>
      </c>
      <c r="E30" s="172">
        <v>4890</v>
      </c>
      <c r="F30" s="174">
        <v>938148</v>
      </c>
      <c r="G30" s="46">
        <f>ROUND((58103+16156+3920)/7195,1)</f>
        <v>10.9</v>
      </c>
      <c r="H30" s="172">
        <v>2658</v>
      </c>
      <c r="I30" s="182">
        <v>2157431</v>
      </c>
      <c r="J30" s="174">
        <v>211600</v>
      </c>
      <c r="K30" s="172">
        <v>2775</v>
      </c>
      <c r="L30" s="172">
        <v>72</v>
      </c>
      <c r="M30" s="174">
        <v>12076993</v>
      </c>
      <c r="N30" s="172">
        <v>37410</v>
      </c>
      <c r="O30" s="172">
        <v>207</v>
      </c>
      <c r="P30" s="174">
        <v>45567</v>
      </c>
      <c r="Q30" s="25" t="s">
        <v>38</v>
      </c>
      <c r="R30" s="61"/>
      <c r="S30" s="61"/>
      <c r="T30" s="45"/>
    </row>
    <row r="31" spans="1:20" s="28" customFormat="1" ht="13.5">
      <c r="A31" s="18" t="s">
        <v>39</v>
      </c>
      <c r="B31" s="227">
        <v>3287</v>
      </c>
      <c r="C31" s="229">
        <v>0.47</v>
      </c>
      <c r="D31" s="172">
        <v>185</v>
      </c>
      <c r="E31" s="172">
        <v>5719</v>
      </c>
      <c r="F31" s="174">
        <v>802550</v>
      </c>
      <c r="G31" s="46">
        <f>ROUND((39983+16098+7460+3338)/6216,1)</f>
        <v>10.8</v>
      </c>
      <c r="H31" s="172">
        <v>2323</v>
      </c>
      <c r="I31" s="182">
        <v>1881985</v>
      </c>
      <c r="J31" s="174">
        <v>169697</v>
      </c>
      <c r="K31" s="172">
        <v>2531</v>
      </c>
      <c r="L31" s="172">
        <v>74</v>
      </c>
      <c r="M31" s="174">
        <v>4368516</v>
      </c>
      <c r="N31" s="172">
        <v>23378</v>
      </c>
      <c r="O31" s="172">
        <v>175</v>
      </c>
      <c r="P31" s="174">
        <v>28885</v>
      </c>
      <c r="Q31" s="25" t="s">
        <v>39</v>
      </c>
      <c r="R31" s="61"/>
      <c r="S31" s="61"/>
      <c r="T31" s="45"/>
    </row>
    <row r="32" spans="1:20" s="28" customFormat="1" ht="13.5">
      <c r="A32" s="18" t="s">
        <v>40</v>
      </c>
      <c r="B32" s="227">
        <v>7184</v>
      </c>
      <c r="C32" s="229">
        <v>0.69</v>
      </c>
      <c r="D32" s="172">
        <v>252</v>
      </c>
      <c r="E32" s="172">
        <v>6367</v>
      </c>
      <c r="F32" s="174">
        <v>3082055</v>
      </c>
      <c r="G32" s="46">
        <f>ROUND(256838/13159,1)</f>
        <v>19.5</v>
      </c>
      <c r="H32" s="172">
        <v>5376</v>
      </c>
      <c r="I32" s="182">
        <v>4062356</v>
      </c>
      <c r="J32" s="174">
        <v>916231</v>
      </c>
      <c r="K32" s="172">
        <v>5388</v>
      </c>
      <c r="L32" s="172">
        <v>86</v>
      </c>
      <c r="M32" s="174">
        <v>5019034</v>
      </c>
      <c r="N32" s="230">
        <v>51477</v>
      </c>
      <c r="O32" s="172">
        <v>215</v>
      </c>
      <c r="P32" s="174">
        <v>58140</v>
      </c>
      <c r="Q32" s="25" t="s">
        <v>40</v>
      </c>
      <c r="R32" s="61"/>
      <c r="S32" s="61"/>
      <c r="T32" s="45"/>
    </row>
    <row r="33" spans="1:20" s="28" customFormat="1" ht="13.5">
      <c r="A33" s="18" t="s">
        <v>41</v>
      </c>
      <c r="B33" s="227">
        <v>4140</v>
      </c>
      <c r="C33" s="229">
        <v>0.43</v>
      </c>
      <c r="D33" s="172">
        <v>123</v>
      </c>
      <c r="E33" s="172">
        <v>3597</v>
      </c>
      <c r="F33" s="174">
        <v>1658698</v>
      </c>
      <c r="G33" s="46">
        <f>ROUND((30064+63336+29714+10337+4774)/9048,1)</f>
        <v>15.3</v>
      </c>
      <c r="H33" s="172">
        <v>3306</v>
      </c>
      <c r="I33" s="182">
        <v>2842308</v>
      </c>
      <c r="J33" s="174">
        <v>281891</v>
      </c>
      <c r="K33" s="172">
        <v>2753</v>
      </c>
      <c r="L33" s="172">
        <v>103</v>
      </c>
      <c r="M33" s="174">
        <v>4509765</v>
      </c>
      <c r="N33" s="172">
        <v>38800</v>
      </c>
      <c r="O33" s="172">
        <v>180</v>
      </c>
      <c r="P33" s="174">
        <v>46226</v>
      </c>
      <c r="Q33" s="25" t="s">
        <v>41</v>
      </c>
      <c r="R33" s="61"/>
      <c r="S33" s="61"/>
      <c r="T33" s="45"/>
    </row>
    <row r="34" spans="1:20" s="28" customFormat="1" ht="13.5">
      <c r="A34" s="18" t="s">
        <v>42</v>
      </c>
      <c r="B34" s="227">
        <v>3114</v>
      </c>
      <c r="C34" s="229">
        <v>0.59</v>
      </c>
      <c r="D34" s="172">
        <v>116</v>
      </c>
      <c r="E34" s="172">
        <v>3644</v>
      </c>
      <c r="F34" s="174">
        <v>213881</v>
      </c>
      <c r="G34" s="46">
        <f>ROUND((7766+10058)/2374,1)</f>
        <v>7.5</v>
      </c>
      <c r="H34" s="172">
        <v>783</v>
      </c>
      <c r="I34" s="182">
        <v>811579</v>
      </c>
      <c r="J34" s="174">
        <v>82287</v>
      </c>
      <c r="K34" s="172">
        <v>649</v>
      </c>
      <c r="L34" s="172">
        <v>47</v>
      </c>
      <c r="M34" s="174">
        <v>1933785</v>
      </c>
      <c r="N34" s="172">
        <v>8983</v>
      </c>
      <c r="O34" s="172">
        <v>133</v>
      </c>
      <c r="P34" s="174">
        <v>10971</v>
      </c>
      <c r="Q34" s="25" t="s">
        <v>42</v>
      </c>
      <c r="R34" s="61"/>
      <c r="S34" s="61"/>
      <c r="T34" s="45"/>
    </row>
    <row r="35" spans="1:20" s="28" customFormat="1" ht="13.5">
      <c r="A35" s="18"/>
      <c r="B35" s="227" t="s">
        <v>129</v>
      </c>
      <c r="C35" s="229"/>
      <c r="D35" s="172"/>
      <c r="E35" s="172"/>
      <c r="F35" s="174"/>
      <c r="G35" s="46"/>
      <c r="H35" s="172"/>
      <c r="I35" s="182"/>
      <c r="J35" s="174"/>
      <c r="K35" s="172"/>
      <c r="L35" s="172"/>
      <c r="M35" s="174"/>
      <c r="N35" s="172"/>
      <c r="O35" s="172"/>
      <c r="P35" s="174"/>
      <c r="Q35" s="25"/>
      <c r="R35" s="61"/>
      <c r="S35" s="61"/>
      <c r="T35" s="45"/>
    </row>
    <row r="36" spans="1:20" s="28" customFormat="1" ht="13.5">
      <c r="A36" s="18" t="s">
        <v>44</v>
      </c>
      <c r="B36" s="227">
        <v>1302</v>
      </c>
      <c r="C36" s="229">
        <v>0.75</v>
      </c>
      <c r="D36" s="172">
        <v>58</v>
      </c>
      <c r="E36" s="172">
        <v>1734</v>
      </c>
      <c r="F36" s="174">
        <v>39387</v>
      </c>
      <c r="G36" s="46">
        <f>ROUND((1674+1609)/1093,1)</f>
        <v>3</v>
      </c>
      <c r="H36" s="172">
        <v>437</v>
      </c>
      <c r="I36" s="182">
        <v>362006</v>
      </c>
      <c r="J36" s="174">
        <v>37199</v>
      </c>
      <c r="K36" s="172">
        <v>210</v>
      </c>
      <c r="L36" s="172">
        <v>18</v>
      </c>
      <c r="M36" s="174">
        <v>373667</v>
      </c>
      <c r="N36" s="172">
        <v>5164</v>
      </c>
      <c r="O36" s="172">
        <v>50</v>
      </c>
      <c r="P36" s="174">
        <v>5861</v>
      </c>
      <c r="Q36" s="25" t="s">
        <v>44</v>
      </c>
      <c r="R36" s="61"/>
      <c r="S36" s="61"/>
      <c r="T36" s="45"/>
    </row>
    <row r="37" spans="1:20" s="28" customFormat="1" ht="13.5">
      <c r="A37" s="18" t="s">
        <v>45</v>
      </c>
      <c r="B37" s="227">
        <v>1483</v>
      </c>
      <c r="C37" s="229">
        <v>0.63</v>
      </c>
      <c r="D37" s="172">
        <v>60</v>
      </c>
      <c r="E37" s="172">
        <v>1983</v>
      </c>
      <c r="F37" s="174">
        <v>78285</v>
      </c>
      <c r="G37" s="46">
        <f>ROUND((2965+3559)/1170,1)</f>
        <v>5.6</v>
      </c>
      <c r="H37" s="172">
        <v>483</v>
      </c>
      <c r="I37" s="182">
        <v>393891</v>
      </c>
      <c r="J37" s="174">
        <v>41557</v>
      </c>
      <c r="K37" s="172">
        <v>322</v>
      </c>
      <c r="L37" s="172">
        <v>17</v>
      </c>
      <c r="M37" s="174">
        <v>695729</v>
      </c>
      <c r="N37" s="172">
        <v>5544</v>
      </c>
      <c r="O37" s="172">
        <v>44</v>
      </c>
      <c r="P37" s="174">
        <v>6677</v>
      </c>
      <c r="Q37" s="25" t="s">
        <v>45</v>
      </c>
      <c r="R37" s="61"/>
      <c r="S37" s="61"/>
      <c r="T37" s="45"/>
    </row>
    <row r="38" spans="1:20" s="28" customFormat="1" ht="13.5">
      <c r="A38" s="18" t="s">
        <v>46</v>
      </c>
      <c r="B38" s="227">
        <v>955</v>
      </c>
      <c r="C38" s="229">
        <v>0.88</v>
      </c>
      <c r="D38" s="172">
        <v>41</v>
      </c>
      <c r="E38" s="172">
        <v>1499</v>
      </c>
      <c r="F38" s="174">
        <v>39218</v>
      </c>
      <c r="G38" s="46">
        <f>ROUND(3268/806,1)</f>
        <v>4.1</v>
      </c>
      <c r="H38" s="172">
        <v>304</v>
      </c>
      <c r="I38" s="182">
        <v>253594</v>
      </c>
      <c r="J38" s="174">
        <v>26660</v>
      </c>
      <c r="K38" s="172">
        <v>190</v>
      </c>
      <c r="L38" s="172">
        <v>12</v>
      </c>
      <c r="M38" s="174">
        <v>367966</v>
      </c>
      <c r="N38" s="172">
        <v>3401</v>
      </c>
      <c r="O38" s="172">
        <v>61</v>
      </c>
      <c r="P38" s="174">
        <v>4133</v>
      </c>
      <c r="Q38" s="25" t="s">
        <v>46</v>
      </c>
      <c r="R38" s="61"/>
      <c r="S38" s="61"/>
      <c r="T38" s="45"/>
    </row>
    <row r="39" spans="1:20" s="28" customFormat="1" ht="13.5">
      <c r="A39" s="18" t="s">
        <v>47</v>
      </c>
      <c r="B39" s="227">
        <v>802</v>
      </c>
      <c r="C39" s="229">
        <v>0.59</v>
      </c>
      <c r="D39" s="172">
        <v>66</v>
      </c>
      <c r="E39" s="172">
        <v>1425</v>
      </c>
      <c r="F39" s="174">
        <v>58577</v>
      </c>
      <c r="G39" s="46">
        <f>ROUND(4881/863,1)</f>
        <v>5.7</v>
      </c>
      <c r="H39" s="172">
        <v>341</v>
      </c>
      <c r="I39" s="182">
        <v>283206</v>
      </c>
      <c r="J39" s="174">
        <v>23500</v>
      </c>
      <c r="K39" s="172">
        <v>535</v>
      </c>
      <c r="L39" s="172">
        <v>17</v>
      </c>
      <c r="M39" s="174">
        <v>751737</v>
      </c>
      <c r="N39" s="172">
        <v>5950</v>
      </c>
      <c r="O39" s="172">
        <v>39</v>
      </c>
      <c r="P39" s="174">
        <v>7872</v>
      </c>
      <c r="Q39" s="25" t="s">
        <v>47</v>
      </c>
      <c r="R39" s="61"/>
      <c r="S39" s="61"/>
      <c r="T39" s="45"/>
    </row>
    <row r="40" spans="1:20" s="28" customFormat="1" ht="13.5">
      <c r="A40" s="18" t="s">
        <v>48</v>
      </c>
      <c r="B40" s="227">
        <v>2254</v>
      </c>
      <c r="C40" s="229">
        <v>0.62</v>
      </c>
      <c r="D40" s="172">
        <v>137</v>
      </c>
      <c r="E40" s="172">
        <v>2959</v>
      </c>
      <c r="F40" s="174">
        <v>125718</v>
      </c>
      <c r="G40" s="46">
        <f>ROUND((7928+2549)/2152,1)</f>
        <v>4.9</v>
      </c>
      <c r="H40" s="172">
        <v>877</v>
      </c>
      <c r="I40" s="182">
        <v>752117</v>
      </c>
      <c r="J40" s="174">
        <v>76975</v>
      </c>
      <c r="K40" s="172">
        <v>1126</v>
      </c>
      <c r="L40" s="172">
        <v>39</v>
      </c>
      <c r="M40" s="174">
        <v>1829267</v>
      </c>
      <c r="N40" s="172">
        <v>10569</v>
      </c>
      <c r="O40" s="172">
        <v>115</v>
      </c>
      <c r="P40" s="174">
        <v>13256</v>
      </c>
      <c r="Q40" s="25" t="s">
        <v>48</v>
      </c>
      <c r="R40" s="61"/>
      <c r="S40" s="61"/>
      <c r="T40" s="45"/>
    </row>
    <row r="41" spans="1:20" s="28" customFormat="1" ht="13.5">
      <c r="A41" s="18"/>
      <c r="B41" s="227"/>
      <c r="C41" s="229"/>
      <c r="D41" s="172"/>
      <c r="E41" s="172"/>
      <c r="F41" s="174"/>
      <c r="G41" s="46"/>
      <c r="H41" s="172"/>
      <c r="I41" s="182"/>
      <c r="J41" s="174"/>
      <c r="K41" s="172"/>
      <c r="L41" s="172"/>
      <c r="M41" s="174"/>
      <c r="N41" s="172"/>
      <c r="O41" s="172"/>
      <c r="P41" s="174"/>
      <c r="Q41" s="25"/>
      <c r="R41" s="61"/>
      <c r="S41" s="61"/>
      <c r="T41" s="45"/>
    </row>
    <row r="42" spans="1:20" s="28" customFormat="1" ht="13.5">
      <c r="A42" s="18" t="s">
        <v>49</v>
      </c>
      <c r="B42" s="227">
        <v>2008</v>
      </c>
      <c r="C42" s="229">
        <v>0.66</v>
      </c>
      <c r="D42" s="172">
        <v>122</v>
      </c>
      <c r="E42" s="172">
        <v>2313</v>
      </c>
      <c r="F42" s="174">
        <v>126256</v>
      </c>
      <c r="G42" s="46">
        <f>ROUND((4845+5676)/2081,1)</f>
        <v>5.1</v>
      </c>
      <c r="H42" s="172">
        <v>788</v>
      </c>
      <c r="I42" s="182">
        <v>658010</v>
      </c>
      <c r="J42" s="174">
        <v>63990</v>
      </c>
      <c r="K42" s="172">
        <v>842</v>
      </c>
      <c r="L42" s="172">
        <v>41</v>
      </c>
      <c r="M42" s="174">
        <v>1736620</v>
      </c>
      <c r="N42" s="172">
        <v>10700</v>
      </c>
      <c r="O42" s="172">
        <v>102</v>
      </c>
      <c r="P42" s="174">
        <v>14220</v>
      </c>
      <c r="Q42" s="25" t="s">
        <v>49</v>
      </c>
      <c r="R42" s="61"/>
      <c r="S42" s="61"/>
      <c r="T42" s="45"/>
    </row>
    <row r="43" spans="1:20" s="28" customFormat="1" ht="13.5">
      <c r="A43" s="18" t="s">
        <v>50</v>
      </c>
      <c r="B43" s="227">
        <v>3121</v>
      </c>
      <c r="C43" s="229">
        <v>0.52</v>
      </c>
      <c r="D43" s="172">
        <v>118</v>
      </c>
      <c r="E43" s="172">
        <v>3688</v>
      </c>
      <c r="F43" s="174">
        <v>302852</v>
      </c>
      <c r="G43" s="46">
        <f>ROUND((11289+7168+6780)/3765,1)</f>
        <v>6.7</v>
      </c>
      <c r="H43" s="172">
        <v>1341</v>
      </c>
      <c r="I43" s="182">
        <v>1248303</v>
      </c>
      <c r="J43" s="174">
        <v>120220</v>
      </c>
      <c r="K43" s="172">
        <v>1480</v>
      </c>
      <c r="L43" s="172">
        <v>38</v>
      </c>
      <c r="M43" s="174">
        <v>1924763</v>
      </c>
      <c r="N43" s="172">
        <v>37238</v>
      </c>
      <c r="O43" s="172">
        <v>164</v>
      </c>
      <c r="P43" s="174">
        <v>48055</v>
      </c>
      <c r="Q43" s="25" t="s">
        <v>50</v>
      </c>
      <c r="R43" s="61"/>
      <c r="S43" s="61"/>
      <c r="T43" s="45"/>
    </row>
    <row r="44" spans="1:20" s="28" customFormat="1" ht="13.5">
      <c r="A44" s="18" t="s">
        <v>51</v>
      </c>
      <c r="B44" s="227">
        <v>4488</v>
      </c>
      <c r="C44" s="229">
        <v>0.7</v>
      </c>
      <c r="D44" s="172">
        <v>212</v>
      </c>
      <c r="E44" s="172">
        <v>5699</v>
      </c>
      <c r="F44" s="174">
        <v>832489</v>
      </c>
      <c r="G44" s="46">
        <f>ROUND((20329+42248+2411+2446+1941)/7411,1)</f>
        <v>9.4</v>
      </c>
      <c r="H44" s="172">
        <v>2788</v>
      </c>
      <c r="I44" s="182">
        <v>2353351</v>
      </c>
      <c r="J44" s="174">
        <v>291412</v>
      </c>
      <c r="K44" s="172">
        <v>2899</v>
      </c>
      <c r="L44" s="172">
        <v>92</v>
      </c>
      <c r="M44" s="174">
        <v>5449334</v>
      </c>
      <c r="N44" s="172">
        <v>49998</v>
      </c>
      <c r="O44" s="172">
        <v>225</v>
      </c>
      <c r="P44" s="174">
        <v>61534</v>
      </c>
      <c r="Q44" s="25" t="s">
        <v>51</v>
      </c>
      <c r="R44" s="61"/>
      <c r="S44" s="61"/>
      <c r="T44" s="45"/>
    </row>
    <row r="45" spans="1:20" s="28" customFormat="1" ht="13.5">
      <c r="A45" s="18" t="s">
        <v>52</v>
      </c>
      <c r="B45" s="227">
        <v>1715</v>
      </c>
      <c r="C45" s="229">
        <v>0.62</v>
      </c>
      <c r="D45" s="172">
        <v>84</v>
      </c>
      <c r="E45" s="172">
        <v>2685</v>
      </c>
      <c r="F45" s="174">
        <v>203078</v>
      </c>
      <c r="G45" s="46">
        <f>ROUND(16923/1855,1)</f>
        <v>9.1</v>
      </c>
      <c r="H45" s="172">
        <v>721</v>
      </c>
      <c r="I45" s="182">
        <v>583831</v>
      </c>
      <c r="J45" s="174">
        <v>49907</v>
      </c>
      <c r="K45" s="172">
        <v>847</v>
      </c>
      <c r="L45" s="172">
        <v>33</v>
      </c>
      <c r="M45" s="174">
        <v>1728771</v>
      </c>
      <c r="N45" s="172">
        <v>10420</v>
      </c>
      <c r="O45" s="172">
        <v>95</v>
      </c>
      <c r="P45" s="174">
        <v>13813</v>
      </c>
      <c r="Q45" s="25" t="s">
        <v>52</v>
      </c>
      <c r="R45" s="61"/>
      <c r="S45" s="61"/>
      <c r="T45" s="45"/>
    </row>
    <row r="46" spans="1:20" s="28" customFormat="1" ht="13.5">
      <c r="A46" s="18" t="s">
        <v>53</v>
      </c>
      <c r="B46" s="227">
        <v>1392</v>
      </c>
      <c r="C46" s="229">
        <v>0.54</v>
      </c>
      <c r="D46" s="172">
        <v>54</v>
      </c>
      <c r="E46" s="172">
        <v>1096</v>
      </c>
      <c r="F46" s="174">
        <v>125895</v>
      </c>
      <c r="G46" s="46">
        <f>ROUND((6703+3788)/1411,1)</f>
        <v>7.4</v>
      </c>
      <c r="H46" s="172">
        <v>541</v>
      </c>
      <c r="I46" s="182">
        <v>411735</v>
      </c>
      <c r="J46" s="174">
        <v>37325</v>
      </c>
      <c r="K46" s="172">
        <v>503</v>
      </c>
      <c r="L46" s="172">
        <v>12</v>
      </c>
      <c r="M46" s="174">
        <v>1029913</v>
      </c>
      <c r="N46" s="172">
        <v>8383</v>
      </c>
      <c r="O46" s="172">
        <v>85</v>
      </c>
      <c r="P46" s="174">
        <v>10709</v>
      </c>
      <c r="Q46" s="25" t="s">
        <v>53</v>
      </c>
      <c r="R46" s="61"/>
      <c r="S46" s="61"/>
      <c r="T46" s="45"/>
    </row>
    <row r="47" spans="1:20" s="28" customFormat="1" ht="13.5">
      <c r="A47" s="18"/>
      <c r="B47" s="227"/>
      <c r="C47" s="229"/>
      <c r="D47" s="172"/>
      <c r="E47" s="172"/>
      <c r="F47" s="174"/>
      <c r="G47" s="46"/>
      <c r="H47" s="172"/>
      <c r="I47" s="182"/>
      <c r="J47" s="174"/>
      <c r="K47" s="172"/>
      <c r="L47" s="172"/>
      <c r="M47" s="174"/>
      <c r="N47" s="172"/>
      <c r="O47" s="172"/>
      <c r="P47" s="174"/>
      <c r="Q47" s="25"/>
      <c r="R47" s="61"/>
      <c r="S47" s="61"/>
      <c r="T47" s="45"/>
    </row>
    <row r="48" spans="1:20" s="28" customFormat="1" ht="13.5">
      <c r="A48" s="18" t="s">
        <v>54</v>
      </c>
      <c r="B48" s="227">
        <v>2176</v>
      </c>
      <c r="C48" s="229">
        <v>0.59</v>
      </c>
      <c r="D48" s="172">
        <v>112</v>
      </c>
      <c r="E48" s="172">
        <v>3043</v>
      </c>
      <c r="F48" s="174">
        <v>701254</v>
      </c>
      <c r="G48" s="46">
        <f>ROUND((13989+44449)/2636,1)</f>
        <v>22.2</v>
      </c>
      <c r="H48" s="172">
        <v>1103</v>
      </c>
      <c r="I48" s="182">
        <v>813238</v>
      </c>
      <c r="J48" s="174">
        <v>104400</v>
      </c>
      <c r="K48" s="172">
        <v>610</v>
      </c>
      <c r="L48" s="172">
        <v>29</v>
      </c>
      <c r="M48" s="174">
        <v>1356106</v>
      </c>
      <c r="N48" s="172">
        <v>14087</v>
      </c>
      <c r="O48" s="172">
        <v>103</v>
      </c>
      <c r="P48" s="174">
        <v>17065</v>
      </c>
      <c r="Q48" s="25" t="s">
        <v>54</v>
      </c>
      <c r="R48" s="61"/>
      <c r="S48" s="61"/>
      <c r="T48" s="45"/>
    </row>
    <row r="49" spans="1:20" s="28" customFormat="1" ht="13.5">
      <c r="A49" s="18" t="s">
        <v>55</v>
      </c>
      <c r="B49" s="227">
        <v>7497</v>
      </c>
      <c r="C49" s="229">
        <v>0.56</v>
      </c>
      <c r="D49" s="172">
        <v>253</v>
      </c>
      <c r="E49" s="172">
        <v>7818</v>
      </c>
      <c r="F49" s="174">
        <v>3407841</v>
      </c>
      <c r="G49" s="46">
        <f>ROUND((89332+146409+23694+4990+19563)/8865,1)</f>
        <v>32</v>
      </c>
      <c r="H49" s="172">
        <v>3638</v>
      </c>
      <c r="I49" s="182">
        <v>2471469</v>
      </c>
      <c r="J49" s="174">
        <v>346100</v>
      </c>
      <c r="K49" s="172">
        <v>2980</v>
      </c>
      <c r="L49" s="172">
        <v>100</v>
      </c>
      <c r="M49" s="174">
        <v>3333655</v>
      </c>
      <c r="N49" s="172">
        <v>49644</v>
      </c>
      <c r="O49" s="172">
        <v>197</v>
      </c>
      <c r="P49" s="174">
        <v>59489</v>
      </c>
      <c r="Q49" s="25" t="s">
        <v>55</v>
      </c>
      <c r="R49" s="61"/>
      <c r="S49" s="61"/>
      <c r="T49" s="45"/>
    </row>
    <row r="50" spans="1:20" s="28" customFormat="1" ht="13.5">
      <c r="A50" s="18" t="s">
        <v>56</v>
      </c>
      <c r="B50" s="227">
        <v>4586</v>
      </c>
      <c r="C50" s="229">
        <v>0.53</v>
      </c>
      <c r="D50" s="172">
        <v>202</v>
      </c>
      <c r="E50" s="172">
        <v>6327</v>
      </c>
      <c r="F50" s="174">
        <v>1165425</v>
      </c>
      <c r="G50" s="46">
        <f>ROUND((20933+45597+7208+6996+16385)/5588,1)</f>
        <v>17.4</v>
      </c>
      <c r="H50" s="172">
        <v>2287</v>
      </c>
      <c r="I50" s="182">
        <v>1621418</v>
      </c>
      <c r="J50" s="174">
        <v>182568</v>
      </c>
      <c r="K50" s="172">
        <v>2411</v>
      </c>
      <c r="L50" s="172">
        <v>54</v>
      </c>
      <c r="M50" s="174">
        <v>3181411</v>
      </c>
      <c r="N50" s="172">
        <v>36195</v>
      </c>
      <c r="O50" s="172">
        <v>198</v>
      </c>
      <c r="P50" s="174">
        <v>44100</v>
      </c>
      <c r="Q50" s="25" t="s">
        <v>56</v>
      </c>
      <c r="R50" s="61"/>
      <c r="S50" s="61"/>
      <c r="T50" s="45"/>
    </row>
    <row r="51" spans="1:20" s="28" customFormat="1" ht="13.5">
      <c r="A51" s="18" t="s">
        <v>57</v>
      </c>
      <c r="B51" s="227">
        <v>1159</v>
      </c>
      <c r="C51" s="229">
        <v>0.55</v>
      </c>
      <c r="D51" s="172">
        <v>67</v>
      </c>
      <c r="E51" s="172">
        <v>2196</v>
      </c>
      <c r="F51" s="174">
        <v>229661</v>
      </c>
      <c r="G51" s="46">
        <f>ROUND((11781+7358)/1401,1)</f>
        <v>13.7</v>
      </c>
      <c r="H51" s="172">
        <v>643</v>
      </c>
      <c r="I51" s="182">
        <v>406706</v>
      </c>
      <c r="J51" s="174">
        <v>45668</v>
      </c>
      <c r="K51" s="172">
        <v>435</v>
      </c>
      <c r="L51" s="172">
        <v>27</v>
      </c>
      <c r="M51" s="174">
        <v>1329527</v>
      </c>
      <c r="N51" s="172">
        <v>6167</v>
      </c>
      <c r="O51" s="172">
        <v>47</v>
      </c>
      <c r="P51" s="174">
        <v>7920</v>
      </c>
      <c r="Q51" s="25" t="s">
        <v>57</v>
      </c>
      <c r="R51" s="61"/>
      <c r="S51" s="61"/>
      <c r="T51" s="45"/>
    </row>
    <row r="52" spans="1:20" s="28" customFormat="1" ht="13.5">
      <c r="A52" s="18" t="s">
        <v>58</v>
      </c>
      <c r="B52" s="227">
        <v>1104</v>
      </c>
      <c r="C52" s="229">
        <v>0.62</v>
      </c>
      <c r="D52" s="172">
        <v>35</v>
      </c>
      <c r="E52" s="172">
        <v>1592</v>
      </c>
      <c r="F52" s="174">
        <v>165942</v>
      </c>
      <c r="G52" s="46">
        <f>ROUND((5952+7837)/1002,1)</f>
        <v>13.8</v>
      </c>
      <c r="H52" s="172">
        <v>432</v>
      </c>
      <c r="I52" s="182">
        <v>342194</v>
      </c>
      <c r="J52" s="174">
        <v>29353</v>
      </c>
      <c r="K52" s="172">
        <v>418</v>
      </c>
      <c r="L52" s="172">
        <v>25</v>
      </c>
      <c r="M52" s="174">
        <v>982464</v>
      </c>
      <c r="N52" s="172">
        <v>5942</v>
      </c>
      <c r="O52" s="172">
        <v>54</v>
      </c>
      <c r="P52" s="174">
        <v>7377</v>
      </c>
      <c r="Q52" s="25" t="s">
        <v>58</v>
      </c>
      <c r="R52" s="61"/>
      <c r="S52" s="61"/>
      <c r="T52" s="45"/>
    </row>
    <row r="53" spans="1:20" s="28" customFormat="1" ht="13.5">
      <c r="A53" s="18"/>
      <c r="B53" s="227"/>
      <c r="C53" s="229"/>
      <c r="D53" s="172"/>
      <c r="E53" s="172"/>
      <c r="F53" s="174"/>
      <c r="G53" s="46"/>
      <c r="H53" s="172"/>
      <c r="I53" s="182"/>
      <c r="J53" s="174" t="s">
        <v>129</v>
      </c>
      <c r="K53" s="172"/>
      <c r="L53" s="172"/>
      <c r="M53" s="174"/>
      <c r="N53" s="172"/>
      <c r="O53" s="172"/>
      <c r="P53" s="174"/>
      <c r="Q53" s="25"/>
      <c r="R53" s="61"/>
      <c r="S53" s="61"/>
      <c r="T53" s="45"/>
    </row>
    <row r="54" spans="1:20" s="28" customFormat="1" ht="13.5">
      <c r="A54" s="18" t="s">
        <v>59</v>
      </c>
      <c r="B54" s="227">
        <v>827</v>
      </c>
      <c r="C54" s="229">
        <v>0.64</v>
      </c>
      <c r="D54" s="172">
        <v>52</v>
      </c>
      <c r="E54" s="172">
        <v>1532</v>
      </c>
      <c r="F54" s="174">
        <v>79117</v>
      </c>
      <c r="G54" s="46">
        <f>ROUND(6593/589,1)</f>
        <v>11.2</v>
      </c>
      <c r="H54" s="172">
        <v>247</v>
      </c>
      <c r="I54" s="182">
        <v>202359</v>
      </c>
      <c r="J54" s="174">
        <v>17391</v>
      </c>
      <c r="K54" s="172">
        <v>254</v>
      </c>
      <c r="L54" s="172">
        <v>12</v>
      </c>
      <c r="M54" s="174">
        <v>704382</v>
      </c>
      <c r="N54" s="172">
        <v>1668</v>
      </c>
      <c r="O54" s="172">
        <v>26</v>
      </c>
      <c r="P54" s="174">
        <v>2076</v>
      </c>
      <c r="Q54" s="25" t="s">
        <v>59</v>
      </c>
      <c r="R54" s="61"/>
      <c r="S54" s="61"/>
      <c r="T54" s="45"/>
    </row>
    <row r="55" spans="1:20" s="28" customFormat="1" ht="13.5">
      <c r="A55" s="18" t="s">
        <v>60</v>
      </c>
      <c r="B55" s="227">
        <v>919</v>
      </c>
      <c r="C55" s="229">
        <v>0.74</v>
      </c>
      <c r="D55" s="172">
        <v>62</v>
      </c>
      <c r="E55" s="172">
        <v>2191</v>
      </c>
      <c r="F55" s="174">
        <v>65638</v>
      </c>
      <c r="G55" s="46">
        <f>ROUND(5470/717,1)</f>
        <v>7.6</v>
      </c>
      <c r="H55" s="172">
        <v>294</v>
      </c>
      <c r="I55" s="182">
        <v>258380</v>
      </c>
      <c r="J55" s="174">
        <v>21559</v>
      </c>
      <c r="K55" s="172">
        <v>346</v>
      </c>
      <c r="L55" s="172">
        <v>8</v>
      </c>
      <c r="M55" s="174">
        <v>629112</v>
      </c>
      <c r="N55" s="172">
        <v>1863</v>
      </c>
      <c r="O55" s="172">
        <v>31</v>
      </c>
      <c r="P55" s="174">
        <v>2138</v>
      </c>
      <c r="Q55" s="25" t="s">
        <v>60</v>
      </c>
      <c r="R55" s="61"/>
      <c r="S55" s="61"/>
      <c r="T55" s="45"/>
    </row>
    <row r="56" spans="1:20" s="28" customFormat="1" ht="13.5">
      <c r="A56" s="18" t="s">
        <v>61</v>
      </c>
      <c r="B56" s="227">
        <v>2177</v>
      </c>
      <c r="C56" s="229">
        <v>0.73</v>
      </c>
      <c r="D56" s="172">
        <v>117</v>
      </c>
      <c r="E56" s="172">
        <v>3802</v>
      </c>
      <c r="F56" s="174">
        <v>286578</v>
      </c>
      <c r="G56" s="46">
        <f>ROUND((5380+11818+6683)/1945,1)</f>
        <v>12.3</v>
      </c>
      <c r="H56" s="172">
        <v>730</v>
      </c>
      <c r="I56" s="182">
        <v>627167</v>
      </c>
      <c r="J56" s="174">
        <v>61090</v>
      </c>
      <c r="K56" s="172">
        <v>763</v>
      </c>
      <c r="L56" s="172">
        <v>48</v>
      </c>
      <c r="M56" s="174">
        <v>1584951</v>
      </c>
      <c r="N56" s="172">
        <v>16197</v>
      </c>
      <c r="O56" s="172">
        <v>106</v>
      </c>
      <c r="P56" s="174">
        <v>20324</v>
      </c>
      <c r="Q56" s="25" t="s">
        <v>61</v>
      </c>
      <c r="R56" s="61"/>
      <c r="S56" s="61"/>
      <c r="T56" s="45"/>
    </row>
    <row r="57" spans="1:20" s="28" customFormat="1" ht="13.5">
      <c r="A57" s="18" t="s">
        <v>62</v>
      </c>
      <c r="B57" s="227">
        <v>2817</v>
      </c>
      <c r="C57" s="229">
        <v>0.69</v>
      </c>
      <c r="D57" s="172">
        <v>129</v>
      </c>
      <c r="E57" s="172">
        <v>4001</v>
      </c>
      <c r="F57" s="174">
        <v>536914</v>
      </c>
      <c r="G57" s="46">
        <f>ROUND((12379+24845+7519)/2861,1)</f>
        <v>15.6</v>
      </c>
      <c r="H57" s="172">
        <v>1037</v>
      </c>
      <c r="I57" s="182">
        <v>1032656</v>
      </c>
      <c r="J57" s="174">
        <v>99348</v>
      </c>
      <c r="K57" s="172">
        <v>1230</v>
      </c>
      <c r="L57" s="172">
        <v>44</v>
      </c>
      <c r="M57" s="174">
        <v>1337566</v>
      </c>
      <c r="N57" s="172">
        <v>15697</v>
      </c>
      <c r="O57" s="172">
        <v>113</v>
      </c>
      <c r="P57" s="174">
        <v>19623</v>
      </c>
      <c r="Q57" s="25" t="s">
        <v>62</v>
      </c>
      <c r="R57" s="61"/>
      <c r="S57" s="61"/>
      <c r="T57" s="45"/>
    </row>
    <row r="58" spans="1:20" s="68" customFormat="1" ht="13.5">
      <c r="A58" s="47" t="s">
        <v>63</v>
      </c>
      <c r="B58" s="231">
        <v>1560</v>
      </c>
      <c r="C58" s="232">
        <v>0.65</v>
      </c>
      <c r="D58" s="184">
        <v>81</v>
      </c>
      <c r="E58" s="184">
        <v>3700</v>
      </c>
      <c r="F58" s="118">
        <v>202210</v>
      </c>
      <c r="G58" s="66">
        <f>ROUND((12415+4435)/1451,1)</f>
        <v>11.6</v>
      </c>
      <c r="H58" s="184">
        <v>651</v>
      </c>
      <c r="I58" s="119">
        <v>544800</v>
      </c>
      <c r="J58" s="118">
        <v>43121</v>
      </c>
      <c r="K58" s="184">
        <v>613</v>
      </c>
      <c r="L58" s="184">
        <v>27</v>
      </c>
      <c r="M58" s="118">
        <v>2423400</v>
      </c>
      <c r="N58" s="184">
        <v>7476</v>
      </c>
      <c r="O58" s="184">
        <v>74</v>
      </c>
      <c r="P58" s="118">
        <v>9231</v>
      </c>
      <c r="Q58" s="122" t="s">
        <v>63</v>
      </c>
      <c r="R58" s="62"/>
      <c r="S58" s="62"/>
      <c r="T58" s="65"/>
    </row>
    <row r="59" spans="1:20" s="28" customFormat="1" ht="13.5">
      <c r="A59" s="42"/>
      <c r="B59" s="227" t="s">
        <v>129</v>
      </c>
      <c r="C59" s="229"/>
      <c r="D59" s="172"/>
      <c r="E59" s="172"/>
      <c r="F59" s="174"/>
      <c r="G59" s="46"/>
      <c r="H59" s="172"/>
      <c r="I59" s="182"/>
      <c r="J59" s="174"/>
      <c r="K59" s="172"/>
      <c r="L59" s="172"/>
      <c r="M59" s="174"/>
      <c r="N59" s="172"/>
      <c r="O59" s="172"/>
      <c r="P59" s="174"/>
      <c r="Q59" s="127"/>
      <c r="R59" s="61"/>
      <c r="S59" s="61"/>
      <c r="T59" s="45"/>
    </row>
    <row r="60" spans="1:20" s="28" customFormat="1" ht="13.5">
      <c r="A60" s="18" t="s">
        <v>64</v>
      </c>
      <c r="B60" s="227">
        <v>939</v>
      </c>
      <c r="C60" s="229">
        <v>0.74</v>
      </c>
      <c r="D60" s="172">
        <v>98</v>
      </c>
      <c r="E60" s="172">
        <v>3071</v>
      </c>
      <c r="F60" s="174">
        <v>170594</v>
      </c>
      <c r="G60" s="46">
        <f>ROUND(14216/785,1)</f>
        <v>18.1</v>
      </c>
      <c r="H60" s="172">
        <v>306</v>
      </c>
      <c r="I60" s="182">
        <v>243196</v>
      </c>
      <c r="J60" s="174">
        <v>23173</v>
      </c>
      <c r="K60" s="172">
        <v>284</v>
      </c>
      <c r="L60" s="172">
        <v>11</v>
      </c>
      <c r="M60" s="174">
        <v>822291</v>
      </c>
      <c r="N60" s="172">
        <v>5178</v>
      </c>
      <c r="O60" s="172">
        <v>49</v>
      </c>
      <c r="P60" s="174">
        <v>6419</v>
      </c>
      <c r="Q60" s="25" t="s">
        <v>64</v>
      </c>
      <c r="R60" s="61"/>
      <c r="S60" s="61"/>
      <c r="T60" s="45"/>
    </row>
    <row r="61" spans="1:20" s="28" customFormat="1" ht="13.5">
      <c r="A61" s="18" t="s">
        <v>65</v>
      </c>
      <c r="B61" s="227">
        <v>1269</v>
      </c>
      <c r="C61" s="229">
        <v>0.77</v>
      </c>
      <c r="D61" s="172">
        <v>50</v>
      </c>
      <c r="E61" s="172">
        <v>1680</v>
      </c>
      <c r="F61" s="174">
        <v>133138</v>
      </c>
      <c r="G61" s="46">
        <f>ROUND((4495+6600)/996,1)</f>
        <v>11.1</v>
      </c>
      <c r="H61" s="172">
        <v>392</v>
      </c>
      <c r="I61" s="182">
        <v>329444</v>
      </c>
      <c r="J61" s="174">
        <v>33473</v>
      </c>
      <c r="K61" s="172">
        <v>428</v>
      </c>
      <c r="L61" s="172">
        <v>25</v>
      </c>
      <c r="M61" s="174">
        <v>811453</v>
      </c>
      <c r="N61" s="172">
        <v>11213</v>
      </c>
      <c r="O61" s="172">
        <v>76</v>
      </c>
      <c r="P61" s="174">
        <v>13905</v>
      </c>
      <c r="Q61" s="25" t="s">
        <v>65</v>
      </c>
      <c r="R61" s="61"/>
      <c r="S61" s="61"/>
      <c r="T61" s="45"/>
    </row>
    <row r="62" spans="1:20" s="28" customFormat="1" ht="13.5">
      <c r="A62" s="18" t="s">
        <v>66</v>
      </c>
      <c r="B62" s="227">
        <v>1686</v>
      </c>
      <c r="C62" s="229">
        <v>0.65</v>
      </c>
      <c r="D62" s="172">
        <v>92</v>
      </c>
      <c r="E62" s="172">
        <v>3026</v>
      </c>
      <c r="F62" s="174">
        <v>238593</v>
      </c>
      <c r="G62" s="46">
        <f>ROUND((8698+11185)/1431,1)</f>
        <v>13.9</v>
      </c>
      <c r="H62" s="172">
        <v>518</v>
      </c>
      <c r="I62" s="182">
        <v>491362</v>
      </c>
      <c r="J62" s="174">
        <v>42893</v>
      </c>
      <c r="K62" s="172">
        <v>541</v>
      </c>
      <c r="L62" s="172">
        <v>23</v>
      </c>
      <c r="M62" s="174">
        <v>956365</v>
      </c>
      <c r="N62" s="172">
        <v>7903</v>
      </c>
      <c r="O62" s="172">
        <v>91</v>
      </c>
      <c r="P62" s="174">
        <v>9461</v>
      </c>
      <c r="Q62" s="25" t="s">
        <v>66</v>
      </c>
      <c r="R62" s="61"/>
      <c r="S62" s="61"/>
      <c r="T62" s="45"/>
    </row>
    <row r="63" spans="1:20" s="28" customFormat="1" ht="13.5">
      <c r="A63" s="18" t="s">
        <v>67</v>
      </c>
      <c r="B63" s="227">
        <v>1018</v>
      </c>
      <c r="C63" s="229">
        <v>0.54</v>
      </c>
      <c r="D63" s="172">
        <v>48</v>
      </c>
      <c r="E63" s="172">
        <v>1853</v>
      </c>
      <c r="F63" s="174">
        <v>239317</v>
      </c>
      <c r="G63" s="46">
        <f>ROUND((8038+11905)/764,1)</f>
        <v>26.1</v>
      </c>
      <c r="H63" s="172">
        <v>249</v>
      </c>
      <c r="I63" s="182">
        <v>255008</v>
      </c>
      <c r="J63" s="174">
        <v>22373</v>
      </c>
      <c r="K63" s="172">
        <v>404</v>
      </c>
      <c r="L63" s="172">
        <v>14</v>
      </c>
      <c r="M63" s="174">
        <v>487958</v>
      </c>
      <c r="N63" s="172">
        <v>3408</v>
      </c>
      <c r="O63" s="172">
        <v>46</v>
      </c>
      <c r="P63" s="174">
        <v>3882</v>
      </c>
      <c r="Q63" s="25" t="s">
        <v>67</v>
      </c>
      <c r="R63" s="61"/>
      <c r="S63" s="61"/>
      <c r="T63" s="45"/>
    </row>
    <row r="64" spans="1:20" s="28" customFormat="1" ht="13.5">
      <c r="A64" s="18" t="s">
        <v>68</v>
      </c>
      <c r="B64" s="227">
        <v>5398</v>
      </c>
      <c r="C64" s="229">
        <v>0.5</v>
      </c>
      <c r="D64" s="172">
        <v>196</v>
      </c>
      <c r="E64" s="172">
        <v>8069</v>
      </c>
      <c r="F64" s="174">
        <v>1465484</v>
      </c>
      <c r="G64" s="46">
        <f>ROUND((57224+21845+37873+5181)/5072,1)</f>
        <v>24.1</v>
      </c>
      <c r="H64" s="172">
        <v>1909</v>
      </c>
      <c r="I64" s="182">
        <v>1590882</v>
      </c>
      <c r="J64" s="174">
        <v>150528</v>
      </c>
      <c r="K64" s="172">
        <v>1832</v>
      </c>
      <c r="L64" s="172">
        <v>61</v>
      </c>
      <c r="M64" s="174">
        <v>2701693</v>
      </c>
      <c r="N64" s="172">
        <v>43326</v>
      </c>
      <c r="O64" s="172">
        <v>157</v>
      </c>
      <c r="P64" s="174">
        <v>56720</v>
      </c>
      <c r="Q64" s="25" t="s">
        <v>68</v>
      </c>
      <c r="R64" s="61"/>
      <c r="S64" s="61"/>
      <c r="T64" s="45"/>
    </row>
    <row r="65" spans="1:20" s="28" customFormat="1" ht="13.5">
      <c r="A65" s="18"/>
      <c r="B65" s="227"/>
      <c r="C65" s="229"/>
      <c r="D65" s="172"/>
      <c r="E65" s="172"/>
      <c r="F65" s="174"/>
      <c r="G65" s="46"/>
      <c r="H65" s="172"/>
      <c r="I65" s="182"/>
      <c r="J65" s="174"/>
      <c r="K65" s="172"/>
      <c r="L65" s="172"/>
      <c r="M65" s="174"/>
      <c r="N65" s="172"/>
      <c r="O65" s="172"/>
      <c r="P65" s="174"/>
      <c r="Q65" s="25"/>
      <c r="R65" s="61"/>
      <c r="S65" s="61"/>
      <c r="T65" s="45"/>
    </row>
    <row r="66" spans="1:20" s="28" customFormat="1" ht="13.5">
      <c r="A66" s="18" t="s">
        <v>69</v>
      </c>
      <c r="B66" s="227">
        <v>1170</v>
      </c>
      <c r="C66" s="229">
        <v>0.53</v>
      </c>
      <c r="D66" s="172">
        <v>56</v>
      </c>
      <c r="E66" s="172">
        <v>1718</v>
      </c>
      <c r="F66" s="174">
        <v>89116</v>
      </c>
      <c r="G66" s="46">
        <f>ROUND(7426/850,1)</f>
        <v>8.7</v>
      </c>
      <c r="H66" s="172">
        <v>285</v>
      </c>
      <c r="I66" s="182">
        <v>258729</v>
      </c>
      <c r="J66" s="174">
        <v>21902</v>
      </c>
      <c r="K66" s="172">
        <v>317</v>
      </c>
      <c r="L66" s="172">
        <v>12</v>
      </c>
      <c r="M66" s="174">
        <v>597924</v>
      </c>
      <c r="N66" s="172">
        <v>9291</v>
      </c>
      <c r="O66" s="172">
        <v>49</v>
      </c>
      <c r="P66" s="174">
        <v>12328</v>
      </c>
      <c r="Q66" s="25" t="s">
        <v>69</v>
      </c>
      <c r="R66" s="61"/>
      <c r="S66" s="61"/>
      <c r="T66" s="45"/>
    </row>
    <row r="67" spans="1:20" s="28" customFormat="1" ht="13.5">
      <c r="A67" s="18" t="s">
        <v>70</v>
      </c>
      <c r="B67" s="227">
        <v>1783</v>
      </c>
      <c r="C67" s="229">
        <v>0.49</v>
      </c>
      <c r="D67" s="172">
        <v>90</v>
      </c>
      <c r="E67" s="172">
        <v>3504</v>
      </c>
      <c r="F67" s="174">
        <v>342154</v>
      </c>
      <c r="G67" s="46">
        <f>ROUND((16239+12274)/1427,1)</f>
        <v>20</v>
      </c>
      <c r="H67" s="172">
        <v>459</v>
      </c>
      <c r="I67" s="182">
        <v>492287</v>
      </c>
      <c r="J67" s="174">
        <v>35863</v>
      </c>
      <c r="K67" s="172">
        <v>626</v>
      </c>
      <c r="L67" s="172">
        <v>27</v>
      </c>
      <c r="M67" s="174">
        <v>877274</v>
      </c>
      <c r="N67" s="172">
        <v>7253</v>
      </c>
      <c r="O67" s="172">
        <v>47</v>
      </c>
      <c r="P67" s="174">
        <v>9322</v>
      </c>
      <c r="Q67" s="25" t="s">
        <v>70</v>
      </c>
      <c r="R67" s="61"/>
      <c r="S67" s="61"/>
      <c r="T67" s="45"/>
    </row>
    <row r="68" spans="1:20" s="28" customFormat="1" ht="13.5">
      <c r="A68" s="18" t="s">
        <v>71</v>
      </c>
      <c r="B68" s="227">
        <v>2130</v>
      </c>
      <c r="C68" s="229">
        <v>0.51</v>
      </c>
      <c r="D68" s="172">
        <v>112</v>
      </c>
      <c r="E68" s="172">
        <v>3357</v>
      </c>
      <c r="F68" s="174">
        <v>262715</v>
      </c>
      <c r="G68" s="46">
        <f>ROUND((8361+13532)/1817,1)</f>
        <v>12</v>
      </c>
      <c r="H68" s="172">
        <v>503</v>
      </c>
      <c r="I68" s="182">
        <v>564771</v>
      </c>
      <c r="J68" s="174">
        <v>51474</v>
      </c>
      <c r="K68" s="172">
        <v>638</v>
      </c>
      <c r="L68" s="172">
        <v>29</v>
      </c>
      <c r="M68" s="174">
        <v>1109246</v>
      </c>
      <c r="N68" s="172">
        <v>10475</v>
      </c>
      <c r="O68" s="172">
        <v>86</v>
      </c>
      <c r="P68" s="174">
        <v>13438</v>
      </c>
      <c r="Q68" s="25" t="s">
        <v>71</v>
      </c>
      <c r="R68" s="61"/>
      <c r="S68" s="61"/>
      <c r="T68" s="45"/>
    </row>
    <row r="69" spans="1:20" s="28" customFormat="1" ht="13.5">
      <c r="A69" s="18" t="s">
        <v>72</v>
      </c>
      <c r="B69" s="227">
        <v>1680</v>
      </c>
      <c r="C69" s="229">
        <v>0.58</v>
      </c>
      <c r="D69" s="172">
        <v>43</v>
      </c>
      <c r="E69" s="172">
        <v>2040</v>
      </c>
      <c r="F69" s="174">
        <v>232571</v>
      </c>
      <c r="G69" s="46">
        <f>ROUND((11377+8004)/1197,1)</f>
        <v>16.2</v>
      </c>
      <c r="H69" s="172">
        <v>410</v>
      </c>
      <c r="I69" s="182">
        <v>375483</v>
      </c>
      <c r="J69" s="174">
        <v>32772</v>
      </c>
      <c r="K69" s="172">
        <v>512</v>
      </c>
      <c r="L69" s="172">
        <v>23</v>
      </c>
      <c r="M69" s="174">
        <v>1123766</v>
      </c>
      <c r="N69" s="172">
        <v>6203</v>
      </c>
      <c r="O69" s="172">
        <v>45</v>
      </c>
      <c r="P69" s="174">
        <v>8073</v>
      </c>
      <c r="Q69" s="25" t="s">
        <v>72</v>
      </c>
      <c r="R69" s="61"/>
      <c r="S69" s="61"/>
      <c r="T69" s="45"/>
    </row>
    <row r="70" spans="1:20" s="28" customFormat="1" ht="13.5">
      <c r="A70" s="18" t="s">
        <v>73</v>
      </c>
      <c r="B70" s="227">
        <v>1788</v>
      </c>
      <c r="C70" s="229">
        <v>0.49</v>
      </c>
      <c r="D70" s="172">
        <v>53</v>
      </c>
      <c r="E70" s="172">
        <v>1883</v>
      </c>
      <c r="F70" s="174">
        <v>192647</v>
      </c>
      <c r="G70" s="46">
        <f>ROUND((8743+7311)/1135,1)</f>
        <v>14.1</v>
      </c>
      <c r="H70" s="172">
        <v>380</v>
      </c>
      <c r="I70" s="182">
        <v>372649</v>
      </c>
      <c r="J70" s="174">
        <v>29160</v>
      </c>
      <c r="K70" s="172">
        <v>607</v>
      </c>
      <c r="L70" s="172">
        <v>16</v>
      </c>
      <c r="M70" s="174">
        <v>786575</v>
      </c>
      <c r="N70" s="172">
        <v>10967</v>
      </c>
      <c r="O70" s="172">
        <v>49</v>
      </c>
      <c r="P70" s="174">
        <v>13097</v>
      </c>
      <c r="Q70" s="25" t="s">
        <v>73</v>
      </c>
      <c r="R70" s="61"/>
      <c r="S70" s="61"/>
      <c r="T70" s="45"/>
    </row>
    <row r="71" spans="1:20" s="28" customFormat="1" ht="13.5">
      <c r="A71" s="18"/>
      <c r="B71" s="227"/>
      <c r="C71" s="229"/>
      <c r="D71" s="172"/>
      <c r="E71" s="172"/>
      <c r="F71" s="174"/>
      <c r="G71" s="46"/>
      <c r="H71" s="172"/>
      <c r="I71" s="182"/>
      <c r="J71" s="174"/>
      <c r="K71" s="172"/>
      <c r="L71" s="172"/>
      <c r="M71" s="174"/>
      <c r="N71" s="172"/>
      <c r="O71" s="172"/>
      <c r="P71" s="174"/>
      <c r="Q71" s="25"/>
      <c r="R71" s="61"/>
      <c r="S71" s="61"/>
      <c r="T71" s="45"/>
    </row>
    <row r="72" spans="1:20" s="28" customFormat="1" ht="13.5">
      <c r="A72" s="18" t="s">
        <v>74</v>
      </c>
      <c r="B72" s="227">
        <v>2580</v>
      </c>
      <c r="C72" s="229">
        <v>0.46</v>
      </c>
      <c r="D72" s="172">
        <v>117</v>
      </c>
      <c r="E72" s="172">
        <v>3465</v>
      </c>
      <c r="F72" s="174">
        <v>368122</v>
      </c>
      <c r="G72" s="46">
        <f>ROUND((16413+14264)/1706,1)</f>
        <v>18</v>
      </c>
      <c r="H72" s="172">
        <v>467</v>
      </c>
      <c r="I72" s="182">
        <v>615497</v>
      </c>
      <c r="J72" s="174">
        <v>45245</v>
      </c>
      <c r="K72" s="172">
        <v>831</v>
      </c>
      <c r="L72" s="172">
        <v>31</v>
      </c>
      <c r="M72" s="174">
        <v>1688809</v>
      </c>
      <c r="N72" s="172">
        <v>10062</v>
      </c>
      <c r="O72" s="172">
        <v>78</v>
      </c>
      <c r="P72" s="174">
        <v>12269</v>
      </c>
      <c r="Q72" s="25" t="s">
        <v>74</v>
      </c>
      <c r="R72" s="61"/>
      <c r="S72" s="61"/>
      <c r="T72" s="45"/>
    </row>
    <row r="73" spans="1:20" s="28" customFormat="1" ht="13.5">
      <c r="A73" s="18" t="s">
        <v>75</v>
      </c>
      <c r="B73" s="227">
        <v>1408</v>
      </c>
      <c r="C73" s="229">
        <v>0.31</v>
      </c>
      <c r="D73" s="172">
        <v>33</v>
      </c>
      <c r="E73" s="172">
        <v>552</v>
      </c>
      <c r="F73" s="174">
        <v>348338</v>
      </c>
      <c r="G73" s="46">
        <f>ROUND(29028/1393,1)</f>
        <v>20.8</v>
      </c>
      <c r="H73" s="172">
        <v>372</v>
      </c>
      <c r="I73" s="182">
        <v>318157</v>
      </c>
      <c r="J73" s="174">
        <v>30524</v>
      </c>
      <c r="K73" s="172">
        <v>505</v>
      </c>
      <c r="L73" s="172">
        <v>18</v>
      </c>
      <c r="M73" s="174">
        <v>304410</v>
      </c>
      <c r="N73" s="172">
        <v>6788</v>
      </c>
      <c r="O73" s="172">
        <v>45</v>
      </c>
      <c r="P73" s="174">
        <v>8045</v>
      </c>
      <c r="Q73" s="25" t="s">
        <v>75</v>
      </c>
      <c r="R73" s="61"/>
      <c r="S73" s="61"/>
      <c r="T73" s="45"/>
    </row>
    <row r="74" spans="1:20" s="28" customFormat="1" ht="13.5">
      <c r="A74" s="135"/>
      <c r="B74" s="233"/>
      <c r="C74" s="234"/>
      <c r="D74" s="188"/>
      <c r="E74" s="188"/>
      <c r="F74" s="187"/>
      <c r="G74" s="74"/>
      <c r="H74" s="188"/>
      <c r="I74" s="187"/>
      <c r="J74" s="187"/>
      <c r="K74" s="188"/>
      <c r="L74" s="188"/>
      <c r="M74" s="187"/>
      <c r="N74" s="188"/>
      <c r="O74" s="188"/>
      <c r="P74" s="187"/>
      <c r="Q74" s="141"/>
      <c r="R74" s="61"/>
      <c r="S74" s="61"/>
      <c r="T74" s="45"/>
    </row>
    <row r="75" spans="1:20" s="28" customFormat="1" ht="13.5">
      <c r="A75" s="191" t="s">
        <v>274</v>
      </c>
      <c r="C75" s="44"/>
      <c r="D75" s="44"/>
      <c r="E75" s="164"/>
      <c r="F75" s="44"/>
      <c r="G75" s="46"/>
      <c r="H75" s="44"/>
      <c r="I75" s="44"/>
      <c r="J75" s="44"/>
      <c r="K75" s="44"/>
      <c r="L75" s="44"/>
      <c r="M75" s="44"/>
      <c r="N75" s="44"/>
      <c r="O75" s="44"/>
      <c r="P75" s="44"/>
      <c r="Q75" s="61"/>
      <c r="R75" s="45"/>
      <c r="S75" s="45"/>
      <c r="T75" s="45"/>
    </row>
    <row r="76" spans="1:20" s="28" customFormat="1" ht="13.5">
      <c r="A76" s="191" t="s">
        <v>275</v>
      </c>
      <c r="C76" s="44"/>
      <c r="D76" s="44"/>
      <c r="E76" s="164"/>
      <c r="F76" s="44"/>
      <c r="G76" s="46"/>
      <c r="H76" s="44"/>
      <c r="I76" s="61"/>
      <c r="J76" s="61"/>
      <c r="K76" s="61"/>
      <c r="L76" s="61"/>
      <c r="M76" s="61"/>
      <c r="N76" s="61"/>
      <c r="O76" s="61"/>
      <c r="P76" s="61"/>
      <c r="Q76" s="45"/>
      <c r="R76" s="45"/>
      <c r="S76" s="45"/>
      <c r="T76" s="45"/>
    </row>
    <row r="77" spans="1:20" s="28" customFormat="1" ht="13.5">
      <c r="A77" s="45"/>
      <c r="B77" s="61"/>
      <c r="C77" s="61"/>
      <c r="D77" s="61"/>
      <c r="E77" s="61"/>
      <c r="F77" s="61"/>
      <c r="G77" s="46"/>
      <c r="H77" s="61"/>
      <c r="I77" s="61"/>
      <c r="J77" s="61"/>
      <c r="K77" s="61"/>
      <c r="L77" s="61"/>
      <c r="M77" s="61"/>
      <c r="N77" s="61"/>
      <c r="O77" s="61"/>
      <c r="P77" s="61"/>
      <c r="Q77" s="45"/>
      <c r="R77" s="45"/>
      <c r="S77" s="45"/>
      <c r="T77" s="45"/>
    </row>
    <row r="78" spans="2:8" ht="13.5">
      <c r="B78" s="61"/>
      <c r="C78" s="61"/>
      <c r="D78" s="61"/>
      <c r="E78" s="61"/>
      <c r="F78" s="61"/>
      <c r="H78" s="61"/>
    </row>
  </sheetData>
  <sheetProtection/>
  <printOptions horizontalCentered="1"/>
  <pageMargins left="0.5905511811023623" right="0.5905511811023623" top="0.5905511811023623" bottom="0.3937007874015748" header="0.5118110236220472" footer="0.5118110236220472"/>
  <pageSetup fitToHeight="1" fitToWidth="1" horizontalDpi="600" verticalDpi="600" orientation="landscape" paperSize="12" scale="69" r:id="rId1"/>
</worksheet>
</file>

<file path=xl/worksheets/sheet6.xml><?xml version="1.0" encoding="utf-8"?>
<worksheet xmlns="http://schemas.openxmlformats.org/spreadsheetml/2006/main" xmlns:r="http://schemas.openxmlformats.org/officeDocument/2006/relationships">
  <dimension ref="A1:G78"/>
  <sheetViews>
    <sheetView showGridLines="0" tabSelected="1" zoomScalePageLayoutView="0" workbookViewId="0" topLeftCell="A49">
      <selection activeCell="E68" sqref="E68"/>
    </sheetView>
  </sheetViews>
  <sheetFormatPr defaultColWidth="9.140625" defaultRowHeight="15"/>
  <cols>
    <col min="1" max="1" width="10.8515625" style="45" customWidth="1"/>
    <col min="2" max="5" width="14.421875" style="45" customWidth="1"/>
    <col min="6" max="7" width="12.57421875" style="45" customWidth="1"/>
    <col min="8" max="10" width="12.57421875" style="6" customWidth="1"/>
    <col min="11" max="16384" width="9.00390625" style="6" customWidth="1"/>
  </cols>
  <sheetData>
    <row r="1" spans="1:6" ht="17.25">
      <c r="A1" s="61"/>
      <c r="B1" s="3" t="s">
        <v>183</v>
      </c>
      <c r="C1" s="2"/>
      <c r="D1" s="4"/>
      <c r="E1" s="61"/>
      <c r="F1" s="61"/>
    </row>
    <row r="2" spans="1:7" s="10" customFormat="1" ht="12.75" customHeight="1">
      <c r="A2" s="61"/>
      <c r="B2" s="235"/>
      <c r="C2" s="2"/>
      <c r="D2" s="2"/>
      <c r="E2" s="45"/>
      <c r="F2" s="45"/>
      <c r="G2" s="45"/>
    </row>
    <row r="3" spans="1:7" s="10" customFormat="1" ht="12.75" customHeight="1">
      <c r="A3" s="61"/>
      <c r="B3" s="236"/>
      <c r="C3" s="2"/>
      <c r="D3" s="2"/>
      <c r="E3" s="45"/>
      <c r="F3" s="45"/>
      <c r="G3" s="45"/>
    </row>
    <row r="4" spans="2:6" ht="13.5">
      <c r="B4" s="235" t="s">
        <v>276</v>
      </c>
      <c r="C4" s="2"/>
      <c r="D4" s="2"/>
      <c r="E4" s="61"/>
      <c r="F4" s="61"/>
    </row>
    <row r="5" spans="1:4" ht="13.5">
      <c r="A5" s="61"/>
      <c r="B5" s="236" t="s">
        <v>277</v>
      </c>
      <c r="C5" s="2"/>
      <c r="D5" s="2"/>
    </row>
    <row r="6" spans="1:7" s="10" customFormat="1" ht="12.75" customHeight="1">
      <c r="A6" s="61"/>
      <c r="B6" s="236" t="s">
        <v>278</v>
      </c>
      <c r="C6" s="2"/>
      <c r="D6" s="2"/>
      <c r="E6" s="45"/>
      <c r="F6" s="45"/>
      <c r="G6" s="45"/>
    </row>
    <row r="7" spans="1:7" s="10" customFormat="1" ht="12.75" customHeight="1">
      <c r="A7" s="61"/>
      <c r="B7" s="235"/>
      <c r="C7" s="2"/>
      <c r="D7" s="2"/>
      <c r="E7" s="45"/>
      <c r="F7" s="45"/>
      <c r="G7" s="45"/>
    </row>
    <row r="8" spans="1:7" s="10" customFormat="1" ht="12.75" customHeight="1" thickBot="1">
      <c r="A8" s="237"/>
      <c r="B8" s="238"/>
      <c r="C8" s="81"/>
      <c r="D8" s="4" t="s">
        <v>279</v>
      </c>
      <c r="E8" s="2" t="s">
        <v>280</v>
      </c>
      <c r="F8" s="45"/>
      <c r="G8" s="45"/>
    </row>
    <row r="9" spans="1:7" s="9" customFormat="1" ht="12.75" customHeight="1" thickTop="1">
      <c r="A9" s="239" t="s">
        <v>281</v>
      </c>
      <c r="B9" s="148" t="s">
        <v>282</v>
      </c>
      <c r="C9" s="240"/>
      <c r="D9" s="241"/>
      <c r="E9" s="242"/>
      <c r="F9" s="45"/>
      <c r="G9" s="45"/>
    </row>
    <row r="10" spans="1:6" ht="13.5">
      <c r="A10" s="243"/>
      <c r="B10" s="153" t="s">
        <v>283</v>
      </c>
      <c r="C10" s="244"/>
      <c r="D10" s="95" t="s">
        <v>284</v>
      </c>
      <c r="E10" s="25" t="s">
        <v>97</v>
      </c>
      <c r="F10" s="61"/>
    </row>
    <row r="11" spans="1:7" s="28" customFormat="1" ht="13.5">
      <c r="A11" s="243"/>
      <c r="B11" s="245"/>
      <c r="C11" s="246"/>
      <c r="D11" s="247" t="s">
        <v>285</v>
      </c>
      <c r="E11" s="95" t="s">
        <v>103</v>
      </c>
      <c r="F11" s="61"/>
      <c r="G11" s="45"/>
    </row>
    <row r="12" spans="1:7" s="28" customFormat="1" ht="13.5">
      <c r="A12" s="248"/>
      <c r="B12" s="102" t="s">
        <v>286</v>
      </c>
      <c r="C12" s="249" t="s">
        <v>287</v>
      </c>
      <c r="D12" s="250" t="s">
        <v>19</v>
      </c>
      <c r="E12" s="106" t="s">
        <v>288</v>
      </c>
      <c r="F12" s="61"/>
      <c r="G12" s="45"/>
    </row>
    <row r="13" spans="1:7" s="28" customFormat="1" ht="13.5">
      <c r="A13" s="221"/>
      <c r="B13" s="109"/>
      <c r="C13" s="251"/>
      <c r="D13" s="252" t="s">
        <v>24</v>
      </c>
      <c r="E13" s="40" t="s">
        <v>125</v>
      </c>
      <c r="F13" s="45"/>
      <c r="G13" s="45"/>
    </row>
    <row r="14" spans="1:7" s="28" customFormat="1" ht="13.5">
      <c r="A14" s="112"/>
      <c r="B14" s="113"/>
      <c r="C14" s="253"/>
      <c r="D14" s="254"/>
      <c r="E14" s="44"/>
      <c r="F14" s="61"/>
      <c r="G14" s="45"/>
    </row>
    <row r="15" spans="1:7" s="56" customFormat="1" ht="13.5">
      <c r="A15" s="47" t="s">
        <v>25</v>
      </c>
      <c r="B15" s="255">
        <v>1480765</v>
      </c>
      <c r="C15" s="256">
        <v>462540</v>
      </c>
      <c r="D15" s="257">
        <v>377954.84</v>
      </c>
      <c r="E15" s="167">
        <v>41210</v>
      </c>
      <c r="F15" s="62"/>
      <c r="G15" s="65"/>
    </row>
    <row r="16" spans="1:7" s="28" customFormat="1" ht="13.5">
      <c r="A16" s="42"/>
      <c r="B16" s="258"/>
      <c r="C16" s="259"/>
      <c r="D16" s="260"/>
      <c r="E16" s="230"/>
      <c r="F16" s="61"/>
      <c r="G16" s="45"/>
    </row>
    <row r="17" spans="1:7" s="28" customFormat="1" ht="13.5">
      <c r="A17" s="18"/>
      <c r="B17" s="258"/>
      <c r="C17" s="259"/>
      <c r="D17" s="261"/>
      <c r="E17" s="230"/>
      <c r="F17" s="61"/>
      <c r="G17" s="45"/>
    </row>
    <row r="18" spans="1:7" s="28" customFormat="1" ht="13.5">
      <c r="A18" s="18" t="s">
        <v>127</v>
      </c>
      <c r="B18" s="258">
        <v>49263</v>
      </c>
      <c r="C18" s="259">
        <v>15955</v>
      </c>
      <c r="D18" s="261">
        <v>83457</v>
      </c>
      <c r="E18" s="230">
        <v>12618</v>
      </c>
      <c r="F18" s="61"/>
      <c r="G18" s="45"/>
    </row>
    <row r="19" spans="1:7" s="28" customFormat="1" ht="13.5">
      <c r="A19" s="18" t="s">
        <v>128</v>
      </c>
      <c r="B19" s="258">
        <v>8343</v>
      </c>
      <c r="C19" s="259">
        <v>3655</v>
      </c>
      <c r="D19" s="261">
        <v>9644.55</v>
      </c>
      <c r="E19" s="230">
        <v>1285</v>
      </c>
      <c r="F19" s="61"/>
      <c r="G19" s="45"/>
    </row>
    <row r="20" spans="1:7" s="28" customFormat="1" ht="13.5">
      <c r="A20" s="18" t="s">
        <v>29</v>
      </c>
      <c r="B20" s="258">
        <v>6353</v>
      </c>
      <c r="C20" s="259">
        <v>2718</v>
      </c>
      <c r="D20" s="261">
        <v>15278.89</v>
      </c>
      <c r="E20" s="230">
        <v>1364</v>
      </c>
      <c r="F20" s="61"/>
      <c r="G20" s="45"/>
    </row>
    <row r="21" spans="1:7" s="28" customFormat="1" ht="13.5">
      <c r="A21" s="18" t="s">
        <v>30</v>
      </c>
      <c r="B21" s="258">
        <v>20605</v>
      </c>
      <c r="C21" s="259">
        <v>6125</v>
      </c>
      <c r="D21" s="261">
        <v>7285.77</v>
      </c>
      <c r="E21" s="230">
        <v>2246</v>
      </c>
      <c r="F21" s="61"/>
      <c r="G21" s="45"/>
    </row>
    <row r="22" spans="1:7" s="28" customFormat="1" ht="13.5">
      <c r="A22" s="18" t="s">
        <v>32</v>
      </c>
      <c r="B22" s="258">
        <v>4429</v>
      </c>
      <c r="C22" s="259">
        <v>2516</v>
      </c>
      <c r="D22" s="261">
        <v>11636.28</v>
      </c>
      <c r="E22" s="230">
        <v>95</v>
      </c>
      <c r="F22" s="61"/>
      <c r="G22" s="45"/>
    </row>
    <row r="23" spans="1:7" s="28" customFormat="1" ht="13.5">
      <c r="A23" s="18"/>
      <c r="B23" s="258"/>
      <c r="C23" s="259"/>
      <c r="D23" s="261"/>
      <c r="E23" s="230"/>
      <c r="F23" s="61"/>
      <c r="G23" s="45"/>
    </row>
    <row r="24" spans="1:7" s="28" customFormat="1" ht="13.5">
      <c r="A24" s="18" t="s">
        <v>33</v>
      </c>
      <c r="B24" s="258">
        <v>6436</v>
      </c>
      <c r="C24" s="259">
        <v>3441</v>
      </c>
      <c r="D24" s="261">
        <v>9323.46</v>
      </c>
      <c r="E24" s="230">
        <v>67</v>
      </c>
      <c r="F24" s="61"/>
      <c r="G24" s="45"/>
    </row>
    <row r="25" spans="1:7" s="28" customFormat="1" ht="13.5">
      <c r="A25" s="18" t="s">
        <v>34</v>
      </c>
      <c r="B25" s="258">
        <v>16179</v>
      </c>
      <c r="C25" s="259">
        <v>5216</v>
      </c>
      <c r="D25" s="261">
        <v>13782.76</v>
      </c>
      <c r="E25" s="230">
        <v>789</v>
      </c>
      <c r="F25" s="61"/>
      <c r="G25" s="45"/>
    </row>
    <row r="26" spans="1:7" s="28" customFormat="1" ht="13.5">
      <c r="A26" s="18" t="s">
        <v>35</v>
      </c>
      <c r="B26" s="258">
        <v>38447</v>
      </c>
      <c r="C26" s="259">
        <v>12490</v>
      </c>
      <c r="D26" s="261">
        <v>6095.72</v>
      </c>
      <c r="E26" s="230">
        <v>1839</v>
      </c>
      <c r="F26" s="61"/>
      <c r="G26" s="45"/>
    </row>
    <row r="27" spans="1:7" s="28" customFormat="1" ht="13.5">
      <c r="A27" s="18" t="s">
        <v>36</v>
      </c>
      <c r="B27" s="258">
        <v>23067</v>
      </c>
      <c r="C27" s="259">
        <v>7904</v>
      </c>
      <c r="D27" s="261">
        <v>6408.28</v>
      </c>
      <c r="E27" s="262" t="s">
        <v>289</v>
      </c>
      <c r="F27" s="61"/>
      <c r="G27" s="45"/>
    </row>
    <row r="28" spans="1:7" s="28" customFormat="1" ht="13.5">
      <c r="A28" s="18" t="s">
        <v>37</v>
      </c>
      <c r="B28" s="258">
        <v>20981</v>
      </c>
      <c r="C28" s="259">
        <v>9100</v>
      </c>
      <c r="D28" s="261">
        <v>6362.33</v>
      </c>
      <c r="E28" s="262" t="s">
        <v>289</v>
      </c>
      <c r="F28" s="61"/>
      <c r="G28" s="45"/>
    </row>
    <row r="29" spans="1:7" s="28" customFormat="1" ht="13.5">
      <c r="A29" s="18"/>
      <c r="B29" s="258"/>
      <c r="C29" s="259"/>
      <c r="D29" s="261"/>
      <c r="E29" s="230"/>
      <c r="F29" s="61"/>
      <c r="G29" s="45"/>
    </row>
    <row r="30" spans="1:7" s="28" customFormat="1" ht="13.5">
      <c r="A30" s="18" t="s">
        <v>38</v>
      </c>
      <c r="B30" s="258">
        <v>100253</v>
      </c>
      <c r="C30" s="259">
        <v>29126</v>
      </c>
      <c r="D30" s="261">
        <v>3798.08</v>
      </c>
      <c r="E30" s="262" t="s">
        <v>289</v>
      </c>
      <c r="F30" s="61"/>
      <c r="G30" s="45"/>
    </row>
    <row r="31" spans="1:7" s="28" customFormat="1" ht="13.5">
      <c r="A31" s="18" t="s">
        <v>39</v>
      </c>
      <c r="B31" s="258">
        <v>83010</v>
      </c>
      <c r="C31" s="259">
        <v>21957</v>
      </c>
      <c r="D31" s="261">
        <v>5156.61</v>
      </c>
      <c r="E31" s="230">
        <v>1626</v>
      </c>
      <c r="F31" s="61"/>
      <c r="G31" s="45"/>
    </row>
    <row r="32" spans="1:7" s="28" customFormat="1" ht="13.5">
      <c r="A32" s="18" t="s">
        <v>40</v>
      </c>
      <c r="B32" s="258">
        <v>186432</v>
      </c>
      <c r="C32" s="259">
        <v>51198</v>
      </c>
      <c r="D32" s="261">
        <v>2188.67</v>
      </c>
      <c r="E32" s="230">
        <v>1101</v>
      </c>
      <c r="F32" s="61"/>
      <c r="G32" s="45"/>
    </row>
    <row r="33" spans="1:7" s="28" customFormat="1" ht="13.5">
      <c r="A33" s="18" t="s">
        <v>41</v>
      </c>
      <c r="B33" s="258">
        <v>85659</v>
      </c>
      <c r="C33" s="259">
        <v>33420</v>
      </c>
      <c r="D33" s="261">
        <v>2415.86</v>
      </c>
      <c r="E33" s="230">
        <v>612</v>
      </c>
      <c r="F33" s="61"/>
      <c r="G33" s="45"/>
    </row>
    <row r="34" spans="1:7" s="28" customFormat="1" ht="13.5">
      <c r="A34" s="18" t="s">
        <v>42</v>
      </c>
      <c r="B34" s="258">
        <v>20571</v>
      </c>
      <c r="C34" s="259">
        <v>8163</v>
      </c>
      <c r="D34" s="261">
        <v>12583.83</v>
      </c>
      <c r="E34" s="230">
        <v>330</v>
      </c>
      <c r="F34" s="61"/>
      <c r="G34" s="45"/>
    </row>
    <row r="35" spans="1:7" s="28" customFormat="1" ht="13.5">
      <c r="A35" s="18"/>
      <c r="B35" s="258"/>
      <c r="C35" s="259"/>
      <c r="D35" s="261"/>
      <c r="E35" s="230"/>
      <c r="F35" s="61"/>
      <c r="G35" s="45"/>
    </row>
    <row r="36" spans="1:7" s="28" customFormat="1" ht="13.5">
      <c r="A36" s="18" t="s">
        <v>44</v>
      </c>
      <c r="B36" s="258">
        <v>6681</v>
      </c>
      <c r="C36" s="259">
        <v>2189</v>
      </c>
      <c r="D36" s="261">
        <v>4247.61</v>
      </c>
      <c r="E36" s="230">
        <v>394</v>
      </c>
      <c r="F36" s="61"/>
      <c r="G36" s="45"/>
    </row>
    <row r="37" spans="1:7" s="28" customFormat="1" ht="13.5">
      <c r="A37" s="18" t="s">
        <v>45</v>
      </c>
      <c r="B37" s="258">
        <v>8081</v>
      </c>
      <c r="C37" s="259">
        <v>3111</v>
      </c>
      <c r="D37" s="261">
        <v>4185.67</v>
      </c>
      <c r="E37" s="230">
        <v>668</v>
      </c>
      <c r="F37" s="61"/>
      <c r="G37" s="45"/>
    </row>
    <row r="38" spans="1:7" s="28" customFormat="1" ht="13.5">
      <c r="A38" s="18" t="s">
        <v>46</v>
      </c>
      <c r="B38" s="258">
        <v>5674</v>
      </c>
      <c r="C38" s="259">
        <v>2593</v>
      </c>
      <c r="D38" s="261">
        <v>4189.88</v>
      </c>
      <c r="E38" s="230">
        <v>157</v>
      </c>
      <c r="F38" s="61"/>
      <c r="G38" s="45"/>
    </row>
    <row r="39" spans="1:7" s="28" customFormat="1" ht="13.5">
      <c r="A39" s="18" t="s">
        <v>47</v>
      </c>
      <c r="B39" s="258">
        <v>7376</v>
      </c>
      <c r="C39" s="259">
        <v>2589</v>
      </c>
      <c r="D39" s="261">
        <v>4465.37</v>
      </c>
      <c r="E39" s="262" t="s">
        <v>289</v>
      </c>
      <c r="F39" s="61"/>
      <c r="G39" s="45"/>
    </row>
    <row r="40" spans="1:7" s="28" customFormat="1" ht="13.5">
      <c r="A40" s="18" t="s">
        <v>48</v>
      </c>
      <c r="B40" s="258">
        <v>17707</v>
      </c>
      <c r="C40" s="259">
        <v>6186</v>
      </c>
      <c r="D40" s="261">
        <v>13562.23</v>
      </c>
      <c r="E40" s="262" t="s">
        <v>289</v>
      </c>
      <c r="F40" s="61"/>
      <c r="G40" s="45"/>
    </row>
    <row r="41" spans="1:7" s="28" customFormat="1" ht="13.5">
      <c r="A41" s="18"/>
      <c r="B41" s="258"/>
      <c r="C41" s="259"/>
      <c r="D41" s="261"/>
      <c r="E41" s="230"/>
      <c r="F41" s="61"/>
      <c r="G41" s="45"/>
    </row>
    <row r="42" spans="1:7" s="28" customFormat="1" ht="13.5">
      <c r="A42" s="18" t="s">
        <v>49</v>
      </c>
      <c r="B42" s="258">
        <v>25230</v>
      </c>
      <c r="C42" s="259">
        <v>6687</v>
      </c>
      <c r="D42" s="261">
        <v>10621.17</v>
      </c>
      <c r="E42" s="262" t="s">
        <v>289</v>
      </c>
      <c r="F42" s="61"/>
      <c r="G42" s="45"/>
    </row>
    <row r="43" spans="1:7" s="28" customFormat="1" ht="13.5">
      <c r="A43" s="18" t="s">
        <v>50</v>
      </c>
      <c r="B43" s="258">
        <v>35900</v>
      </c>
      <c r="C43" s="259">
        <v>13392</v>
      </c>
      <c r="D43" s="261">
        <v>7780.5</v>
      </c>
      <c r="E43" s="230">
        <v>2039</v>
      </c>
      <c r="F43" s="61"/>
      <c r="G43" s="45"/>
    </row>
    <row r="44" spans="1:7" s="28" customFormat="1" ht="13.5">
      <c r="A44" s="18" t="s">
        <v>51</v>
      </c>
      <c r="B44" s="258">
        <v>118963</v>
      </c>
      <c r="C44" s="259">
        <v>35409</v>
      </c>
      <c r="D44" s="261">
        <v>5165.12</v>
      </c>
      <c r="E44" s="230">
        <v>810</v>
      </c>
      <c r="F44" s="61"/>
      <c r="G44" s="45"/>
    </row>
    <row r="45" spans="1:7" s="28" customFormat="1" ht="13.5">
      <c r="A45" s="18" t="s">
        <v>52</v>
      </c>
      <c r="B45" s="258">
        <v>22215</v>
      </c>
      <c r="C45" s="259">
        <v>7191</v>
      </c>
      <c r="D45" s="261">
        <v>5777.31</v>
      </c>
      <c r="E45" s="230">
        <v>1853</v>
      </c>
      <c r="F45" s="61"/>
      <c r="G45" s="45"/>
    </row>
    <row r="46" spans="1:7" s="28" customFormat="1" ht="13.5">
      <c r="A46" s="18" t="s">
        <v>53</v>
      </c>
      <c r="B46" s="258">
        <v>13762</v>
      </c>
      <c r="C46" s="259">
        <v>4737</v>
      </c>
      <c r="D46" s="261">
        <v>4017.36</v>
      </c>
      <c r="E46" s="262" t="s">
        <v>289</v>
      </c>
      <c r="F46" s="61"/>
      <c r="G46" s="45"/>
    </row>
    <row r="47" spans="1:7" s="28" customFormat="1" ht="13.5">
      <c r="A47" s="18"/>
      <c r="B47" s="258"/>
      <c r="C47" s="259"/>
      <c r="D47" s="261"/>
      <c r="E47" s="230"/>
      <c r="F47" s="61"/>
      <c r="G47" s="45"/>
    </row>
    <row r="48" spans="1:7" s="28" customFormat="1" ht="13.5">
      <c r="A48" s="18" t="s">
        <v>54</v>
      </c>
      <c r="B48" s="258">
        <v>37810</v>
      </c>
      <c r="C48" s="259">
        <v>10076</v>
      </c>
      <c r="D48" s="261">
        <v>4613.21</v>
      </c>
      <c r="E48" s="230">
        <v>111</v>
      </c>
      <c r="F48" s="61"/>
      <c r="G48" s="45"/>
    </row>
    <row r="49" spans="1:7" s="28" customFormat="1" ht="13.5">
      <c r="A49" s="18" t="s">
        <v>55</v>
      </c>
      <c r="B49" s="258">
        <v>155206</v>
      </c>
      <c r="C49" s="259">
        <v>29946</v>
      </c>
      <c r="D49" s="261">
        <v>1899.28</v>
      </c>
      <c r="E49" s="230">
        <v>225</v>
      </c>
      <c r="F49" s="61"/>
      <c r="G49" s="45"/>
    </row>
    <row r="50" spans="1:7" s="28" customFormat="1" ht="13.5">
      <c r="A50" s="18" t="s">
        <v>56</v>
      </c>
      <c r="B50" s="258">
        <v>76532</v>
      </c>
      <c r="C50" s="259">
        <v>20884</v>
      </c>
      <c r="D50" s="261">
        <v>8396.16</v>
      </c>
      <c r="E50" s="230">
        <v>529</v>
      </c>
      <c r="F50" s="61"/>
      <c r="G50" s="45"/>
    </row>
    <row r="51" spans="1:7" s="28" customFormat="1" ht="13.5">
      <c r="A51" s="18" t="s">
        <v>57</v>
      </c>
      <c r="B51" s="258">
        <v>13325</v>
      </c>
      <c r="C51" s="259">
        <v>6524</v>
      </c>
      <c r="D51" s="261">
        <v>3691.09</v>
      </c>
      <c r="E51" s="262" t="s">
        <v>289</v>
      </c>
      <c r="F51" s="61"/>
      <c r="G51" s="45"/>
    </row>
    <row r="52" spans="1:7" s="28" customFormat="1" ht="13.5">
      <c r="A52" s="18" t="s">
        <v>58</v>
      </c>
      <c r="B52" s="258">
        <v>10954</v>
      </c>
      <c r="C52" s="259">
        <v>4168</v>
      </c>
      <c r="D52" s="261">
        <v>4726.29</v>
      </c>
      <c r="E52" s="230">
        <v>286</v>
      </c>
      <c r="F52" s="61"/>
      <c r="G52" s="45"/>
    </row>
    <row r="53" spans="1:7" s="28" customFormat="1" ht="13.5">
      <c r="A53" s="18"/>
      <c r="B53" s="258"/>
      <c r="C53" s="259"/>
      <c r="D53" s="261"/>
      <c r="E53" s="230"/>
      <c r="F53" s="61"/>
      <c r="G53" s="45"/>
    </row>
    <row r="54" spans="1:7" s="28" customFormat="1" ht="13.5">
      <c r="A54" s="18" t="s">
        <v>59</v>
      </c>
      <c r="B54" s="258">
        <v>4941</v>
      </c>
      <c r="C54" s="259">
        <v>2105</v>
      </c>
      <c r="D54" s="261">
        <v>3507.28</v>
      </c>
      <c r="E54" s="230">
        <v>660</v>
      </c>
      <c r="F54" s="61"/>
      <c r="G54" s="45"/>
    </row>
    <row r="55" spans="1:7" s="28" customFormat="1" ht="13.5">
      <c r="A55" s="18" t="s">
        <v>60</v>
      </c>
      <c r="B55" s="258">
        <v>4466</v>
      </c>
      <c r="C55" s="259">
        <v>2436</v>
      </c>
      <c r="D55" s="261">
        <v>6707.95</v>
      </c>
      <c r="E55" s="230">
        <v>1210</v>
      </c>
      <c r="F55" s="61"/>
      <c r="G55" s="45"/>
    </row>
    <row r="56" spans="1:7" s="28" customFormat="1" ht="13.5">
      <c r="A56" s="18" t="s">
        <v>61</v>
      </c>
      <c r="B56" s="258">
        <v>23872</v>
      </c>
      <c r="C56" s="259">
        <v>7120</v>
      </c>
      <c r="D56" s="261">
        <v>7113.23</v>
      </c>
      <c r="E56" s="230">
        <v>63</v>
      </c>
      <c r="F56" s="61"/>
      <c r="G56" s="45"/>
    </row>
    <row r="57" spans="1:7" s="28" customFormat="1" ht="13.5">
      <c r="A57" s="18" t="s">
        <v>62</v>
      </c>
      <c r="B57" s="258">
        <v>25937</v>
      </c>
      <c r="C57" s="259">
        <v>10142</v>
      </c>
      <c r="D57" s="261">
        <v>8479.7</v>
      </c>
      <c r="E57" s="230">
        <v>150</v>
      </c>
      <c r="F57" s="61"/>
      <c r="G57" s="45"/>
    </row>
    <row r="58" spans="1:7" s="68" customFormat="1" ht="13.5">
      <c r="A58" s="47" t="s">
        <v>63</v>
      </c>
      <c r="B58" s="255">
        <v>11451</v>
      </c>
      <c r="C58" s="256">
        <v>4809</v>
      </c>
      <c r="D58" s="263">
        <v>6114.09</v>
      </c>
      <c r="E58" s="167">
        <v>428</v>
      </c>
      <c r="F58" s="62"/>
      <c r="G58" s="65"/>
    </row>
    <row r="59" spans="1:7" s="28" customFormat="1" ht="13.5">
      <c r="A59" s="42"/>
      <c r="B59" s="258"/>
      <c r="C59" s="259"/>
      <c r="D59" s="261"/>
      <c r="E59" s="230"/>
      <c r="F59" s="61"/>
      <c r="G59" s="45"/>
    </row>
    <row r="60" spans="1:7" s="28" customFormat="1" ht="13.5">
      <c r="A60" s="18" t="s">
        <v>64</v>
      </c>
      <c r="B60" s="258">
        <v>6492</v>
      </c>
      <c r="C60" s="259">
        <v>3037</v>
      </c>
      <c r="D60" s="261">
        <v>4146.74</v>
      </c>
      <c r="E60" s="230">
        <v>125</v>
      </c>
      <c r="F60" s="61"/>
      <c r="G60" s="45"/>
    </row>
    <row r="61" spans="1:7" s="28" customFormat="1" ht="13.5">
      <c r="A61" s="18" t="s">
        <v>65</v>
      </c>
      <c r="B61" s="258">
        <v>9198</v>
      </c>
      <c r="C61" s="259">
        <v>3929</v>
      </c>
      <c r="D61" s="261">
        <v>1876.55</v>
      </c>
      <c r="E61" s="230">
        <v>196</v>
      </c>
      <c r="F61" s="61"/>
      <c r="G61" s="45"/>
    </row>
    <row r="62" spans="1:7" s="28" customFormat="1" ht="13.5">
      <c r="A62" s="18" t="s">
        <v>66</v>
      </c>
      <c r="B62" s="258">
        <v>16156</v>
      </c>
      <c r="C62" s="259">
        <v>5525</v>
      </c>
      <c r="D62" s="261">
        <v>5678.33</v>
      </c>
      <c r="E62" s="230">
        <v>750</v>
      </c>
      <c r="F62" s="61"/>
      <c r="G62" s="45"/>
    </row>
    <row r="63" spans="1:7" s="28" customFormat="1" ht="13.5">
      <c r="A63" s="18" t="s">
        <v>67</v>
      </c>
      <c r="B63" s="258">
        <v>8007</v>
      </c>
      <c r="C63" s="259">
        <v>2767</v>
      </c>
      <c r="D63" s="261">
        <v>7105.16</v>
      </c>
      <c r="E63" s="230">
        <v>835</v>
      </c>
      <c r="F63" s="61"/>
      <c r="G63" s="45"/>
    </row>
    <row r="64" spans="1:7" s="28" customFormat="1" ht="13.5">
      <c r="A64" s="18" t="s">
        <v>68</v>
      </c>
      <c r="B64" s="258">
        <v>73421</v>
      </c>
      <c r="C64" s="259">
        <v>21377</v>
      </c>
      <c r="D64" s="261">
        <v>4978.51</v>
      </c>
      <c r="E64" s="230">
        <v>471</v>
      </c>
      <c r="F64" s="61"/>
      <c r="G64" s="45"/>
    </row>
    <row r="65" spans="1:7" s="28" customFormat="1" ht="13.5">
      <c r="A65" s="18"/>
      <c r="B65" s="258"/>
      <c r="C65" s="259"/>
      <c r="D65" s="261"/>
      <c r="E65" s="230"/>
      <c r="F65" s="61"/>
      <c r="G65" s="45"/>
    </row>
    <row r="66" spans="1:7" s="28" customFormat="1" ht="13.5">
      <c r="A66" s="18" t="s">
        <v>69</v>
      </c>
      <c r="B66" s="258">
        <v>8150</v>
      </c>
      <c r="C66" s="259">
        <v>3470</v>
      </c>
      <c r="D66" s="261">
        <v>2439.65</v>
      </c>
      <c r="E66" s="230">
        <v>187</v>
      </c>
      <c r="F66" s="61"/>
      <c r="G66" s="45"/>
    </row>
    <row r="67" spans="1:7" s="28" customFormat="1" ht="13.5">
      <c r="A67" s="18" t="s">
        <v>70</v>
      </c>
      <c r="B67" s="258">
        <v>8491</v>
      </c>
      <c r="C67" s="259">
        <v>4355</v>
      </c>
      <c r="D67" s="261">
        <v>4105.47</v>
      </c>
      <c r="E67" s="230">
        <v>2531</v>
      </c>
      <c r="F67" s="61"/>
      <c r="G67" s="45"/>
    </row>
    <row r="68" spans="1:7" s="28" customFormat="1" ht="13.5">
      <c r="A68" s="18" t="s">
        <v>71</v>
      </c>
      <c r="B68" s="258">
        <v>14045</v>
      </c>
      <c r="C68" s="259">
        <v>6186</v>
      </c>
      <c r="D68" s="261">
        <v>7404.79</v>
      </c>
      <c r="E68" s="230">
        <v>214</v>
      </c>
      <c r="F68" s="61"/>
      <c r="G68" s="45"/>
    </row>
    <row r="69" spans="1:7" s="28" customFormat="1" ht="13.5">
      <c r="A69" s="18" t="s">
        <v>72</v>
      </c>
      <c r="B69" s="258">
        <v>8197</v>
      </c>
      <c r="C69" s="259">
        <v>3747</v>
      </c>
      <c r="D69" s="261">
        <v>6339.74</v>
      </c>
      <c r="E69" s="230">
        <v>388</v>
      </c>
      <c r="F69" s="61"/>
      <c r="G69" s="45"/>
    </row>
    <row r="70" spans="1:7" s="28" customFormat="1" ht="13.5">
      <c r="A70" s="18" t="s">
        <v>73</v>
      </c>
      <c r="B70" s="258">
        <v>9490</v>
      </c>
      <c r="C70" s="259">
        <v>3838</v>
      </c>
      <c r="D70" s="261">
        <v>7735.99</v>
      </c>
      <c r="E70" s="230">
        <v>922</v>
      </c>
      <c r="F70" s="61"/>
      <c r="G70" s="45"/>
    </row>
    <row r="71" spans="1:7" s="28" customFormat="1" ht="13.5">
      <c r="A71" s="18"/>
      <c r="B71" s="258"/>
      <c r="C71" s="259"/>
      <c r="D71" s="261"/>
      <c r="E71" s="230"/>
      <c r="F71" s="61"/>
      <c r="G71" s="45"/>
    </row>
    <row r="72" spans="1:7" s="28" customFormat="1" ht="13.5">
      <c r="A72" s="18" t="s">
        <v>74</v>
      </c>
      <c r="B72" s="258">
        <v>10604</v>
      </c>
      <c r="C72" s="259">
        <v>3973</v>
      </c>
      <c r="D72" s="261">
        <v>9188.82</v>
      </c>
      <c r="E72" s="230">
        <v>888</v>
      </c>
      <c r="F72" s="61"/>
      <c r="G72" s="45"/>
    </row>
    <row r="73" spans="1:7" s="28" customFormat="1" ht="13.5">
      <c r="A73" s="18" t="s">
        <v>75</v>
      </c>
      <c r="B73" s="113">
        <v>12403</v>
      </c>
      <c r="C73" s="253">
        <v>5058</v>
      </c>
      <c r="D73" s="264">
        <v>2276.49</v>
      </c>
      <c r="E73" s="172">
        <v>148</v>
      </c>
      <c r="F73" s="61"/>
      <c r="G73" s="45"/>
    </row>
    <row r="74" spans="1:7" s="28" customFormat="1" ht="13.5">
      <c r="A74" s="135"/>
      <c r="B74" s="136"/>
      <c r="C74" s="265"/>
      <c r="D74" s="266"/>
      <c r="E74" s="188"/>
      <c r="F74" s="61"/>
      <c r="G74" s="45"/>
    </row>
    <row r="75" spans="1:7" s="28" customFormat="1" ht="13.5">
      <c r="A75" s="267"/>
      <c r="B75" s="44"/>
      <c r="C75" s="44"/>
      <c r="D75" s="44"/>
      <c r="E75" s="45"/>
      <c r="F75" s="45"/>
      <c r="G75" s="45"/>
    </row>
    <row r="76" spans="1:7" s="28" customFormat="1" ht="13.5">
      <c r="A76" s="45"/>
      <c r="B76" s="44"/>
      <c r="C76" s="44"/>
      <c r="D76" s="61"/>
      <c r="E76" s="45"/>
      <c r="F76" s="45"/>
      <c r="G76" s="45"/>
    </row>
    <row r="77" spans="1:7" s="28" customFormat="1" ht="13.5">
      <c r="A77" s="45"/>
      <c r="B77" s="61"/>
      <c r="C77" s="61"/>
      <c r="D77" s="61"/>
      <c r="E77" s="45"/>
      <c r="F77" s="45"/>
      <c r="G77" s="45"/>
    </row>
    <row r="78" spans="2:3" ht="13.5">
      <c r="B78" s="61"/>
      <c r="C78" s="61"/>
    </row>
  </sheetData>
  <sheetProtection/>
  <mergeCells count="3">
    <mergeCell ref="A9:A12"/>
    <mergeCell ref="B9:C9"/>
    <mergeCell ref="B10:C10"/>
  </mergeCells>
  <printOptions horizontalCentered="1"/>
  <pageMargins left="0.5905511811023623" right="0.5905511811023623" top="0.5905511811023623" bottom="0.3937007874015748"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012907</dc:creator>
  <cp:keywords/>
  <dc:description/>
  <cp:lastModifiedBy>012907</cp:lastModifiedBy>
  <dcterms:created xsi:type="dcterms:W3CDTF">2012-12-21T00:00:27Z</dcterms:created>
  <dcterms:modified xsi:type="dcterms:W3CDTF">2012-12-21T00:05:01Z</dcterms:modified>
  <cp:category/>
  <cp:version/>
  <cp:contentType/>
  <cp:contentStatus/>
</cp:coreProperties>
</file>