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68" sheetId="1" r:id="rId1"/>
  </sheets>
  <definedNames/>
  <calcPr fullCalcOnLoad="1"/>
</workbook>
</file>

<file path=xl/sharedStrings.xml><?xml version="1.0" encoding="utf-8"?>
<sst xmlns="http://schemas.openxmlformats.org/spreadsheetml/2006/main" count="137" uniqueCount="58">
  <si>
    <t>１６８　 市町公営企業債（平成22年度）</t>
  </si>
  <si>
    <t>（単位　1000円）</t>
  </si>
  <si>
    <t>対象は公営企業法適用企業である。</t>
  </si>
  <si>
    <t>県市町課「市町財政概要」</t>
  </si>
  <si>
    <t>事      業</t>
  </si>
  <si>
    <t>平成22年度末</t>
  </si>
  <si>
    <t>借　入　先　別　内　訳</t>
  </si>
  <si>
    <t>22年度中</t>
  </si>
  <si>
    <t/>
  </si>
  <si>
    <t>地方公共団体</t>
  </si>
  <si>
    <t>市中銀行以外</t>
  </si>
  <si>
    <t>団      体</t>
  </si>
  <si>
    <t>現    在    高</t>
  </si>
  <si>
    <t>政府資金</t>
  </si>
  <si>
    <t>等金融機構</t>
  </si>
  <si>
    <t>市中銀行</t>
  </si>
  <si>
    <t>の金融機関</t>
  </si>
  <si>
    <t>その他</t>
  </si>
  <si>
    <t>発 行 額</t>
  </si>
  <si>
    <t>総          額</t>
  </si>
  <si>
    <t>上  水  道  事  業</t>
  </si>
  <si>
    <t xml:space="preserve">  下   関   市</t>
  </si>
  <si>
    <t>－</t>
  </si>
  <si>
    <t xml:space="preserve">  宇   部   市</t>
  </si>
  <si>
    <t xml:space="preserve">  山   口   市</t>
  </si>
  <si>
    <t xml:space="preserve">  萩         市</t>
  </si>
  <si>
    <t xml:space="preserve">  防   府   市</t>
  </si>
  <si>
    <t xml:space="preserve">  下   松   市</t>
  </si>
  <si>
    <t xml:space="preserve">  岩   国   市</t>
  </si>
  <si>
    <t xml:space="preserve">  光         市</t>
  </si>
  <si>
    <t xml:space="preserve">  長   門   市</t>
  </si>
  <si>
    <t xml:space="preserve">  柳   井   市</t>
  </si>
  <si>
    <t xml:space="preserve">  美   祢   市</t>
  </si>
  <si>
    <t xml:space="preserve">  周   南   市</t>
  </si>
  <si>
    <t xml:space="preserve">  山陽小野田市</t>
  </si>
  <si>
    <t xml:space="preserve">  田布施・平生</t>
  </si>
  <si>
    <t xml:space="preserve">  　水道企業団</t>
  </si>
  <si>
    <t xml:space="preserve">  柳井地域広域</t>
  </si>
  <si>
    <t xml:space="preserve"> </t>
  </si>
  <si>
    <t xml:space="preserve">  光地域広域</t>
  </si>
  <si>
    <t>簡易水道事業</t>
  </si>
  <si>
    <t>工業用水道事業</t>
  </si>
  <si>
    <t>交  通  事  業</t>
  </si>
  <si>
    <t xml:space="preserve">ガ  ス  事  業 </t>
  </si>
  <si>
    <t>病  院  事  業</t>
  </si>
  <si>
    <t xml:space="preserve">  岩　 国   市</t>
  </si>
  <si>
    <t>　周　 南 　市</t>
  </si>
  <si>
    <t>　山陽小野田市</t>
  </si>
  <si>
    <t xml:space="preserve">  周防大島町</t>
  </si>
  <si>
    <t>介護サービス事業</t>
  </si>
  <si>
    <t>　光  　　　 市</t>
  </si>
  <si>
    <t>公共下水道事業</t>
  </si>
  <si>
    <t xml:space="preserve">  宇   部   市</t>
  </si>
  <si>
    <t>　山　 口 　市</t>
  </si>
  <si>
    <t>　美　 祢 　市</t>
  </si>
  <si>
    <t>特定環境保全公共下水道事業</t>
  </si>
  <si>
    <t xml:space="preserve">  下   関   市</t>
  </si>
  <si>
    <t xml:space="preserve">  山　 口   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</si>
</sst>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3" fontId="18" fillId="0" borderId="0" xfId="0" applyNumberFormat="1" applyFont="1" applyAlignment="1" applyProtection="1">
      <alignment/>
      <protection locked="0"/>
    </xf>
    <xf numFmtId="3" fontId="20" fillId="0" borderId="0" xfId="0" applyNumberFormat="1" applyFont="1" applyAlignment="1" applyProtection="1">
      <alignment horizontal="left"/>
      <protection locked="0"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>
      <alignment horizontal="left" indent="3"/>
    </xf>
    <xf numFmtId="3" fontId="21" fillId="0" borderId="0" xfId="0" applyNumberFormat="1" applyFont="1" applyAlignment="1">
      <alignment horizontal="right"/>
    </xf>
    <xf numFmtId="3" fontId="18" fillId="33" borderId="10" xfId="0" applyNumberFormat="1" applyFont="1" applyFill="1" applyBorder="1" applyAlignment="1" applyProtection="1">
      <alignment horizontal="center"/>
      <protection locked="0"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3" fontId="18" fillId="33" borderId="12" xfId="0" applyNumberFormat="1" applyFont="1" applyFill="1" applyBorder="1" applyAlignment="1" applyProtection="1">
      <alignment horizontal="centerContinuous"/>
      <protection locked="0"/>
    </xf>
    <xf numFmtId="3" fontId="18" fillId="33" borderId="13" xfId="0" applyNumberFormat="1" applyFont="1" applyFill="1" applyBorder="1" applyAlignment="1" applyProtection="1">
      <alignment horizontal="centerContinuous"/>
      <protection locked="0"/>
    </xf>
    <xf numFmtId="3" fontId="18" fillId="33" borderId="10" xfId="0" applyNumberFormat="1" applyFont="1" applyFill="1" applyBorder="1" applyAlignment="1" applyProtection="1">
      <alignment horizontal="centerContinuous"/>
      <protection locked="0"/>
    </xf>
    <xf numFmtId="3" fontId="18" fillId="33" borderId="13" xfId="0" applyNumberFormat="1" applyFont="1" applyFill="1" applyBorder="1" applyAlignment="1" applyProtection="1">
      <alignment horizontal="center"/>
      <protection locked="0"/>
    </xf>
    <xf numFmtId="3" fontId="18" fillId="33" borderId="14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 quotePrefix="1">
      <alignment horizontal="center"/>
      <protection locked="0"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 applyProtection="1" quotePrefix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3" fontId="18" fillId="33" borderId="20" xfId="0" applyNumberFormat="1" applyFont="1" applyFill="1" applyBorder="1" applyAlignment="1" applyProtection="1">
      <alignment horizontal="center"/>
      <protection locked="0"/>
    </xf>
    <xf numFmtId="3" fontId="23" fillId="33" borderId="21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3" fontId="24" fillId="33" borderId="14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Alignment="1">
      <alignment vertical="center"/>
    </xf>
    <xf numFmtId="3" fontId="23" fillId="33" borderId="14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3" fontId="18" fillId="33" borderId="14" xfId="0" applyNumberFormat="1" applyFont="1" applyFill="1" applyBorder="1" applyAlignment="1" applyProtection="1">
      <alignment shrinkToFit="1"/>
      <protection locked="0"/>
    </xf>
    <xf numFmtId="3" fontId="18" fillId="33" borderId="22" xfId="0" applyNumberFormat="1" applyFont="1" applyFill="1" applyBorder="1" applyAlignment="1" applyProtection="1">
      <alignment/>
      <protection locked="0"/>
    </xf>
    <xf numFmtId="176" fontId="23" fillId="0" borderId="18" xfId="0" applyNumberFormat="1" applyFont="1" applyBorder="1" applyAlignment="1" applyProtection="1">
      <alignment horizontal="right"/>
      <protection locked="0"/>
    </xf>
    <xf numFmtId="176" fontId="23" fillId="0" borderId="23" xfId="0" applyNumberFormat="1" applyFont="1" applyBorder="1" applyAlignment="1">
      <alignment horizontal="right"/>
    </xf>
    <xf numFmtId="176" fontId="23" fillId="0" borderId="23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9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17.28125" style="0" customWidth="1"/>
    <col min="2" max="8" width="13.28125" style="0" customWidth="1"/>
    <col min="9" max="9" width="11.421875" style="0" bestFit="1" customWidth="1"/>
    <col min="10" max="10" width="9.57421875" style="0" bestFit="1" customWidth="1"/>
  </cols>
  <sheetData>
    <row r="1" spans="1:8" ht="17.25">
      <c r="A1" s="1"/>
      <c r="B1" s="2" t="s">
        <v>0</v>
      </c>
      <c r="C1" s="3"/>
      <c r="D1" s="1"/>
      <c r="E1" s="3"/>
      <c r="F1" s="1"/>
      <c r="G1" s="1"/>
      <c r="H1" s="1"/>
    </row>
    <row r="2" spans="1:8" ht="13.5">
      <c r="A2" s="1"/>
      <c r="C2" s="3"/>
      <c r="D2" s="1"/>
      <c r="E2" s="1"/>
      <c r="F2" s="1"/>
      <c r="G2" s="1"/>
      <c r="H2" s="1"/>
    </row>
    <row r="3" spans="1:8" ht="20.25" customHeight="1" thickBot="1">
      <c r="A3" s="4" t="s">
        <v>1</v>
      </c>
      <c r="B3" s="5" t="s">
        <v>2</v>
      </c>
      <c r="C3" s="1"/>
      <c r="D3" s="1"/>
      <c r="E3" s="1"/>
      <c r="F3" s="1"/>
      <c r="G3" s="1"/>
      <c r="H3" s="6" t="s">
        <v>3</v>
      </c>
    </row>
    <row r="4" spans="1:8" ht="14.25" thickTop="1">
      <c r="A4" s="7" t="s">
        <v>4</v>
      </c>
      <c r="B4" s="8" t="s">
        <v>5</v>
      </c>
      <c r="C4" s="9" t="s">
        <v>6</v>
      </c>
      <c r="D4" s="10"/>
      <c r="E4" s="10"/>
      <c r="F4" s="10"/>
      <c r="G4" s="11"/>
      <c r="H4" s="12" t="s">
        <v>7</v>
      </c>
    </row>
    <row r="5" spans="1:8" ht="13.5">
      <c r="A5" s="13"/>
      <c r="B5" s="14" t="s">
        <v>8</v>
      </c>
      <c r="C5" s="15"/>
      <c r="D5" s="15" t="s">
        <v>9</v>
      </c>
      <c r="E5" s="15"/>
      <c r="F5" s="15" t="s">
        <v>10</v>
      </c>
      <c r="G5" s="16"/>
      <c r="H5" s="17"/>
    </row>
    <row r="6" spans="1:8" ht="13.5">
      <c r="A6" s="13" t="s">
        <v>11</v>
      </c>
      <c r="B6" s="18" t="s">
        <v>12</v>
      </c>
      <c r="C6" s="19" t="s">
        <v>13</v>
      </c>
      <c r="D6" s="19" t="s">
        <v>14</v>
      </c>
      <c r="E6" s="19" t="s">
        <v>15</v>
      </c>
      <c r="F6" s="19" t="s">
        <v>16</v>
      </c>
      <c r="G6" s="20" t="s">
        <v>17</v>
      </c>
      <c r="H6" s="18" t="s">
        <v>18</v>
      </c>
    </row>
    <row r="7" spans="1:8" ht="13.5">
      <c r="A7" s="21"/>
      <c r="B7" s="22"/>
      <c r="C7" s="22"/>
      <c r="D7" s="22"/>
      <c r="E7" s="22"/>
      <c r="F7" s="22"/>
      <c r="G7" s="22"/>
      <c r="H7" s="22"/>
    </row>
    <row r="8" spans="1:10" ht="13.5">
      <c r="A8" s="23" t="s">
        <v>19</v>
      </c>
      <c r="B8" s="24">
        <f>SUM(C8:G8)</f>
        <v>303258970</v>
      </c>
      <c r="C8" s="25">
        <f>C10+C36+C43+C47+C50+C60+C64+C70</f>
        <v>188654081</v>
      </c>
      <c r="D8" s="25">
        <f>D10+D36+D43+D47+D50+D60+D64+D70</f>
        <v>93293846</v>
      </c>
      <c r="E8" s="25">
        <f>E10+E36+E43+E47+E50+E60+E64+E70</f>
        <v>17708679</v>
      </c>
      <c r="F8" s="25">
        <f>F10+F36+F43+F47+F50+F60+F64+F70</f>
        <v>3108214</v>
      </c>
      <c r="G8" s="25">
        <f>G10+G36+G43+G47+G50+G60+G64+G70</f>
        <v>494150</v>
      </c>
      <c r="H8" s="25">
        <f>H10+H43+H47+H50+H64+H70</f>
        <v>16846100</v>
      </c>
      <c r="I8" s="26"/>
      <c r="J8" s="25"/>
    </row>
    <row r="9" spans="1:8" ht="13.5">
      <c r="A9" s="27"/>
      <c r="B9" s="28"/>
      <c r="C9" s="29"/>
      <c r="D9" s="29"/>
      <c r="E9" s="29"/>
      <c r="F9" s="29"/>
      <c r="G9" s="29"/>
      <c r="H9" s="29"/>
    </row>
    <row r="10" spans="1:9" ht="13.5">
      <c r="A10" s="30" t="s">
        <v>20</v>
      </c>
      <c r="B10" s="28">
        <f>SUM(C10:G10)</f>
        <v>124409910</v>
      </c>
      <c r="C10" s="29">
        <f>SUM(C12:C24)+C26+C28+C30</f>
        <v>67521664</v>
      </c>
      <c r="D10" s="29">
        <f>SUM(D12:D24)+D26+D28+D30</f>
        <v>45059519</v>
      </c>
      <c r="E10" s="29">
        <f>SUM(E12:E24)+E26+E28</f>
        <v>11073950</v>
      </c>
      <c r="F10" s="29">
        <f>SUM(F12:F24)+F26</f>
        <v>639897</v>
      </c>
      <c r="G10" s="29">
        <f>SUM(G12:G24)</f>
        <v>114880</v>
      </c>
      <c r="H10" s="29">
        <f>SUM(H12:H24)+H26+H28</f>
        <v>6344800</v>
      </c>
      <c r="I10" s="26"/>
    </row>
    <row r="11" spans="1:8" ht="13.5">
      <c r="A11" s="30"/>
      <c r="B11" s="28"/>
      <c r="C11" s="28"/>
      <c r="D11" s="28"/>
      <c r="E11" s="28"/>
      <c r="F11" s="28"/>
      <c r="G11" s="28"/>
      <c r="H11" s="29"/>
    </row>
    <row r="12" spans="1:8" ht="13.5">
      <c r="A12" s="30" t="s">
        <v>21</v>
      </c>
      <c r="B12" s="28">
        <v>21149152</v>
      </c>
      <c r="C12" s="29">
        <v>12825733</v>
      </c>
      <c r="D12" s="29">
        <v>6340419</v>
      </c>
      <c r="E12" s="29">
        <v>1983000</v>
      </c>
      <c r="F12" s="29" t="s">
        <v>22</v>
      </c>
      <c r="G12" s="29" t="s">
        <v>22</v>
      </c>
      <c r="H12" s="29">
        <v>2917700</v>
      </c>
    </row>
    <row r="13" spans="1:8" ht="13.5">
      <c r="A13" s="30" t="s">
        <v>23</v>
      </c>
      <c r="B13" s="28">
        <v>14390712</v>
      </c>
      <c r="C13" s="29">
        <v>7141659</v>
      </c>
      <c r="D13" s="29">
        <v>3268473</v>
      </c>
      <c r="E13" s="29">
        <v>3980580</v>
      </c>
      <c r="F13" s="29" t="s">
        <v>22</v>
      </c>
      <c r="G13" s="29" t="s">
        <v>22</v>
      </c>
      <c r="H13" s="29">
        <v>295000</v>
      </c>
    </row>
    <row r="14" spans="1:8" ht="13.5">
      <c r="A14" s="30" t="s">
        <v>24</v>
      </c>
      <c r="B14" s="28">
        <v>17123225</v>
      </c>
      <c r="C14" s="29">
        <v>7449753</v>
      </c>
      <c r="D14" s="29">
        <v>7228972</v>
      </c>
      <c r="E14" s="29">
        <v>2444500</v>
      </c>
      <c r="F14" s="29" t="s">
        <v>22</v>
      </c>
      <c r="G14" s="29" t="s">
        <v>22</v>
      </c>
      <c r="H14" s="29">
        <v>594700</v>
      </c>
    </row>
    <row r="15" spans="1:8" ht="13.5">
      <c r="A15" s="30" t="s">
        <v>25</v>
      </c>
      <c r="B15" s="28">
        <v>2980911</v>
      </c>
      <c r="C15" s="29">
        <v>2019593</v>
      </c>
      <c r="D15" s="29">
        <v>961318</v>
      </c>
      <c r="E15" s="29" t="s">
        <v>22</v>
      </c>
      <c r="F15" s="29" t="s">
        <v>22</v>
      </c>
      <c r="G15" s="29" t="s">
        <v>22</v>
      </c>
      <c r="H15" s="29">
        <v>200300</v>
      </c>
    </row>
    <row r="16" spans="1:8" ht="13.5">
      <c r="A16" s="30" t="s">
        <v>26</v>
      </c>
      <c r="B16" s="28">
        <v>11284902</v>
      </c>
      <c r="C16" s="29">
        <v>6796457</v>
      </c>
      <c r="D16" s="29">
        <v>4108530</v>
      </c>
      <c r="E16" s="29">
        <v>255102</v>
      </c>
      <c r="F16" s="29">
        <v>124813</v>
      </c>
      <c r="G16" s="29" t="s">
        <v>22</v>
      </c>
      <c r="H16" s="29">
        <v>338000</v>
      </c>
    </row>
    <row r="17" spans="1:8" ht="13.5">
      <c r="A17" s="30" t="s">
        <v>27</v>
      </c>
      <c r="B17" s="28">
        <v>4723084</v>
      </c>
      <c r="C17" s="29">
        <v>2740782</v>
      </c>
      <c r="D17" s="29">
        <v>1699422</v>
      </c>
      <c r="E17" s="29">
        <v>282880</v>
      </c>
      <c r="F17" s="29" t="s">
        <v>22</v>
      </c>
      <c r="G17" s="29" t="s">
        <v>22</v>
      </c>
      <c r="H17" s="29">
        <v>184400</v>
      </c>
    </row>
    <row r="18" spans="1:8" ht="13.5">
      <c r="A18" s="30" t="s">
        <v>28</v>
      </c>
      <c r="B18" s="28">
        <v>2781815</v>
      </c>
      <c r="C18" s="29">
        <v>1628242</v>
      </c>
      <c r="D18" s="29">
        <v>1153573</v>
      </c>
      <c r="E18" s="29" t="s">
        <v>22</v>
      </c>
      <c r="F18" s="29" t="s">
        <v>22</v>
      </c>
      <c r="G18" s="29" t="s">
        <v>22</v>
      </c>
      <c r="H18" s="29">
        <v>232000</v>
      </c>
    </row>
    <row r="19" spans="1:8" ht="13.5">
      <c r="A19" s="30" t="s">
        <v>29</v>
      </c>
      <c r="B19" s="28">
        <v>6388340</v>
      </c>
      <c r="C19" s="29">
        <v>3640009</v>
      </c>
      <c r="D19" s="29">
        <v>2593391</v>
      </c>
      <c r="E19" s="29">
        <v>154940</v>
      </c>
      <c r="F19" s="29" t="s">
        <v>22</v>
      </c>
      <c r="G19" s="29" t="s">
        <v>22</v>
      </c>
      <c r="H19" s="29">
        <v>332700</v>
      </c>
    </row>
    <row r="20" spans="1:8" ht="13.5">
      <c r="A20" s="30" t="s">
        <v>30</v>
      </c>
      <c r="B20" s="28">
        <v>4097123</v>
      </c>
      <c r="C20" s="29">
        <v>2695231</v>
      </c>
      <c r="D20" s="29">
        <v>1270514</v>
      </c>
      <c r="E20" s="29">
        <v>29546</v>
      </c>
      <c r="F20" s="29">
        <v>101832</v>
      </c>
      <c r="G20" s="29" t="s">
        <v>22</v>
      </c>
      <c r="H20" s="29">
        <v>292000</v>
      </c>
    </row>
    <row r="21" spans="1:8" ht="13.5">
      <c r="A21" s="30" t="s">
        <v>31</v>
      </c>
      <c r="B21" s="28">
        <v>2083704</v>
      </c>
      <c r="C21" s="29">
        <v>1408716</v>
      </c>
      <c r="D21" s="29">
        <v>674988</v>
      </c>
      <c r="E21" s="29" t="s">
        <v>22</v>
      </c>
      <c r="F21" s="29" t="s">
        <v>22</v>
      </c>
      <c r="G21" s="29" t="s">
        <v>22</v>
      </c>
      <c r="H21" s="29">
        <v>74700</v>
      </c>
    </row>
    <row r="22" spans="1:8" ht="13.5">
      <c r="A22" s="30" t="s">
        <v>32</v>
      </c>
      <c r="B22" s="28">
        <v>1850375</v>
      </c>
      <c r="C22" s="29">
        <f>1192055+3441</f>
        <v>1195496</v>
      </c>
      <c r="D22" s="29">
        <v>535883</v>
      </c>
      <c r="E22" s="29">
        <v>118996</v>
      </c>
      <c r="F22" s="29" t="s">
        <v>22</v>
      </c>
      <c r="G22" s="29" t="s">
        <v>22</v>
      </c>
      <c r="H22" s="29">
        <v>64300</v>
      </c>
    </row>
    <row r="23" spans="1:8" ht="13.5">
      <c r="A23" s="30" t="s">
        <v>33</v>
      </c>
      <c r="B23" s="28">
        <v>13259756</v>
      </c>
      <c r="C23" s="29">
        <v>7037804</v>
      </c>
      <c r="D23" s="29">
        <v>4557882</v>
      </c>
      <c r="E23" s="29">
        <v>1549190</v>
      </c>
      <c r="F23" s="29" t="s">
        <v>22</v>
      </c>
      <c r="G23" s="29">
        <v>114880</v>
      </c>
      <c r="H23" s="29">
        <v>521200</v>
      </c>
    </row>
    <row r="24" spans="1:8" ht="13.5">
      <c r="A24" s="30" t="s">
        <v>34</v>
      </c>
      <c r="B24" s="28">
        <v>4301449</v>
      </c>
      <c r="C24" s="29">
        <v>2343507</v>
      </c>
      <c r="D24" s="29">
        <v>1545994</v>
      </c>
      <c r="E24" s="29">
        <v>144148</v>
      </c>
      <c r="F24" s="29">
        <v>267800</v>
      </c>
      <c r="G24" s="29" t="s">
        <v>22</v>
      </c>
      <c r="H24" s="29">
        <v>131800</v>
      </c>
    </row>
    <row r="25" spans="1:8" ht="13.5">
      <c r="A25" s="30"/>
      <c r="B25" s="28"/>
      <c r="C25" s="29"/>
      <c r="D25" s="29"/>
      <c r="E25" s="29"/>
      <c r="F25" s="29"/>
      <c r="G25" s="29"/>
      <c r="H25" s="29"/>
    </row>
    <row r="26" spans="1:8" ht="13.5">
      <c r="A26" s="30" t="s">
        <v>35</v>
      </c>
      <c r="B26" s="28">
        <v>3841867</v>
      </c>
      <c r="C26" s="29">
        <v>2197547</v>
      </c>
      <c r="D26" s="29">
        <v>1488800</v>
      </c>
      <c r="E26" s="29">
        <v>10068</v>
      </c>
      <c r="F26" s="29">
        <v>145452</v>
      </c>
      <c r="G26" s="29" t="s">
        <v>22</v>
      </c>
      <c r="H26" s="29">
        <v>45000</v>
      </c>
    </row>
    <row r="27" spans="1:8" ht="13.5">
      <c r="A27" s="30" t="s">
        <v>36</v>
      </c>
      <c r="B27" s="28"/>
      <c r="C27" s="29"/>
      <c r="D27" s="29"/>
      <c r="E27" s="29"/>
      <c r="F27" s="29"/>
      <c r="G27" s="29"/>
      <c r="H27" s="29"/>
    </row>
    <row r="28" spans="1:8" ht="13.5">
      <c r="A28" s="30" t="s">
        <v>37</v>
      </c>
      <c r="B28" s="28">
        <v>12477482</v>
      </c>
      <c r="C28" s="29">
        <v>5701307</v>
      </c>
      <c r="D28" s="29">
        <v>6655175</v>
      </c>
      <c r="E28" s="29">
        <v>121000</v>
      </c>
      <c r="F28" s="29" t="s">
        <v>22</v>
      </c>
      <c r="G28" s="29" t="s">
        <v>22</v>
      </c>
      <c r="H28" s="29">
        <v>121000</v>
      </c>
    </row>
    <row r="29" spans="1:8" ht="13.5">
      <c r="A29" s="30" t="s">
        <v>36</v>
      </c>
      <c r="B29" s="28"/>
      <c r="C29" s="29" t="s">
        <v>38</v>
      </c>
      <c r="E29" s="29"/>
      <c r="F29" s="29"/>
      <c r="G29" s="29"/>
      <c r="H29" s="29"/>
    </row>
    <row r="30" spans="1:8" ht="13.5">
      <c r="A30" s="30" t="s">
        <v>39</v>
      </c>
      <c r="B30" s="28">
        <v>1676013</v>
      </c>
      <c r="C30" s="29">
        <v>699828</v>
      </c>
      <c r="D30" s="29">
        <v>976185</v>
      </c>
      <c r="E30" s="29" t="s">
        <v>22</v>
      </c>
      <c r="F30" s="29" t="s">
        <v>22</v>
      </c>
      <c r="G30" s="29" t="s">
        <v>22</v>
      </c>
      <c r="H30" s="29">
        <v>0</v>
      </c>
    </row>
    <row r="31" spans="1:8" ht="13.5">
      <c r="A31" s="30" t="s">
        <v>36</v>
      </c>
      <c r="B31" s="28"/>
      <c r="C31" s="29"/>
      <c r="D31" s="29"/>
      <c r="E31" s="29"/>
      <c r="F31" s="29"/>
      <c r="G31" s="29"/>
      <c r="H31" s="29"/>
    </row>
    <row r="32" spans="1:8" ht="13.5">
      <c r="A32" s="30"/>
      <c r="B32" s="28"/>
      <c r="C32" s="29"/>
      <c r="D32" s="29"/>
      <c r="E32" s="29"/>
      <c r="F32" s="29"/>
      <c r="G32" s="29"/>
      <c r="H32" s="29"/>
    </row>
    <row r="33" spans="1:8" ht="13.5">
      <c r="A33" s="30" t="s">
        <v>40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</row>
    <row r="34" spans="1:8" ht="13.5">
      <c r="A34" s="30" t="s">
        <v>27</v>
      </c>
      <c r="B34" s="29">
        <v>0</v>
      </c>
      <c r="C34" s="29" t="s">
        <v>22</v>
      </c>
      <c r="D34" s="29">
        <v>0</v>
      </c>
      <c r="E34" s="29" t="s">
        <v>22</v>
      </c>
      <c r="F34" s="29" t="s">
        <v>22</v>
      </c>
      <c r="G34" s="29" t="s">
        <v>22</v>
      </c>
      <c r="H34" s="29">
        <v>0</v>
      </c>
    </row>
    <row r="35" spans="1:8" ht="13.5">
      <c r="A35" s="30"/>
      <c r="B35" s="28"/>
      <c r="C35" s="28"/>
      <c r="D35" s="28"/>
      <c r="E35" s="29"/>
      <c r="F35" s="29"/>
      <c r="G35" s="29"/>
      <c r="H35" s="29"/>
    </row>
    <row r="36" spans="1:8" ht="13.5">
      <c r="A36" s="30" t="s">
        <v>41</v>
      </c>
      <c r="B36" s="28">
        <f>SUM(C36:G36)</f>
        <v>457645</v>
      </c>
      <c r="C36" s="29">
        <f>SUM(C37:C41)</f>
        <v>201206</v>
      </c>
      <c r="D36" s="29">
        <f>SUM(D37:D41)</f>
        <v>256439</v>
      </c>
      <c r="E36" s="29">
        <v>0</v>
      </c>
      <c r="F36" s="29">
        <v>0</v>
      </c>
      <c r="G36" s="29">
        <v>0</v>
      </c>
      <c r="H36" s="29">
        <v>0</v>
      </c>
    </row>
    <row r="37" spans="1:8" ht="13.5">
      <c r="A37" s="30" t="s">
        <v>21</v>
      </c>
      <c r="B37" s="28">
        <v>0</v>
      </c>
      <c r="C37" s="29">
        <v>0</v>
      </c>
      <c r="D37" s="29">
        <v>0</v>
      </c>
      <c r="E37" s="29" t="s">
        <v>22</v>
      </c>
      <c r="F37" s="29" t="s">
        <v>22</v>
      </c>
      <c r="G37" s="29" t="s">
        <v>22</v>
      </c>
      <c r="H37" s="29">
        <v>0</v>
      </c>
    </row>
    <row r="38" spans="1:8" ht="13.5">
      <c r="A38" s="30" t="s">
        <v>26</v>
      </c>
      <c r="B38" s="28">
        <v>0</v>
      </c>
      <c r="C38" s="29">
        <v>0</v>
      </c>
      <c r="D38" s="29">
        <v>0</v>
      </c>
      <c r="E38" s="29" t="s">
        <v>22</v>
      </c>
      <c r="F38" s="29" t="s">
        <v>22</v>
      </c>
      <c r="G38" s="29" t="s">
        <v>22</v>
      </c>
      <c r="H38" s="29">
        <v>0</v>
      </c>
    </row>
    <row r="39" spans="1:8" ht="13.5">
      <c r="A39" s="30" t="s">
        <v>27</v>
      </c>
      <c r="B39" s="28">
        <v>0</v>
      </c>
      <c r="C39" s="29">
        <v>0</v>
      </c>
      <c r="D39" s="29">
        <v>0</v>
      </c>
      <c r="E39" s="29" t="s">
        <v>22</v>
      </c>
      <c r="F39" s="29" t="s">
        <v>22</v>
      </c>
      <c r="G39" s="29" t="s">
        <v>22</v>
      </c>
      <c r="H39" s="29">
        <v>0</v>
      </c>
    </row>
    <row r="40" spans="1:8" ht="13.5">
      <c r="A40" s="30" t="s">
        <v>28</v>
      </c>
      <c r="B40" s="28">
        <f>SUM(C40:D40)</f>
        <v>127861</v>
      </c>
      <c r="C40" s="29">
        <v>51239</v>
      </c>
      <c r="D40" s="29">
        <v>76622</v>
      </c>
      <c r="E40" s="29" t="s">
        <v>22</v>
      </c>
      <c r="F40" s="29" t="s">
        <v>22</v>
      </c>
      <c r="G40" s="29" t="s">
        <v>22</v>
      </c>
      <c r="H40" s="29">
        <v>0</v>
      </c>
    </row>
    <row r="41" spans="1:8" ht="13.5">
      <c r="A41" s="30" t="s">
        <v>34</v>
      </c>
      <c r="B41" s="28">
        <f>SUM(C41:D41)</f>
        <v>329784</v>
      </c>
      <c r="C41" s="29">
        <v>149967</v>
      </c>
      <c r="D41" s="29">
        <v>179817</v>
      </c>
      <c r="E41" s="29" t="s">
        <v>22</v>
      </c>
      <c r="F41" s="29" t="s">
        <v>22</v>
      </c>
      <c r="G41" s="29" t="s">
        <v>22</v>
      </c>
      <c r="H41" s="29">
        <v>0</v>
      </c>
    </row>
    <row r="42" spans="1:8" ht="13.5">
      <c r="A42" s="30"/>
      <c r="B42" s="28"/>
      <c r="C42" s="29"/>
      <c r="D42" s="29"/>
      <c r="E42" s="29"/>
      <c r="F42" s="29"/>
      <c r="G42" s="29"/>
      <c r="H42" s="29"/>
    </row>
    <row r="43" spans="1:8" ht="13.5">
      <c r="A43" s="30" t="s">
        <v>42</v>
      </c>
      <c r="B43" s="28">
        <f>SUM(C43:D43)</f>
        <v>114072</v>
      </c>
      <c r="C43" s="29">
        <v>65172</v>
      </c>
      <c r="D43" s="29">
        <v>48900</v>
      </c>
      <c r="E43" s="29">
        <v>0</v>
      </c>
      <c r="F43" s="29">
        <v>0</v>
      </c>
      <c r="G43" s="29">
        <v>0</v>
      </c>
      <c r="H43" s="29">
        <v>53000</v>
      </c>
    </row>
    <row r="44" spans="1:8" ht="13.5">
      <c r="A44" s="30" t="s">
        <v>23</v>
      </c>
      <c r="B44" s="28">
        <f>SUM(C44:D44)</f>
        <v>114072</v>
      </c>
      <c r="C44" s="29">
        <v>65172</v>
      </c>
      <c r="D44" s="29">
        <v>48900</v>
      </c>
      <c r="E44" s="29" t="s">
        <v>22</v>
      </c>
      <c r="F44" s="29" t="s">
        <v>22</v>
      </c>
      <c r="G44" s="29" t="s">
        <v>22</v>
      </c>
      <c r="H44" s="29">
        <v>53000</v>
      </c>
    </row>
    <row r="45" spans="1:8" ht="13.5">
      <c r="A45" s="30" t="s">
        <v>28</v>
      </c>
      <c r="B45" s="28" t="s">
        <v>22</v>
      </c>
      <c r="C45" s="29" t="s">
        <v>22</v>
      </c>
      <c r="D45" s="29" t="s">
        <v>22</v>
      </c>
      <c r="E45" s="29" t="s">
        <v>22</v>
      </c>
      <c r="F45" s="29" t="s">
        <v>22</v>
      </c>
      <c r="G45" s="29" t="s">
        <v>22</v>
      </c>
      <c r="H45" s="29">
        <v>0</v>
      </c>
    </row>
    <row r="46" spans="1:8" ht="13.5">
      <c r="A46" s="30"/>
      <c r="B46" s="28"/>
      <c r="C46" s="29"/>
      <c r="D46" s="29"/>
      <c r="E46" s="29"/>
      <c r="F46" s="29"/>
      <c r="G46" s="29"/>
      <c r="H46" s="29"/>
    </row>
    <row r="47" spans="1:8" ht="13.5">
      <c r="A47" s="30" t="s">
        <v>43</v>
      </c>
      <c r="B47" s="28">
        <f>SUM(C47:D47)</f>
        <v>2081313</v>
      </c>
      <c r="C47" s="29">
        <f>C48</f>
        <v>1368979</v>
      </c>
      <c r="D47" s="29">
        <f>D48</f>
        <v>712334</v>
      </c>
      <c r="E47" s="29">
        <v>0</v>
      </c>
      <c r="F47" s="29">
        <v>0</v>
      </c>
      <c r="G47" s="29">
        <v>0</v>
      </c>
      <c r="H47" s="29">
        <v>75000</v>
      </c>
    </row>
    <row r="48" spans="1:8" ht="13.5">
      <c r="A48" s="30" t="s">
        <v>23</v>
      </c>
      <c r="B48" s="28">
        <f>SUM(C48:D48)</f>
        <v>2081313</v>
      </c>
      <c r="C48" s="29">
        <v>1368979</v>
      </c>
      <c r="D48" s="29">
        <v>712334</v>
      </c>
      <c r="E48" s="29" t="s">
        <v>22</v>
      </c>
      <c r="F48" s="29" t="s">
        <v>22</v>
      </c>
      <c r="G48" s="29" t="s">
        <v>22</v>
      </c>
      <c r="H48" s="29">
        <v>75000</v>
      </c>
    </row>
    <row r="49" spans="1:8" ht="13.5">
      <c r="A49" s="30"/>
      <c r="B49" s="28"/>
      <c r="C49" s="28"/>
      <c r="D49" s="28"/>
      <c r="E49" s="28"/>
      <c r="F49" s="28"/>
      <c r="G49" s="28"/>
      <c r="H49" s="29"/>
    </row>
    <row r="50" spans="1:10" ht="13.5">
      <c r="A50" s="30" t="s">
        <v>44</v>
      </c>
      <c r="B50" s="28">
        <f>SUM(C50:G50)</f>
        <v>31543400</v>
      </c>
      <c r="C50" s="29">
        <f aca="true" t="shared" si="0" ref="C50:H50">SUM(C51:C58)</f>
        <v>26572033</v>
      </c>
      <c r="D50" s="29">
        <f t="shared" si="0"/>
        <v>1279220</v>
      </c>
      <c r="E50" s="29">
        <f t="shared" si="0"/>
        <v>2135560</v>
      </c>
      <c r="F50" s="29">
        <f t="shared" si="0"/>
        <v>1545637</v>
      </c>
      <c r="G50" s="29">
        <f t="shared" si="0"/>
        <v>10950</v>
      </c>
      <c r="H50" s="29">
        <f t="shared" si="0"/>
        <v>2976400</v>
      </c>
      <c r="I50" s="26"/>
      <c r="J50" s="29"/>
    </row>
    <row r="51" spans="1:8" ht="13.5">
      <c r="A51" s="30" t="s">
        <v>21</v>
      </c>
      <c r="B51" s="28">
        <f aca="true" t="shared" si="1" ref="B51:B58">SUM(C51:G51)</f>
        <v>4862191</v>
      </c>
      <c r="C51" s="29">
        <v>4331601</v>
      </c>
      <c r="D51" s="29">
        <v>40360</v>
      </c>
      <c r="E51" s="29">
        <v>0</v>
      </c>
      <c r="F51" s="29">
        <v>490230</v>
      </c>
      <c r="G51" s="29">
        <v>0</v>
      </c>
      <c r="H51" s="29">
        <v>761300</v>
      </c>
    </row>
    <row r="52" spans="1:8" ht="13.5">
      <c r="A52" s="30" t="s">
        <v>25</v>
      </c>
      <c r="B52" s="28">
        <f t="shared" si="1"/>
        <v>3759898</v>
      </c>
      <c r="C52" s="29">
        <v>3360417</v>
      </c>
      <c r="D52" s="29">
        <v>161856</v>
      </c>
      <c r="E52" s="29">
        <v>226675</v>
      </c>
      <c r="F52" s="29">
        <v>0</v>
      </c>
      <c r="G52" s="29">
        <v>10950</v>
      </c>
      <c r="H52" s="29">
        <v>107100</v>
      </c>
    </row>
    <row r="53" spans="1:8" ht="13.5">
      <c r="A53" s="30" t="s">
        <v>45</v>
      </c>
      <c r="B53" s="28">
        <f t="shared" si="1"/>
        <v>215836</v>
      </c>
      <c r="C53" s="29">
        <v>215836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</row>
    <row r="54" spans="1:8" ht="13.5">
      <c r="A54" s="30" t="s">
        <v>29</v>
      </c>
      <c r="B54" s="28">
        <f t="shared" si="1"/>
        <v>3941604</v>
      </c>
      <c r="C54" s="29">
        <v>3124214</v>
      </c>
      <c r="D54" s="29">
        <v>40490</v>
      </c>
      <c r="E54" s="29">
        <v>690500</v>
      </c>
      <c r="F54" s="29">
        <v>86400</v>
      </c>
      <c r="G54" s="29">
        <v>0</v>
      </c>
      <c r="H54" s="29">
        <v>227800</v>
      </c>
    </row>
    <row r="55" spans="1:8" ht="13.5">
      <c r="A55" s="30" t="s">
        <v>32</v>
      </c>
      <c r="B55" s="28">
        <f t="shared" si="1"/>
        <v>4164645</v>
      </c>
      <c r="C55" s="29">
        <v>3280039</v>
      </c>
      <c r="D55" s="29">
        <v>35779</v>
      </c>
      <c r="E55" s="29">
        <v>89940</v>
      </c>
      <c r="F55" s="29">
        <v>758887</v>
      </c>
      <c r="G55" s="29">
        <v>0</v>
      </c>
      <c r="H55" s="29">
        <v>225800</v>
      </c>
    </row>
    <row r="56" spans="1:8" ht="13.5">
      <c r="A56" s="30" t="s">
        <v>46</v>
      </c>
      <c r="B56" s="28">
        <f t="shared" si="1"/>
        <v>4941599</v>
      </c>
      <c r="C56" s="29">
        <v>4859933</v>
      </c>
      <c r="D56" s="29">
        <v>25466</v>
      </c>
      <c r="E56" s="29">
        <v>21200</v>
      </c>
      <c r="F56" s="29">
        <v>35000</v>
      </c>
      <c r="G56" s="29">
        <v>0</v>
      </c>
      <c r="H56" s="29">
        <v>21700</v>
      </c>
    </row>
    <row r="57" spans="1:8" ht="13.5">
      <c r="A57" s="30" t="s">
        <v>47</v>
      </c>
      <c r="B57" s="28">
        <f t="shared" si="1"/>
        <v>1738437</v>
      </c>
      <c r="C57" s="29">
        <v>649388</v>
      </c>
      <c r="D57" s="29">
        <v>14809</v>
      </c>
      <c r="E57" s="29">
        <v>899120</v>
      </c>
      <c r="F57" s="29">
        <v>175120</v>
      </c>
      <c r="G57" s="29">
        <v>0</v>
      </c>
      <c r="H57" s="29">
        <v>35400</v>
      </c>
    </row>
    <row r="58" spans="1:8" ht="13.5">
      <c r="A58" s="30" t="s">
        <v>48</v>
      </c>
      <c r="B58" s="28">
        <f t="shared" si="1"/>
        <v>7919190</v>
      </c>
      <c r="C58" s="29">
        <v>6750605</v>
      </c>
      <c r="D58" s="29">
        <v>960460</v>
      </c>
      <c r="E58" s="29">
        <v>208125</v>
      </c>
      <c r="F58" s="29">
        <v>0</v>
      </c>
      <c r="G58" s="29">
        <v>0</v>
      </c>
      <c r="H58" s="29">
        <v>1597300</v>
      </c>
    </row>
    <row r="59" spans="1:8" ht="13.5">
      <c r="A59" s="30"/>
      <c r="B59" s="28"/>
      <c r="C59" s="28"/>
      <c r="D59" s="28"/>
      <c r="E59" s="29"/>
      <c r="F59" s="29"/>
      <c r="G59" s="29"/>
      <c r="H59" s="29"/>
    </row>
    <row r="60" spans="1:8" ht="13.5">
      <c r="A60" s="30" t="s">
        <v>49</v>
      </c>
      <c r="B60" s="28">
        <f>SUM(C60:D60)</f>
        <v>2177334</v>
      </c>
      <c r="C60" s="29">
        <f>SUM(C61:C62)</f>
        <v>1620316</v>
      </c>
      <c r="D60" s="29">
        <f>SUM(D61:D62)</f>
        <v>557018</v>
      </c>
      <c r="E60" s="29">
        <v>0</v>
      </c>
      <c r="F60" s="29">
        <v>0</v>
      </c>
      <c r="G60" s="29">
        <v>0</v>
      </c>
      <c r="H60" s="29">
        <v>0</v>
      </c>
    </row>
    <row r="61" spans="1:8" ht="13.5">
      <c r="A61" s="30" t="s">
        <v>50</v>
      </c>
      <c r="B61" s="28">
        <f>SUM(C61:D61)</f>
        <v>859847</v>
      </c>
      <c r="C61" s="29">
        <v>859847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</row>
    <row r="62" spans="1:8" ht="13.5">
      <c r="A62" s="30" t="s">
        <v>46</v>
      </c>
      <c r="B62" s="28">
        <f>SUM(C62:D62)</f>
        <v>1317487</v>
      </c>
      <c r="C62" s="29">
        <f>366980+393489</f>
        <v>760469</v>
      </c>
      <c r="D62" s="29">
        <v>557018</v>
      </c>
      <c r="E62" s="29">
        <v>0</v>
      </c>
      <c r="F62" s="29">
        <v>0</v>
      </c>
      <c r="G62" s="29">
        <v>0</v>
      </c>
      <c r="H62" s="29">
        <v>0</v>
      </c>
    </row>
    <row r="63" spans="1:8" ht="13.5">
      <c r="A63" s="30"/>
      <c r="B63" s="28"/>
      <c r="C63" s="28"/>
      <c r="D63" s="28"/>
      <c r="E63" s="28"/>
      <c r="F63" s="28"/>
      <c r="G63" s="28"/>
      <c r="H63" s="29"/>
    </row>
    <row r="64" spans="1:9" ht="13.5">
      <c r="A64" s="30" t="s">
        <v>51</v>
      </c>
      <c r="B64" s="28">
        <f>SUM(C64:G64)</f>
        <v>139612615</v>
      </c>
      <c r="C64" s="29">
        <f aca="true" t="shared" si="2" ref="C64:H64">SUM(C65:C68)</f>
        <v>89536850</v>
      </c>
      <c r="D64" s="29">
        <f t="shared" si="2"/>
        <v>44285596</v>
      </c>
      <c r="E64" s="29">
        <f t="shared" si="2"/>
        <v>4499169</v>
      </c>
      <c r="F64" s="29">
        <f t="shared" si="2"/>
        <v>922680</v>
      </c>
      <c r="G64" s="29">
        <f t="shared" si="2"/>
        <v>368320</v>
      </c>
      <c r="H64" s="29">
        <f t="shared" si="2"/>
        <v>7119100</v>
      </c>
      <c r="I64" s="26"/>
    </row>
    <row r="65" spans="1:8" ht="13.5">
      <c r="A65" s="30" t="s">
        <v>21</v>
      </c>
      <c r="B65" s="28">
        <f>SUM(C65:G65)</f>
        <v>60571615</v>
      </c>
      <c r="C65" s="29">
        <f>28132951+12325053</f>
        <v>40458004</v>
      </c>
      <c r="D65" s="29">
        <v>19322785</v>
      </c>
      <c r="E65" s="29">
        <v>43962</v>
      </c>
      <c r="F65" s="29">
        <v>378544</v>
      </c>
      <c r="G65" s="29">
        <v>368320</v>
      </c>
      <c r="H65" s="29">
        <v>3542200</v>
      </c>
    </row>
    <row r="66" spans="1:8" ht="13.5">
      <c r="A66" s="30" t="s">
        <v>52</v>
      </c>
      <c r="B66" s="28">
        <f>SUM(C66:G66)</f>
        <v>37175604</v>
      </c>
      <c r="C66" s="29">
        <f>11499356+11421751</f>
        <v>22921107</v>
      </c>
      <c r="D66" s="29">
        <v>11013015</v>
      </c>
      <c r="E66" s="29">
        <v>3009814</v>
      </c>
      <c r="F66" s="29">
        <v>231668</v>
      </c>
      <c r="G66" s="29">
        <v>0</v>
      </c>
      <c r="H66" s="29">
        <v>2095300</v>
      </c>
    </row>
    <row r="67" spans="1:8" ht="13.5">
      <c r="A67" s="30" t="s">
        <v>53</v>
      </c>
      <c r="B67" s="28">
        <f>SUM(C67:G67)</f>
        <v>37097119</v>
      </c>
      <c r="C67" s="29">
        <f>8255574+14745055</f>
        <v>23000629</v>
      </c>
      <c r="D67" s="29">
        <v>12824673</v>
      </c>
      <c r="E67" s="29">
        <v>1271817</v>
      </c>
      <c r="F67" s="29">
        <v>0</v>
      </c>
      <c r="G67" s="29">
        <v>0</v>
      </c>
      <c r="H67" s="29">
        <v>1460600</v>
      </c>
    </row>
    <row r="68" spans="1:8" ht="13.5">
      <c r="A68" s="30" t="s">
        <v>54</v>
      </c>
      <c r="B68" s="28">
        <f>SUM(C68:G68)</f>
        <v>4768277</v>
      </c>
      <c r="C68" s="29">
        <f>2137399+1019711</f>
        <v>3157110</v>
      </c>
      <c r="D68" s="29">
        <v>1125123</v>
      </c>
      <c r="E68" s="29">
        <v>173576</v>
      </c>
      <c r="F68" s="29">
        <v>312468</v>
      </c>
      <c r="G68" s="29">
        <v>0</v>
      </c>
      <c r="H68" s="29">
        <v>21000</v>
      </c>
    </row>
    <row r="69" spans="1:8" ht="13.5">
      <c r="A69" s="30"/>
      <c r="B69" s="28"/>
      <c r="C69" s="29"/>
      <c r="D69" s="29"/>
      <c r="E69" s="29"/>
      <c r="F69" s="29"/>
      <c r="G69" s="29"/>
      <c r="H69" s="29"/>
    </row>
    <row r="70" spans="1:8" ht="13.5">
      <c r="A70" s="31" t="s">
        <v>55</v>
      </c>
      <c r="B70" s="28">
        <f>SUM(C70:G70)</f>
        <v>2862681</v>
      </c>
      <c r="C70" s="29">
        <f aca="true" t="shared" si="3" ref="C70:H70">SUM(C71:C72)</f>
        <v>1767861</v>
      </c>
      <c r="D70" s="29">
        <f t="shared" si="3"/>
        <v>1094820</v>
      </c>
      <c r="E70" s="29">
        <f t="shared" si="3"/>
        <v>0</v>
      </c>
      <c r="F70" s="29">
        <f t="shared" si="3"/>
        <v>0</v>
      </c>
      <c r="G70" s="29">
        <f t="shared" si="3"/>
        <v>0</v>
      </c>
      <c r="H70" s="29">
        <f t="shared" si="3"/>
        <v>277800</v>
      </c>
    </row>
    <row r="71" spans="1:8" ht="13.5">
      <c r="A71" s="31" t="s">
        <v>56</v>
      </c>
      <c r="B71" s="28">
        <f>SUM(C71:G71)</f>
        <v>1153510</v>
      </c>
      <c r="C71" s="29">
        <v>782272</v>
      </c>
      <c r="D71" s="29">
        <v>371238</v>
      </c>
      <c r="E71" s="29">
        <v>0</v>
      </c>
      <c r="F71" s="29">
        <v>0</v>
      </c>
      <c r="G71" s="29">
        <v>0</v>
      </c>
      <c r="H71" s="29">
        <v>0</v>
      </c>
    </row>
    <row r="72" spans="1:8" ht="13.5">
      <c r="A72" s="32" t="s">
        <v>57</v>
      </c>
      <c r="B72" s="33">
        <f>SUM(C72:G72)</f>
        <v>1709171</v>
      </c>
      <c r="C72" s="34">
        <v>985589</v>
      </c>
      <c r="D72" s="34">
        <v>723582</v>
      </c>
      <c r="E72" s="35">
        <v>0</v>
      </c>
      <c r="F72" s="35">
        <v>0</v>
      </c>
      <c r="G72" s="35">
        <v>0</v>
      </c>
      <c r="H72" s="35">
        <v>277800</v>
      </c>
    </row>
    <row r="73" spans="1:8" ht="13.5">
      <c r="A73" s="36"/>
      <c r="B73" s="37"/>
      <c r="C73" s="37"/>
      <c r="D73" s="37"/>
      <c r="E73" s="28"/>
      <c r="F73" s="28"/>
      <c r="G73" s="28"/>
      <c r="H73" s="28"/>
    </row>
    <row r="75" ht="13.5">
      <c r="B75" s="26">
        <f>B10+B36+B43+B47+B50+B60+B64+B70</f>
        <v>303258970</v>
      </c>
    </row>
    <row r="79" ht="13.5">
      <c r="C79" t="s">
        <v>38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2012-12-20T02:24:16Z</dcterms:created>
  <dcterms:modified xsi:type="dcterms:W3CDTF">2012-12-20T02:24:31Z</dcterms:modified>
  <cp:category/>
  <cp:version/>
  <cp:contentType/>
  <cp:contentStatus/>
</cp:coreProperties>
</file>