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8775" activeTab="0"/>
  </bookViews>
  <sheets>
    <sheet name="3頁　収入内訳" sheetId="1" r:id="rId1"/>
    <sheet name="４頁　支出内訳" sheetId="2" r:id="rId2"/>
  </sheets>
  <definedNames>
    <definedName name="_xlnm.Print_Area" localSheetId="0">'3頁　収入内訳'!$A$1:$P$36</definedName>
    <definedName name="_xlnm.Print_Area" localSheetId="1">'４頁　支出内訳'!$A$1:$T$35</definedName>
  </definedNames>
  <calcPr fullCalcOnLoad="1"/>
</workbook>
</file>

<file path=xl/sharedStrings.xml><?xml version="1.0" encoding="utf-8"?>
<sst xmlns="http://schemas.openxmlformats.org/spreadsheetml/2006/main" count="148" uniqueCount="73">
  <si>
    <t>２　収入及び支出の状況</t>
  </si>
  <si>
    <t xml:space="preserve"> </t>
  </si>
  <si>
    <t xml:space="preserve"> 党費・会費</t>
  </si>
  <si>
    <t>自由民主党</t>
  </si>
  <si>
    <t>増減</t>
  </si>
  <si>
    <t>日本共産党</t>
  </si>
  <si>
    <t>社会民主党</t>
  </si>
  <si>
    <t>政  党  計</t>
  </si>
  <si>
    <t xml:space="preserve"> 合    計</t>
  </si>
  <si>
    <t>個　　人</t>
  </si>
  <si>
    <t>政治団体</t>
  </si>
  <si>
    <t>政党匿名</t>
  </si>
  <si>
    <t>小　　計</t>
  </si>
  <si>
    <t>事業収入</t>
  </si>
  <si>
    <t>借入金</t>
  </si>
  <si>
    <t>その他の</t>
  </si>
  <si>
    <t>前年繰越額</t>
  </si>
  <si>
    <t>収入総額</t>
  </si>
  <si>
    <t>Ｂ</t>
  </si>
  <si>
    <t>Ｃ（A+B）</t>
  </si>
  <si>
    <t>支出総額</t>
  </si>
  <si>
    <t>収 入 額</t>
  </si>
  <si>
    <t>区　　　　分</t>
  </si>
  <si>
    <t>繰越額を除く</t>
  </si>
  <si>
    <t>Ａ</t>
  </si>
  <si>
    <t xml:space="preserve">                        収　　　　　　入　　　　　　額　　　　　　の　　　　　　内　　　　　　訳</t>
  </si>
  <si>
    <t xml:space="preserve">寄 　　　　　　                  附        </t>
  </si>
  <si>
    <t>事業収入</t>
  </si>
  <si>
    <t xml:space="preserve">                           （単位：円）</t>
  </si>
  <si>
    <t>　(1) 収入の内訳</t>
  </si>
  <si>
    <t xml:space="preserve">  </t>
  </si>
  <si>
    <t xml:space="preserve"> 合    計</t>
  </si>
  <si>
    <t>Ａ＋Ｂ</t>
  </si>
  <si>
    <t/>
  </si>
  <si>
    <t>　　　　　</t>
  </si>
  <si>
    <t>　　　　　内訳）</t>
  </si>
  <si>
    <t>計</t>
  </si>
  <si>
    <t>その他事業費</t>
  </si>
  <si>
    <t>宣伝事業費</t>
  </si>
  <si>
    <t>機関紙誌発行</t>
  </si>
  <si>
    <t xml:space="preserve">  </t>
  </si>
  <si>
    <t xml:space="preserve">   </t>
  </si>
  <si>
    <t>　</t>
  </si>
  <si>
    <t>　(政治活動費</t>
  </si>
  <si>
    <t>その他の経費</t>
  </si>
  <si>
    <t>寄附・交付金</t>
  </si>
  <si>
    <t>調査研究費</t>
  </si>
  <si>
    <t>機関紙誌の発行その他の事業費</t>
  </si>
  <si>
    <t>選挙関係費</t>
  </si>
  <si>
    <t xml:space="preserve"> 組織活動費</t>
  </si>
  <si>
    <t>事務所費</t>
  </si>
  <si>
    <t>備品消耗品費</t>
  </si>
  <si>
    <t>光熱水費</t>
  </si>
  <si>
    <t>人　件　費</t>
  </si>
  <si>
    <t>合　　計</t>
  </si>
  <si>
    <t>本部支部交付金</t>
  </si>
  <si>
    <t>政　　　　　　　　　　　治　　　　　　　　　　　活　　　　　　　　　　　動　　　　　　　　　　　費</t>
  </si>
  <si>
    <t>経　　　　　　常　　　　　　経　　　　　　費</t>
  </si>
  <si>
    <t>区　　　分</t>
  </si>
  <si>
    <t xml:space="preserve">  　(2) 支出の内訳</t>
  </si>
  <si>
    <t>政治団体</t>
  </si>
  <si>
    <t>その他の
収　　入</t>
  </si>
  <si>
    <t>政治資金
パーティー</t>
  </si>
  <si>
    <t>法人その他
の　 団　 体</t>
  </si>
  <si>
    <t>本部 ・ 支部
交付金収入</t>
  </si>
  <si>
    <t>（単位：円）</t>
  </si>
  <si>
    <t>公　明　党</t>
  </si>
  <si>
    <t>29年</t>
  </si>
  <si>
    <t>30年</t>
  </si>
  <si>
    <t>国民民主党</t>
  </si>
  <si>
    <t>立憲民主党</t>
  </si>
  <si>
    <t>(注)　１　区分欄の「30年」・「29年」は、それぞれ「30年分」・「29年分」を表す。</t>
  </si>
  <si>
    <t>　　　２　国民民主党は、民進党が30年に名称変更を行ったものである。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</si>
</sst>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#,##0.0000"/>
    <numFmt numFmtId="179" formatCode="0_ ;[Red]\-0\ "/>
    <numFmt numFmtId="180" formatCode="#,##0;&quot;▲ &quot;#,##0"/>
  </numFmts>
  <fonts count="49">
    <font>
      <sz val="14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4"/>
      <name val="ＭＳ 明朝"/>
      <family val="1"/>
    </font>
    <font>
      <u val="single"/>
      <sz val="10.5"/>
      <color indexed="12"/>
      <name val="ＭＳ Ｐゴシック"/>
      <family val="3"/>
    </font>
    <font>
      <u val="single"/>
      <sz val="10.5"/>
      <color indexed="36"/>
      <name val="ＭＳ Ｐゴシック"/>
      <family val="3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6"/>
      <name val="ＭＳ Ｐ明朝"/>
      <family val="1"/>
    </font>
    <font>
      <sz val="14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2060"/>
      <name val="ＭＳ Ｐ明朝"/>
      <family val="1"/>
    </font>
    <font>
      <sz val="14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hair"/>
      <bottom style="thin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hair"/>
      <bottom style="hair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 style="thin">
        <color indexed="8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60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2">
    <xf numFmtId="3" fontId="0" fillId="0" borderId="0" xfId="0" applyFont="1" applyAlignment="1">
      <alignment/>
    </xf>
    <xf numFmtId="0" fontId="5" fillId="0" borderId="0" xfId="57" applyFont="1" applyAlignment="1">
      <alignment/>
      <protection/>
    </xf>
    <xf numFmtId="3" fontId="5" fillId="0" borderId="0" xfId="57" applyNumberFormat="1" applyFont="1" applyAlignment="1">
      <alignment/>
      <protection/>
    </xf>
    <xf numFmtId="0" fontId="5" fillId="0" borderId="0" xfId="57" applyFont="1" applyBorder="1">
      <alignment/>
      <protection/>
    </xf>
    <xf numFmtId="0" fontId="5" fillId="0" borderId="10" xfId="57" applyFont="1" applyBorder="1">
      <alignment/>
      <protection/>
    </xf>
    <xf numFmtId="38" fontId="5" fillId="0" borderId="11" xfId="57" applyNumberFormat="1" applyFont="1" applyBorder="1" applyAlignment="1">
      <alignment horizontal="right" vertical="center"/>
      <protection/>
    </xf>
    <xf numFmtId="38" fontId="5" fillId="0" borderId="12" xfId="57" applyNumberFormat="1" applyFont="1" applyBorder="1" applyAlignment="1">
      <alignment horizontal="right" vertical="center"/>
      <protection/>
    </xf>
    <xf numFmtId="38" fontId="5" fillId="0" borderId="13" xfId="57" applyNumberFormat="1" applyFont="1" applyBorder="1" applyAlignment="1">
      <alignment horizontal="right" vertical="center"/>
      <protection/>
    </xf>
    <xf numFmtId="0" fontId="5" fillId="0" borderId="14" xfId="57" applyFont="1" applyBorder="1">
      <alignment/>
      <protection/>
    </xf>
    <xf numFmtId="38" fontId="5" fillId="0" borderId="15" xfId="57" applyNumberFormat="1" applyFont="1" applyBorder="1" applyAlignment="1">
      <alignment horizontal="right" vertical="center"/>
      <protection/>
    </xf>
    <xf numFmtId="38" fontId="5" fillId="0" borderId="16" xfId="57" applyNumberFormat="1" applyFont="1" applyBorder="1" applyAlignment="1">
      <alignment horizontal="right" vertical="center"/>
      <protection/>
    </xf>
    <xf numFmtId="38" fontId="5" fillId="0" borderId="17" xfId="57" applyNumberFormat="1" applyFont="1" applyBorder="1" applyAlignment="1">
      <alignment horizontal="right" vertical="center"/>
      <protection/>
    </xf>
    <xf numFmtId="0" fontId="5" fillId="0" borderId="18" xfId="57" applyFont="1" applyBorder="1" applyAlignment="1">
      <alignment horizontal="center" vertical="center"/>
      <protection/>
    </xf>
    <xf numFmtId="38" fontId="5" fillId="0" borderId="19" xfId="57" applyNumberFormat="1" applyFont="1" applyBorder="1" applyAlignment="1">
      <alignment horizontal="right" vertical="center"/>
      <protection/>
    </xf>
    <xf numFmtId="38" fontId="5" fillId="0" borderId="20" xfId="57" applyNumberFormat="1" applyFont="1" applyBorder="1" applyAlignment="1">
      <alignment horizontal="right" vertical="center"/>
      <protection/>
    </xf>
    <xf numFmtId="0" fontId="5" fillId="0" borderId="21" xfId="57" applyFont="1" applyBorder="1">
      <alignment/>
      <protection/>
    </xf>
    <xf numFmtId="0" fontId="5" fillId="0" borderId="18" xfId="57" applyFont="1" applyBorder="1">
      <alignment/>
      <protection/>
    </xf>
    <xf numFmtId="0" fontId="5" fillId="0" borderId="18" xfId="57" applyFont="1" applyBorder="1" applyAlignment="1">
      <alignment horizontal="center"/>
      <protection/>
    </xf>
    <xf numFmtId="0" fontId="5" fillId="0" borderId="22" xfId="57" applyFont="1" applyBorder="1">
      <alignment/>
      <protection/>
    </xf>
    <xf numFmtId="0" fontId="5" fillId="0" borderId="23" xfId="57" applyFont="1" applyBorder="1" applyAlignment="1">
      <alignment horizontal="center" vertical="center"/>
      <protection/>
    </xf>
    <xf numFmtId="0" fontId="5" fillId="0" borderId="24" xfId="57" applyFont="1" applyBorder="1">
      <alignment/>
      <protection/>
    </xf>
    <xf numFmtId="38" fontId="5" fillId="0" borderId="25" xfId="57" applyNumberFormat="1" applyFont="1" applyBorder="1" applyAlignment="1">
      <alignment horizontal="right" vertical="center"/>
      <protection/>
    </xf>
    <xf numFmtId="0" fontId="5" fillId="0" borderId="26" xfId="57" applyFont="1" applyBorder="1" applyAlignment="1">
      <alignment horizontal="center" vertical="top"/>
      <protection/>
    </xf>
    <xf numFmtId="0" fontId="5" fillId="0" borderId="0" xfId="57" applyFont="1" applyFill="1" applyAlignment="1">
      <alignment/>
      <protection/>
    </xf>
    <xf numFmtId="0" fontId="5" fillId="0" borderId="21" xfId="57" applyFont="1" applyFill="1" applyBorder="1">
      <alignment/>
      <protection/>
    </xf>
    <xf numFmtId="0" fontId="5" fillId="0" borderId="27" xfId="57" applyFont="1" applyBorder="1">
      <alignment/>
      <protection/>
    </xf>
    <xf numFmtId="38" fontId="5" fillId="0" borderId="28" xfId="57" applyNumberFormat="1" applyFont="1" applyBorder="1" applyAlignment="1">
      <alignment horizontal="right" vertical="center"/>
      <protection/>
    </xf>
    <xf numFmtId="38" fontId="5" fillId="0" borderId="29" xfId="57" applyNumberFormat="1" applyFont="1" applyBorder="1" applyAlignment="1">
      <alignment horizontal="right" vertical="center"/>
      <protection/>
    </xf>
    <xf numFmtId="0" fontId="5" fillId="0" borderId="22" xfId="57" applyFont="1" applyBorder="1" applyAlignment="1">
      <alignment horizontal="center" vertical="center"/>
      <protection/>
    </xf>
    <xf numFmtId="0" fontId="5" fillId="0" borderId="30" xfId="57" applyFont="1" applyBorder="1">
      <alignment/>
      <protection/>
    </xf>
    <xf numFmtId="0" fontId="5" fillId="0" borderId="30" xfId="57" applyFont="1" applyBorder="1" applyAlignment="1">
      <alignment horizontal="center" vertical="center"/>
      <protection/>
    </xf>
    <xf numFmtId="0" fontId="5" fillId="0" borderId="30" xfId="57" applyFont="1" applyBorder="1" applyAlignment="1">
      <alignment/>
      <protection/>
    </xf>
    <xf numFmtId="0" fontId="5" fillId="0" borderId="18" xfId="57" applyFont="1" applyBorder="1" applyAlignment="1">
      <alignment/>
      <protection/>
    </xf>
    <xf numFmtId="0" fontId="10" fillId="0" borderId="31" xfId="57" applyFont="1" applyBorder="1" applyAlignment="1">
      <alignment horizontal="center"/>
      <protection/>
    </xf>
    <xf numFmtId="0" fontId="5" fillId="0" borderId="0" xfId="57" applyFont="1">
      <alignment/>
      <protection/>
    </xf>
    <xf numFmtId="3" fontId="6" fillId="0" borderId="0" xfId="57" applyNumberFormat="1" applyFont="1" applyAlignment="1" applyProtection="1">
      <alignment/>
      <protection locked="0"/>
    </xf>
    <xf numFmtId="0" fontId="5" fillId="0" borderId="32" xfId="57" applyFont="1" applyBorder="1" applyAlignment="1">
      <alignment shrinkToFit="1"/>
      <protection/>
    </xf>
    <xf numFmtId="0" fontId="5" fillId="0" borderId="30" xfId="57" applyFont="1" applyBorder="1" applyAlignment="1">
      <alignment shrinkToFit="1"/>
      <protection/>
    </xf>
    <xf numFmtId="38" fontId="6" fillId="0" borderId="0" xfId="0" applyNumberFormat="1" applyFont="1" applyAlignment="1" applyProtection="1">
      <alignment/>
      <protection locked="0"/>
    </xf>
    <xf numFmtId="38" fontId="5" fillId="0" borderId="0" xfId="0" applyNumberFormat="1" applyFont="1" applyAlignment="1">
      <alignment horizontal="center"/>
    </xf>
    <xf numFmtId="38" fontId="5" fillId="0" borderId="0" xfId="0" applyNumberFormat="1" applyFont="1" applyAlignment="1">
      <alignment/>
    </xf>
    <xf numFmtId="38" fontId="5" fillId="0" borderId="0" xfId="0" applyNumberFormat="1" applyFont="1" applyAlignment="1" applyProtection="1">
      <alignment/>
      <protection locked="0"/>
    </xf>
    <xf numFmtId="38" fontId="5" fillId="0" borderId="0" xfId="0" applyNumberFormat="1" applyFont="1" applyAlignment="1">
      <alignment/>
    </xf>
    <xf numFmtId="38" fontId="5" fillId="0" borderId="33" xfId="0" applyNumberFormat="1" applyFont="1" applyBorder="1" applyAlignment="1">
      <alignment horizontal="center" vertical="center"/>
    </xf>
    <xf numFmtId="38" fontId="5" fillId="0" borderId="0" xfId="0" applyNumberFormat="1" applyFont="1" applyBorder="1" applyAlignment="1">
      <alignment/>
    </xf>
    <xf numFmtId="38" fontId="5" fillId="0" borderId="34" xfId="0" applyNumberFormat="1" applyFont="1" applyBorder="1" applyAlignment="1">
      <alignment horizontal="center" vertical="center"/>
    </xf>
    <xf numFmtId="38" fontId="5" fillId="0" borderId="0" xfId="0" applyNumberFormat="1" applyFont="1" applyBorder="1" applyAlignment="1">
      <alignment horizontal="center" vertical="center"/>
    </xf>
    <xf numFmtId="38" fontId="5" fillId="0" borderId="18" xfId="0" applyNumberFormat="1" applyFont="1" applyBorder="1" applyAlignment="1">
      <alignment horizontal="center" vertical="center"/>
    </xf>
    <xf numFmtId="38" fontId="5" fillId="0" borderId="35" xfId="0" applyNumberFormat="1" applyFont="1" applyBorder="1" applyAlignment="1">
      <alignment vertical="center"/>
    </xf>
    <xf numFmtId="38" fontId="5" fillId="0" borderId="18" xfId="0" applyNumberFormat="1" applyFont="1" applyBorder="1" applyAlignment="1">
      <alignment/>
    </xf>
    <xf numFmtId="38" fontId="5" fillId="0" borderId="14" xfId="0" applyNumberFormat="1" applyFont="1" applyBorder="1" applyAlignment="1">
      <alignment horizontal="center"/>
    </xf>
    <xf numFmtId="38" fontId="5" fillId="0" borderId="21" xfId="0" applyNumberFormat="1" applyFont="1" applyBorder="1" applyAlignment="1">
      <alignment horizontal="center"/>
    </xf>
    <xf numFmtId="38" fontId="5" fillId="0" borderId="30" xfId="0" applyNumberFormat="1" applyFont="1" applyBorder="1" applyAlignment="1">
      <alignment horizontal="center"/>
    </xf>
    <xf numFmtId="38" fontId="5" fillId="0" borderId="18" xfId="0" applyNumberFormat="1" applyFont="1" applyBorder="1" applyAlignment="1">
      <alignment horizontal="center"/>
    </xf>
    <xf numFmtId="38" fontId="5" fillId="0" borderId="18" xfId="0" applyNumberFormat="1" applyFont="1" applyBorder="1" applyAlignment="1">
      <alignment horizontal="center" vertical="top"/>
    </xf>
    <xf numFmtId="38" fontId="5" fillId="0" borderId="36" xfId="0" applyNumberFormat="1" applyFont="1" applyBorder="1" applyAlignment="1">
      <alignment horizontal="center"/>
    </xf>
    <xf numFmtId="38" fontId="5" fillId="0" borderId="10" xfId="0" applyNumberFormat="1" applyFont="1" applyBorder="1" applyAlignment="1">
      <alignment/>
    </xf>
    <xf numFmtId="38" fontId="5" fillId="0" borderId="10" xfId="0" applyNumberFormat="1" applyFont="1" applyBorder="1" applyAlignment="1">
      <alignment horizontal="center"/>
    </xf>
    <xf numFmtId="38" fontId="7" fillId="0" borderId="0" xfId="0" applyNumberFormat="1" applyFont="1" applyAlignment="1">
      <alignment/>
    </xf>
    <xf numFmtId="38" fontId="5" fillId="0" borderId="37" xfId="57" applyNumberFormat="1" applyFont="1" applyBorder="1" applyAlignment="1">
      <alignment horizontal="right" vertical="center"/>
      <protection/>
    </xf>
    <xf numFmtId="38" fontId="5" fillId="0" borderId="38" xfId="0" applyNumberFormat="1" applyFont="1" applyBorder="1" applyAlignment="1">
      <alignment horizontal="center" vertical="center" shrinkToFit="1"/>
    </xf>
    <xf numFmtId="38" fontId="5" fillId="0" borderId="39" xfId="0" applyNumberFormat="1" applyFont="1" applyBorder="1" applyAlignment="1">
      <alignment vertical="center"/>
    </xf>
    <xf numFmtId="38" fontId="5" fillId="0" borderId="40" xfId="0" applyNumberFormat="1" applyFont="1" applyBorder="1" applyAlignment="1">
      <alignment horizontal="center" vertical="center" shrinkToFit="1"/>
    </xf>
    <xf numFmtId="38" fontId="5" fillId="0" borderId="41" xfId="0" applyNumberFormat="1" applyFont="1" applyBorder="1" applyAlignment="1">
      <alignment vertical="center"/>
    </xf>
    <xf numFmtId="38" fontId="5" fillId="0" borderId="42" xfId="0" applyNumberFormat="1" applyFont="1" applyBorder="1" applyAlignment="1">
      <alignment vertical="center"/>
    </xf>
    <xf numFmtId="38" fontId="5" fillId="0" borderId="43" xfId="0" applyNumberFormat="1" applyFont="1" applyBorder="1" applyAlignment="1">
      <alignment vertical="center"/>
    </xf>
    <xf numFmtId="38" fontId="5" fillId="0" borderId="44" xfId="0" applyNumberFormat="1" applyFont="1" applyBorder="1" applyAlignment="1">
      <alignment vertical="center"/>
    </xf>
    <xf numFmtId="38" fontId="5" fillId="0" borderId="45" xfId="0" applyNumberFormat="1" applyFont="1" applyBorder="1" applyAlignment="1">
      <alignment vertical="center"/>
    </xf>
    <xf numFmtId="38" fontId="5" fillId="0" borderId="46" xfId="0" applyNumberFormat="1" applyFont="1" applyBorder="1" applyAlignment="1">
      <alignment vertical="center"/>
    </xf>
    <xf numFmtId="38" fontId="5" fillId="0" borderId="37" xfId="0" applyNumberFormat="1" applyFont="1" applyBorder="1" applyAlignment="1">
      <alignment vertical="center"/>
    </xf>
    <xf numFmtId="38" fontId="5" fillId="0" borderId="47" xfId="0" applyNumberFormat="1" applyFont="1" applyBorder="1" applyAlignment="1">
      <alignment vertical="center"/>
    </xf>
    <xf numFmtId="38" fontId="5" fillId="0" borderId="48" xfId="57" applyNumberFormat="1" applyFont="1" applyBorder="1" applyAlignment="1">
      <alignment horizontal="right" vertical="center"/>
      <protection/>
    </xf>
    <xf numFmtId="0" fontId="5" fillId="0" borderId="49" xfId="57" applyFont="1" applyBorder="1">
      <alignment/>
      <protection/>
    </xf>
    <xf numFmtId="38" fontId="5" fillId="0" borderId="50" xfId="0" applyNumberFormat="1" applyFont="1" applyBorder="1" applyAlignment="1">
      <alignment horizontal="center" vertical="center" shrinkToFit="1"/>
    </xf>
    <xf numFmtId="3" fontId="5" fillId="0" borderId="0" xfId="57" applyNumberFormat="1" applyFont="1" applyBorder="1" applyAlignment="1">
      <alignment/>
      <protection/>
    </xf>
    <xf numFmtId="38" fontId="5" fillId="0" borderId="0" xfId="57" applyNumberFormat="1" applyFont="1" applyBorder="1" applyAlignment="1">
      <alignment horizontal="right" vertical="center"/>
      <protection/>
    </xf>
    <xf numFmtId="0" fontId="5" fillId="0" borderId="0" xfId="57" applyFont="1" applyBorder="1" applyAlignment="1">
      <alignment/>
      <protection/>
    </xf>
    <xf numFmtId="38" fontId="5" fillId="0" borderId="49" xfId="57" applyNumberFormat="1" applyFont="1" applyFill="1" applyBorder="1" applyAlignment="1">
      <alignment horizontal="right" vertical="center"/>
      <protection/>
    </xf>
    <xf numFmtId="38" fontId="5" fillId="0" borderId="48" xfId="0" applyNumberFormat="1" applyFont="1" applyBorder="1" applyAlignment="1">
      <alignment vertical="center"/>
    </xf>
    <xf numFmtId="38" fontId="5" fillId="0" borderId="51" xfId="0" applyNumberFormat="1" applyFont="1" applyBorder="1" applyAlignment="1">
      <alignment vertical="center"/>
    </xf>
    <xf numFmtId="38" fontId="5" fillId="0" borderId="52" xfId="57" applyNumberFormat="1" applyFont="1" applyBorder="1" applyAlignment="1">
      <alignment horizontal="right" vertical="center"/>
      <protection/>
    </xf>
    <xf numFmtId="38" fontId="5" fillId="0" borderId="53" xfId="57" applyNumberFormat="1" applyFont="1" applyBorder="1" applyAlignment="1">
      <alignment horizontal="right" vertical="center"/>
      <protection/>
    </xf>
    <xf numFmtId="38" fontId="5" fillId="33" borderId="42" xfId="0" applyNumberFormat="1" applyFont="1" applyFill="1" applyBorder="1" applyAlignment="1">
      <alignment vertical="center"/>
    </xf>
    <xf numFmtId="38" fontId="5" fillId="33" borderId="54" xfId="0" applyNumberFormat="1" applyFont="1" applyFill="1" applyBorder="1" applyAlignment="1">
      <alignment vertical="center"/>
    </xf>
    <xf numFmtId="38" fontId="5" fillId="0" borderId="31" xfId="0" applyNumberFormat="1" applyFont="1" applyFill="1" applyBorder="1" applyAlignment="1">
      <alignment vertical="center"/>
    </xf>
    <xf numFmtId="38" fontId="5" fillId="0" borderId="55" xfId="0" applyNumberFormat="1" applyFont="1" applyFill="1" applyBorder="1" applyAlignment="1">
      <alignment vertical="center"/>
    </xf>
    <xf numFmtId="38" fontId="5" fillId="0" borderId="56" xfId="0" applyNumberFormat="1" applyFont="1" applyFill="1" applyBorder="1" applyAlignment="1">
      <alignment vertical="center"/>
    </xf>
    <xf numFmtId="38" fontId="5" fillId="0" borderId="57" xfId="0" applyNumberFormat="1" applyFont="1" applyFill="1" applyBorder="1" applyAlignment="1">
      <alignment vertical="center"/>
    </xf>
    <xf numFmtId="38" fontId="5" fillId="0" borderId="21" xfId="0" applyNumberFormat="1" applyFont="1" applyFill="1" applyBorder="1" applyAlignment="1">
      <alignment vertical="center"/>
    </xf>
    <xf numFmtId="38" fontId="5" fillId="0" borderId="58" xfId="0" applyNumberFormat="1" applyFont="1" applyFill="1" applyBorder="1" applyAlignment="1">
      <alignment vertical="center"/>
    </xf>
    <xf numFmtId="38" fontId="5" fillId="33" borderId="31" xfId="0" applyNumberFormat="1" applyFont="1" applyFill="1" applyBorder="1" applyAlignment="1">
      <alignment vertical="center"/>
    </xf>
    <xf numFmtId="38" fontId="5" fillId="33" borderId="56" xfId="0" applyNumberFormat="1" applyFont="1" applyFill="1" applyBorder="1" applyAlignment="1">
      <alignment vertical="center"/>
    </xf>
    <xf numFmtId="38" fontId="5" fillId="33" borderId="55" xfId="0" applyNumberFormat="1" applyFont="1" applyFill="1" applyBorder="1" applyAlignment="1">
      <alignment vertical="center"/>
    </xf>
    <xf numFmtId="38" fontId="5" fillId="33" borderId="57" xfId="0" applyNumberFormat="1" applyFont="1" applyFill="1" applyBorder="1" applyAlignment="1">
      <alignment vertical="center"/>
    </xf>
    <xf numFmtId="38" fontId="5" fillId="33" borderId="41" xfId="0" applyNumberFormat="1" applyFont="1" applyFill="1" applyBorder="1" applyAlignment="1">
      <alignment vertical="center"/>
    </xf>
    <xf numFmtId="38" fontId="5" fillId="33" borderId="40" xfId="0" applyNumberFormat="1" applyFont="1" applyFill="1" applyBorder="1" applyAlignment="1">
      <alignment vertical="center"/>
    </xf>
    <xf numFmtId="38" fontId="5" fillId="0" borderId="59" xfId="57" applyNumberFormat="1" applyFont="1" applyFill="1" applyBorder="1" applyAlignment="1">
      <alignment horizontal="right" vertical="center"/>
      <protection/>
    </xf>
    <xf numFmtId="38" fontId="5" fillId="0" borderId="15" xfId="57" applyNumberFormat="1" applyFont="1" applyFill="1" applyBorder="1" applyAlignment="1">
      <alignment horizontal="right" vertical="center"/>
      <protection/>
    </xf>
    <xf numFmtId="38" fontId="5" fillId="0" borderId="24" xfId="57" applyNumberFormat="1" applyFont="1" applyFill="1" applyBorder="1" applyAlignment="1">
      <alignment horizontal="right" vertical="center"/>
      <protection/>
    </xf>
    <xf numFmtId="38" fontId="5" fillId="0" borderId="60" xfId="57" applyNumberFormat="1" applyFont="1" applyFill="1" applyBorder="1" applyAlignment="1">
      <alignment horizontal="right" vertical="center"/>
      <protection/>
    </xf>
    <xf numFmtId="38" fontId="5" fillId="0" borderId="31" xfId="57" applyNumberFormat="1" applyFont="1" applyFill="1" applyBorder="1" applyAlignment="1">
      <alignment horizontal="right" vertical="center"/>
      <protection/>
    </xf>
    <xf numFmtId="38" fontId="5" fillId="33" borderId="24" xfId="57" applyNumberFormat="1" applyFont="1" applyFill="1" applyBorder="1" applyAlignment="1">
      <alignment horizontal="right" vertical="center"/>
      <protection/>
    </xf>
    <xf numFmtId="38" fontId="5" fillId="33" borderId="56" xfId="57" applyNumberFormat="1" applyFont="1" applyFill="1" applyBorder="1" applyAlignment="1">
      <alignment horizontal="right" vertical="center"/>
      <protection/>
    </xf>
    <xf numFmtId="38" fontId="5" fillId="33" borderId="15" xfId="57" applyNumberFormat="1" applyFont="1" applyFill="1" applyBorder="1" applyAlignment="1">
      <alignment horizontal="right" vertical="center"/>
      <protection/>
    </xf>
    <xf numFmtId="38" fontId="5" fillId="33" borderId="61" xfId="57" applyNumberFormat="1" applyFont="1" applyFill="1" applyBorder="1" applyAlignment="1">
      <alignment horizontal="right" vertical="center"/>
      <protection/>
    </xf>
    <xf numFmtId="38" fontId="5" fillId="33" borderId="12" xfId="57" applyNumberFormat="1" applyFont="1" applyFill="1" applyBorder="1" applyAlignment="1">
      <alignment horizontal="right" vertical="center"/>
      <protection/>
    </xf>
    <xf numFmtId="38" fontId="5" fillId="33" borderId="53" xfId="57" applyNumberFormat="1" applyFont="1" applyFill="1" applyBorder="1" applyAlignment="1">
      <alignment horizontal="right" vertical="center"/>
      <protection/>
    </xf>
    <xf numFmtId="38" fontId="5" fillId="33" borderId="59" xfId="57" applyNumberFormat="1" applyFont="1" applyFill="1" applyBorder="1" applyAlignment="1">
      <alignment horizontal="right" vertical="center"/>
      <protection/>
    </xf>
    <xf numFmtId="38" fontId="5" fillId="33" borderId="60" xfId="57" applyNumberFormat="1" applyFont="1" applyFill="1" applyBorder="1" applyAlignment="1">
      <alignment horizontal="right" vertical="center"/>
      <protection/>
    </xf>
    <xf numFmtId="38" fontId="5" fillId="33" borderId="13" xfId="57" applyNumberFormat="1" applyFont="1" applyFill="1" applyBorder="1" applyAlignment="1">
      <alignment horizontal="right" vertical="center"/>
      <protection/>
    </xf>
    <xf numFmtId="38" fontId="5" fillId="0" borderId="62" xfId="0" applyNumberFormat="1" applyFont="1" applyBorder="1" applyAlignment="1">
      <alignment vertical="center"/>
    </xf>
    <xf numFmtId="38" fontId="5" fillId="33" borderId="51" xfId="0" applyNumberFormat="1" applyFont="1" applyFill="1" applyBorder="1" applyAlignment="1">
      <alignment vertical="center"/>
    </xf>
    <xf numFmtId="38" fontId="5" fillId="0" borderId="25" xfId="0" applyNumberFormat="1" applyFont="1" applyBorder="1" applyAlignment="1">
      <alignment vertical="center"/>
    </xf>
    <xf numFmtId="38" fontId="5" fillId="0" borderId="49" xfId="57" applyNumberFormat="1" applyFont="1" applyBorder="1">
      <alignment/>
      <protection/>
    </xf>
    <xf numFmtId="38" fontId="47" fillId="0" borderId="63" xfId="0" applyNumberFormat="1" applyFont="1" applyBorder="1" applyAlignment="1">
      <alignment vertical="center"/>
    </xf>
    <xf numFmtId="38" fontId="5" fillId="33" borderId="64" xfId="0" applyNumberFormat="1" applyFont="1" applyFill="1" applyBorder="1" applyAlignment="1">
      <alignment vertical="center"/>
    </xf>
    <xf numFmtId="38" fontId="5" fillId="33" borderId="36" xfId="0" applyNumberFormat="1" applyFont="1" applyFill="1" applyBorder="1" applyAlignment="1">
      <alignment vertical="center"/>
    </xf>
    <xf numFmtId="38" fontId="5" fillId="33" borderId="65" xfId="0" applyNumberFormat="1" applyFont="1" applyFill="1" applyBorder="1" applyAlignment="1">
      <alignment vertical="center"/>
    </xf>
    <xf numFmtId="38" fontId="5" fillId="33" borderId="66" xfId="0" applyNumberFormat="1" applyFont="1" applyFill="1" applyBorder="1" applyAlignment="1">
      <alignment vertical="center"/>
    </xf>
    <xf numFmtId="38" fontId="5" fillId="33" borderId="67" xfId="0" applyNumberFormat="1" applyFont="1" applyFill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8" fontId="5" fillId="0" borderId="36" xfId="0" applyNumberFormat="1" applyFont="1" applyFill="1" applyBorder="1" applyAlignment="1">
      <alignment vertical="center"/>
    </xf>
    <xf numFmtId="38" fontId="5" fillId="0" borderId="66" xfId="0" applyNumberFormat="1" applyFont="1" applyBorder="1" applyAlignment="1">
      <alignment vertical="center"/>
    </xf>
    <xf numFmtId="38" fontId="5" fillId="0" borderId="67" xfId="0" applyNumberFormat="1" applyFont="1" applyFill="1" applyBorder="1" applyAlignment="1">
      <alignment vertical="center"/>
    </xf>
    <xf numFmtId="38" fontId="5" fillId="0" borderId="64" xfId="0" applyNumberFormat="1" applyFont="1" applyBorder="1" applyAlignment="1">
      <alignment vertical="center"/>
    </xf>
    <xf numFmtId="38" fontId="5" fillId="0" borderId="65" xfId="0" applyNumberFormat="1" applyFont="1" applyFill="1" applyBorder="1" applyAlignment="1">
      <alignment vertical="center"/>
    </xf>
    <xf numFmtId="38" fontId="5" fillId="0" borderId="18" xfId="0" applyNumberFormat="1" applyFont="1" applyFill="1" applyBorder="1" applyAlignment="1">
      <alignment vertical="center"/>
    </xf>
    <xf numFmtId="38" fontId="5" fillId="0" borderId="68" xfId="0" applyNumberFormat="1" applyFont="1" applyFill="1" applyBorder="1" applyAlignment="1">
      <alignment vertical="center"/>
    </xf>
    <xf numFmtId="38" fontId="5" fillId="0" borderId="35" xfId="0" applyNumberFormat="1" applyFont="1" applyFill="1" applyBorder="1" applyAlignment="1">
      <alignment vertical="center"/>
    </xf>
    <xf numFmtId="38" fontId="47" fillId="0" borderId="46" xfId="0" applyNumberFormat="1" applyFont="1" applyBorder="1" applyAlignment="1">
      <alignment vertical="center"/>
    </xf>
    <xf numFmtId="38" fontId="47" fillId="0" borderId="69" xfId="0" applyNumberFormat="1" applyFont="1" applyBorder="1" applyAlignment="1">
      <alignment vertical="center"/>
    </xf>
    <xf numFmtId="38" fontId="47" fillId="0" borderId="70" xfId="0" applyNumberFormat="1" applyFont="1" applyBorder="1" applyAlignment="1">
      <alignment vertical="center"/>
    </xf>
    <xf numFmtId="38" fontId="5" fillId="33" borderId="31" xfId="57" applyNumberFormat="1" applyFont="1" applyFill="1" applyBorder="1" applyAlignment="1">
      <alignment horizontal="right" vertical="center"/>
      <protection/>
    </xf>
    <xf numFmtId="38" fontId="5" fillId="33" borderId="71" xfId="57" applyNumberFormat="1" applyFont="1" applyFill="1" applyBorder="1" applyAlignment="1">
      <alignment horizontal="right" vertical="center"/>
      <protection/>
    </xf>
    <xf numFmtId="38" fontId="5" fillId="33" borderId="16" xfId="57" applyNumberFormat="1" applyFont="1" applyFill="1" applyBorder="1" applyAlignment="1">
      <alignment horizontal="right" vertical="center"/>
      <protection/>
    </xf>
    <xf numFmtId="38" fontId="5" fillId="0" borderId="71" xfId="57" applyNumberFormat="1" applyFont="1" applyFill="1" applyBorder="1" applyAlignment="1">
      <alignment horizontal="right" vertical="center"/>
      <protection/>
    </xf>
    <xf numFmtId="38" fontId="5" fillId="0" borderId="31" xfId="57" applyNumberFormat="1" applyFont="1" applyBorder="1" applyAlignment="1">
      <alignment horizontal="right" vertical="center"/>
      <protection/>
    </xf>
    <xf numFmtId="38" fontId="5" fillId="0" borderId="16" xfId="57" applyNumberFormat="1" applyFont="1" applyFill="1" applyBorder="1" applyAlignment="1">
      <alignment horizontal="right" vertical="center"/>
      <protection/>
    </xf>
    <xf numFmtId="38" fontId="5" fillId="0" borderId="56" xfId="57" applyNumberFormat="1" applyFont="1" applyBorder="1" applyAlignment="1">
      <alignment horizontal="right" vertical="center"/>
      <protection/>
    </xf>
    <xf numFmtId="38" fontId="5" fillId="0" borderId="24" xfId="57" applyNumberFormat="1" applyFont="1" applyBorder="1" applyAlignment="1">
      <alignment horizontal="right" vertical="center"/>
      <protection/>
    </xf>
    <xf numFmtId="38" fontId="5" fillId="0" borderId="72" xfId="57" applyNumberFormat="1" applyFont="1" applyFill="1" applyBorder="1" applyAlignment="1">
      <alignment horizontal="right" vertical="center"/>
      <protection/>
    </xf>
    <xf numFmtId="38" fontId="5" fillId="0" borderId="61" xfId="57" applyNumberFormat="1" applyFont="1" applyBorder="1" applyAlignment="1">
      <alignment horizontal="right" vertical="center"/>
      <protection/>
    </xf>
    <xf numFmtId="38" fontId="5" fillId="0" borderId="12" xfId="57" applyNumberFormat="1" applyFont="1" applyFill="1" applyBorder="1" applyAlignment="1">
      <alignment horizontal="right" vertical="center"/>
      <protection/>
    </xf>
    <xf numFmtId="38" fontId="5" fillId="0" borderId="53" xfId="57" applyNumberFormat="1" applyFont="1" applyFill="1" applyBorder="1" applyAlignment="1">
      <alignment horizontal="right" vertical="center"/>
      <protection/>
    </xf>
    <xf numFmtId="38" fontId="5" fillId="0" borderId="67" xfId="57" applyNumberFormat="1" applyFont="1" applyFill="1" applyBorder="1" applyAlignment="1">
      <alignment horizontal="right" vertical="center"/>
      <protection/>
    </xf>
    <xf numFmtId="38" fontId="5" fillId="0" borderId="67" xfId="57" applyNumberFormat="1" applyFont="1" applyBorder="1" applyAlignment="1">
      <alignment horizontal="right" vertical="center"/>
      <protection/>
    </xf>
    <xf numFmtId="38" fontId="5" fillId="0" borderId="73" xfId="57" applyNumberFormat="1" applyFont="1" applyBorder="1" applyAlignment="1">
      <alignment horizontal="right" vertical="center"/>
      <protection/>
    </xf>
    <xf numFmtId="38" fontId="5" fillId="0" borderId="74" xfId="57" applyNumberFormat="1" applyFont="1" applyBorder="1" applyAlignment="1">
      <alignment horizontal="right" vertical="center"/>
      <protection/>
    </xf>
    <xf numFmtId="38" fontId="5" fillId="33" borderId="73" xfId="57" applyNumberFormat="1" applyFont="1" applyFill="1" applyBorder="1" applyAlignment="1">
      <alignment horizontal="right" vertical="center"/>
      <protection/>
    </xf>
    <xf numFmtId="38" fontId="5" fillId="0" borderId="75" xfId="57" applyNumberFormat="1" applyFont="1" applyBorder="1" applyAlignment="1">
      <alignment horizontal="right" vertical="center"/>
      <protection/>
    </xf>
    <xf numFmtId="38" fontId="5" fillId="0" borderId="0" xfId="0" applyNumberFormat="1" applyFont="1" applyBorder="1" applyAlignment="1">
      <alignment vertical="center"/>
    </xf>
    <xf numFmtId="38" fontId="5" fillId="0" borderId="76" xfId="0" applyNumberFormat="1" applyFont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77" xfId="0" applyNumberFormat="1" applyFont="1" applyFill="1" applyBorder="1" applyAlignment="1">
      <alignment vertical="center"/>
    </xf>
    <xf numFmtId="38" fontId="5" fillId="0" borderId="78" xfId="0" applyNumberFormat="1" applyFont="1" applyFill="1" applyBorder="1" applyAlignment="1">
      <alignment vertical="center"/>
    </xf>
    <xf numFmtId="38" fontId="5" fillId="0" borderId="79" xfId="0" applyNumberFormat="1" applyFont="1" applyFill="1" applyBorder="1" applyAlignment="1">
      <alignment vertical="center"/>
    </xf>
    <xf numFmtId="38" fontId="48" fillId="33" borderId="31" xfId="0" applyNumberFormat="1" applyFont="1" applyFill="1" applyBorder="1" applyAlignment="1">
      <alignment vertical="center"/>
    </xf>
    <xf numFmtId="38" fontId="48" fillId="33" borderId="42" xfId="0" applyNumberFormat="1" applyFont="1" applyFill="1" applyBorder="1" applyAlignment="1">
      <alignment vertical="center"/>
    </xf>
    <xf numFmtId="38" fontId="48" fillId="0" borderId="47" xfId="0" applyNumberFormat="1" applyFont="1" applyBorder="1" applyAlignment="1">
      <alignment vertical="center"/>
    </xf>
    <xf numFmtId="38" fontId="48" fillId="0" borderId="42" xfId="0" applyNumberFormat="1" applyFont="1" applyBorder="1" applyAlignment="1">
      <alignment vertical="center"/>
    </xf>
    <xf numFmtId="38" fontId="5" fillId="0" borderId="36" xfId="0" applyNumberFormat="1" applyFont="1" applyBorder="1" applyAlignment="1">
      <alignment horizontal="center" vertical="center"/>
    </xf>
    <xf numFmtId="38" fontId="5" fillId="0" borderId="26" xfId="0" applyNumberFormat="1" applyFont="1" applyBorder="1" applyAlignment="1">
      <alignment horizontal="center" vertical="center"/>
    </xf>
    <xf numFmtId="38" fontId="5" fillId="0" borderId="68" xfId="0" applyNumberFormat="1" applyFont="1" applyBorder="1" applyAlignment="1">
      <alignment horizontal="center" vertical="center"/>
    </xf>
    <xf numFmtId="38" fontId="5" fillId="0" borderId="58" xfId="0" applyNumberFormat="1" applyFont="1" applyBorder="1" applyAlignment="1">
      <alignment horizontal="center" vertical="center"/>
    </xf>
    <xf numFmtId="38" fontId="5" fillId="0" borderId="35" xfId="0" applyNumberFormat="1" applyFont="1" applyBorder="1" applyAlignment="1">
      <alignment horizontal="center" vertical="center"/>
    </xf>
    <xf numFmtId="38" fontId="5" fillId="0" borderId="80" xfId="0" applyNumberFormat="1" applyFont="1" applyBorder="1" applyAlignment="1">
      <alignment horizontal="center" vertical="center"/>
    </xf>
    <xf numFmtId="38" fontId="5" fillId="0" borderId="59" xfId="0" applyNumberFormat="1" applyFont="1" applyBorder="1" applyAlignment="1">
      <alignment horizontal="center" vertical="center"/>
    </xf>
    <xf numFmtId="38" fontId="5" fillId="0" borderId="49" xfId="0" applyNumberFormat="1" applyFont="1" applyBorder="1" applyAlignment="1">
      <alignment horizontal="center" vertical="center"/>
    </xf>
    <xf numFmtId="38" fontId="5" fillId="0" borderId="81" xfId="0" applyNumberFormat="1" applyFont="1" applyBorder="1" applyAlignment="1">
      <alignment horizontal="center" vertical="center"/>
    </xf>
    <xf numFmtId="38" fontId="5" fillId="0" borderId="82" xfId="0" applyNumberFormat="1" applyFont="1" applyBorder="1" applyAlignment="1">
      <alignment horizontal="center" vertical="center"/>
    </xf>
    <xf numFmtId="38" fontId="5" fillId="0" borderId="83" xfId="0" applyNumberFormat="1" applyFont="1" applyBorder="1" applyAlignment="1">
      <alignment horizontal="center" vertical="center"/>
    </xf>
    <xf numFmtId="38" fontId="5" fillId="0" borderId="84" xfId="0" applyNumberFormat="1" applyFont="1" applyBorder="1" applyAlignment="1">
      <alignment horizontal="center" vertical="center"/>
    </xf>
    <xf numFmtId="38" fontId="5" fillId="0" borderId="85" xfId="0" applyNumberFormat="1" applyFont="1" applyBorder="1" applyAlignment="1">
      <alignment horizontal="center" vertical="center"/>
    </xf>
    <xf numFmtId="38" fontId="5" fillId="0" borderId="86" xfId="0" applyNumberFormat="1" applyFont="1" applyBorder="1" applyAlignment="1">
      <alignment horizontal="center" vertical="center"/>
    </xf>
    <xf numFmtId="38" fontId="5" fillId="0" borderId="36" xfId="0" applyNumberFormat="1" applyFont="1" applyBorder="1" applyAlignment="1">
      <alignment horizontal="center" vertical="center" wrapText="1"/>
    </xf>
    <xf numFmtId="38" fontId="0" fillId="0" borderId="68" xfId="0" applyNumberFormat="1" applyFont="1" applyBorder="1" applyAlignment="1">
      <alignment horizontal="center" vertical="center" wrapText="1"/>
    </xf>
    <xf numFmtId="38" fontId="0" fillId="0" borderId="27" xfId="0" applyNumberFormat="1" applyFont="1" applyBorder="1" applyAlignment="1">
      <alignment horizontal="center" vertical="center" wrapText="1"/>
    </xf>
    <xf numFmtId="0" fontId="5" fillId="0" borderId="36" xfId="57" applyFont="1" applyBorder="1" applyAlignment="1">
      <alignment horizontal="center" vertical="center"/>
      <protection/>
    </xf>
    <xf numFmtId="0" fontId="5" fillId="0" borderId="68" xfId="57" applyFont="1" applyBorder="1" applyAlignment="1">
      <alignment horizontal="center" vertical="center"/>
      <protection/>
    </xf>
    <xf numFmtId="0" fontId="5" fillId="0" borderId="36" xfId="57" applyFont="1" applyBorder="1" applyAlignment="1">
      <alignment horizontal="center" vertical="center" shrinkToFit="1"/>
      <protection/>
    </xf>
    <xf numFmtId="0" fontId="5" fillId="0" borderId="68" xfId="57" applyFont="1" applyBorder="1" applyAlignment="1">
      <alignment horizontal="center" vertical="center" shrinkToFit="1"/>
      <protection/>
    </xf>
    <xf numFmtId="0" fontId="5" fillId="0" borderId="36" xfId="57" applyFont="1" applyBorder="1" applyAlignment="1">
      <alignment horizontal="center" vertical="center" wrapText="1"/>
      <protection/>
    </xf>
    <xf numFmtId="3" fontId="0" fillId="0" borderId="27" xfId="0" applyFont="1" applyBorder="1" applyAlignment="1">
      <alignment horizontal="center" vertical="center" wrapText="1"/>
    </xf>
    <xf numFmtId="0" fontId="0" fillId="0" borderId="68" xfId="57" applyFont="1" applyBorder="1" applyAlignment="1">
      <alignment shrinkToFit="1"/>
      <protection/>
    </xf>
    <xf numFmtId="0" fontId="5" fillId="0" borderId="80" xfId="57" applyFont="1" applyBorder="1" applyAlignment="1">
      <alignment horizontal="center" vertical="center"/>
      <protection/>
    </xf>
    <xf numFmtId="0" fontId="5" fillId="0" borderId="59" xfId="57" applyFont="1" applyBorder="1" applyAlignment="1">
      <alignment horizontal="center" vertical="center"/>
      <protection/>
    </xf>
    <xf numFmtId="0" fontId="5" fillId="0" borderId="49" xfId="57" applyFont="1" applyBorder="1" applyAlignment="1">
      <alignment horizontal="center" vertical="center"/>
      <protection/>
    </xf>
    <xf numFmtId="0" fontId="5" fillId="0" borderId="81" xfId="57" applyFont="1" applyBorder="1" applyAlignment="1">
      <alignment horizontal="center" vertical="center"/>
      <protection/>
    </xf>
    <xf numFmtId="0" fontId="5" fillId="0" borderId="82" xfId="57" applyFont="1" applyBorder="1" applyAlignment="1">
      <alignment horizontal="center" vertical="center"/>
      <protection/>
    </xf>
    <xf numFmtId="0" fontId="5" fillId="0" borderId="83" xfId="57" applyFont="1" applyBorder="1" applyAlignment="1">
      <alignment horizontal="center" vertical="center"/>
      <protection/>
    </xf>
    <xf numFmtId="0" fontId="5" fillId="0" borderId="87" xfId="57" applyFont="1" applyBorder="1" applyAlignment="1">
      <alignment horizontal="center" vertical="center"/>
      <protection/>
    </xf>
    <xf numFmtId="0" fontId="5" fillId="0" borderId="88" xfId="57" applyFont="1" applyBorder="1" applyAlignment="1">
      <alignment horizontal="center" vertical="center"/>
      <protection/>
    </xf>
    <xf numFmtId="0" fontId="5" fillId="0" borderId="89" xfId="57" applyFont="1" applyBorder="1" applyAlignment="1">
      <alignment horizontal="center" vertical="center" shrinkToFit="1"/>
      <protection/>
    </xf>
    <xf numFmtId="0" fontId="5" fillId="0" borderId="90" xfId="57" applyFont="1" applyBorder="1" applyAlignment="1">
      <alignment horizontal="center" vertical="center" shrinkToFit="1"/>
      <protection/>
    </xf>
    <xf numFmtId="0" fontId="5" fillId="0" borderId="24" xfId="57" applyFont="1" applyBorder="1" applyAlignment="1">
      <alignment horizontal="center" vertical="center"/>
      <protection/>
    </xf>
    <xf numFmtId="0" fontId="5" fillId="0" borderId="23" xfId="57" applyFont="1" applyBorder="1" applyAlignment="1">
      <alignment horizontal="center" vertical="center"/>
      <protection/>
    </xf>
    <xf numFmtId="0" fontId="5" fillId="0" borderId="84" xfId="57" applyNumberFormat="1" applyFont="1" applyBorder="1" applyAlignment="1">
      <alignment horizontal="center" vertical="center" shrinkToFit="1"/>
      <protection/>
    </xf>
    <xf numFmtId="0" fontId="5" fillId="0" borderId="85" xfId="57" applyNumberFormat="1" applyFont="1" applyBorder="1" applyAlignment="1">
      <alignment horizontal="center" vertical="center" shrinkToFit="1"/>
      <protection/>
    </xf>
    <xf numFmtId="0" fontId="5" fillId="0" borderId="86" xfId="57" applyNumberFormat="1" applyFont="1" applyBorder="1" applyAlignment="1">
      <alignment horizontal="center" vertical="center" shrinkToFit="1"/>
      <protection/>
    </xf>
    <xf numFmtId="0" fontId="5" fillId="0" borderId="91" xfId="57" applyNumberFormat="1" applyFont="1" applyBorder="1" applyAlignment="1">
      <alignment horizontal="center" vertical="center"/>
      <protection/>
    </xf>
    <xf numFmtId="0" fontId="5" fillId="0" borderId="87" xfId="57" applyNumberFormat="1" applyFont="1" applyBorder="1" applyAlignment="1">
      <alignment horizontal="center" vertical="center"/>
      <protection/>
    </xf>
    <xf numFmtId="0" fontId="5" fillId="0" borderId="88" xfId="57" applyNumberFormat="1" applyFont="1" applyBorder="1" applyAlignment="1">
      <alignment horizontal="center" vertical="center"/>
      <protection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標準 2" xfId="57"/>
    <cellStyle name="Followed Hyperlink" xfId="58"/>
    <cellStyle name="良い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showOutlineSymbols="0" zoomScale="70" zoomScaleNormal="70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" sqref="D2"/>
    </sheetView>
  </sheetViews>
  <sheetFormatPr defaultColWidth="8.69921875" defaultRowHeight="17.25"/>
  <cols>
    <col min="1" max="1" width="12.59765625" style="42" customWidth="1"/>
    <col min="2" max="2" width="4.69921875" style="39" customWidth="1"/>
    <col min="3" max="3" width="12.69921875" style="42" customWidth="1"/>
    <col min="4" max="4" width="11.69921875" style="42" customWidth="1"/>
    <col min="5" max="6" width="12.09765625" style="42" customWidth="1"/>
    <col min="7" max="7" width="11.69921875" style="42" customWidth="1"/>
    <col min="8" max="8" width="8.796875" style="42" customWidth="1"/>
    <col min="9" max="9" width="12.69921875" style="42" customWidth="1"/>
    <col min="10" max="10" width="11.69921875" style="42" customWidth="1"/>
    <col min="11" max="11" width="11.19921875" style="42" customWidth="1"/>
    <col min="12" max="12" width="12.69921875" style="42" customWidth="1"/>
    <col min="13" max="13" width="11.19921875" style="42" customWidth="1"/>
    <col min="14" max="14" width="12.69921875" style="42" customWidth="1"/>
    <col min="15" max="16" width="13.19921875" style="42" customWidth="1"/>
    <col min="17" max="16384" width="8.69921875" style="42" customWidth="1"/>
  </cols>
  <sheetData>
    <row r="1" spans="1:18" ht="30" customHeight="1">
      <c r="A1" s="38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1" t="s">
        <v>1</v>
      </c>
      <c r="N1" s="40"/>
      <c r="O1" s="40"/>
      <c r="P1" s="40"/>
      <c r="Q1" s="40"/>
      <c r="R1" s="40"/>
    </row>
    <row r="2" spans="1:18" ht="30" customHeight="1">
      <c r="A2" s="40" t="s">
        <v>29</v>
      </c>
      <c r="O2" s="42" t="s">
        <v>28</v>
      </c>
      <c r="R2" s="40"/>
    </row>
    <row r="3" spans="1:18" ht="25.5" customHeight="1">
      <c r="A3" s="165" t="s">
        <v>22</v>
      </c>
      <c r="B3" s="166"/>
      <c r="C3" s="43"/>
      <c r="D3" s="171" t="s">
        <v>25</v>
      </c>
      <c r="E3" s="172"/>
      <c r="F3" s="172"/>
      <c r="G3" s="172"/>
      <c r="H3" s="172"/>
      <c r="I3" s="172"/>
      <c r="J3" s="172"/>
      <c r="K3" s="172"/>
      <c r="L3" s="172"/>
      <c r="M3" s="173"/>
      <c r="N3" s="160" t="s">
        <v>16</v>
      </c>
      <c r="O3" s="160" t="s">
        <v>17</v>
      </c>
      <c r="P3" s="163" t="s">
        <v>20</v>
      </c>
      <c r="Q3" s="44"/>
      <c r="R3" s="40"/>
    </row>
    <row r="4" spans="1:18" ht="25.5" customHeight="1">
      <c r="A4" s="167"/>
      <c r="B4" s="168"/>
      <c r="C4" s="45" t="s">
        <v>21</v>
      </c>
      <c r="D4" s="160" t="s">
        <v>2</v>
      </c>
      <c r="E4" s="171" t="s">
        <v>26</v>
      </c>
      <c r="F4" s="172"/>
      <c r="G4" s="172"/>
      <c r="H4" s="172"/>
      <c r="I4" s="173"/>
      <c r="J4" s="160" t="s">
        <v>27</v>
      </c>
      <c r="K4" s="160" t="s">
        <v>14</v>
      </c>
      <c r="L4" s="174" t="s">
        <v>64</v>
      </c>
      <c r="M4" s="174" t="s">
        <v>61</v>
      </c>
      <c r="N4" s="162"/>
      <c r="O4" s="162" t="s">
        <v>17</v>
      </c>
      <c r="P4" s="164" t="s">
        <v>20</v>
      </c>
      <c r="Q4" s="44"/>
      <c r="R4" s="40"/>
    </row>
    <row r="5" spans="1:18" ht="25.5" customHeight="1">
      <c r="A5" s="167"/>
      <c r="B5" s="168"/>
      <c r="C5" s="46" t="s">
        <v>23</v>
      </c>
      <c r="D5" s="162"/>
      <c r="E5" s="160" t="s">
        <v>9</v>
      </c>
      <c r="F5" s="174" t="s">
        <v>63</v>
      </c>
      <c r="G5" s="160" t="s">
        <v>10</v>
      </c>
      <c r="H5" s="160" t="s">
        <v>11</v>
      </c>
      <c r="I5" s="160" t="s">
        <v>12</v>
      </c>
      <c r="J5" s="162" t="s">
        <v>13</v>
      </c>
      <c r="K5" s="162" t="s">
        <v>14</v>
      </c>
      <c r="L5" s="175"/>
      <c r="M5" s="175"/>
      <c r="N5" s="162"/>
      <c r="O5" s="162"/>
      <c r="P5" s="164"/>
      <c r="Q5" s="44"/>
      <c r="R5" s="40"/>
    </row>
    <row r="6" spans="1:18" ht="25.5" customHeight="1">
      <c r="A6" s="169"/>
      <c r="B6" s="170"/>
      <c r="C6" s="46" t="s">
        <v>24</v>
      </c>
      <c r="D6" s="161"/>
      <c r="E6" s="161"/>
      <c r="F6" s="176"/>
      <c r="G6" s="161"/>
      <c r="H6" s="161"/>
      <c r="I6" s="161"/>
      <c r="J6" s="161"/>
      <c r="K6" s="161"/>
      <c r="L6" s="176"/>
      <c r="M6" s="176"/>
      <c r="N6" s="47" t="s">
        <v>18</v>
      </c>
      <c r="O6" s="47" t="s">
        <v>19</v>
      </c>
      <c r="P6" s="48"/>
      <c r="Q6" s="44"/>
      <c r="R6" s="40"/>
    </row>
    <row r="7" spans="1:18" ht="25.5" customHeight="1">
      <c r="A7" s="49"/>
      <c r="B7" s="60" t="s">
        <v>68</v>
      </c>
      <c r="C7" s="115">
        <v>487895896</v>
      </c>
      <c r="D7" s="90">
        <v>49065550</v>
      </c>
      <c r="E7" s="116">
        <v>29857640</v>
      </c>
      <c r="F7" s="117">
        <v>126379732</v>
      </c>
      <c r="G7" s="90">
        <v>100500347</v>
      </c>
      <c r="H7" s="90">
        <v>0</v>
      </c>
      <c r="I7" s="90">
        <f>SUM(E7:H7)</f>
        <v>256737719</v>
      </c>
      <c r="J7" s="116">
        <v>82844696</v>
      </c>
      <c r="K7" s="116">
        <v>0</v>
      </c>
      <c r="L7" s="90">
        <v>91963260</v>
      </c>
      <c r="M7" s="90">
        <v>7284671</v>
      </c>
      <c r="N7" s="156">
        <v>628867667</v>
      </c>
      <c r="O7" s="156">
        <f>C7+N7</f>
        <v>1116763563</v>
      </c>
      <c r="P7" s="91">
        <v>456364811</v>
      </c>
      <c r="Q7" s="44"/>
      <c r="R7" s="40"/>
    </row>
    <row r="8" spans="1:18" ht="25.5" customHeight="1">
      <c r="A8" s="47" t="s">
        <v>3</v>
      </c>
      <c r="B8" s="73" t="s">
        <v>67</v>
      </c>
      <c r="C8" s="118">
        <v>641558492</v>
      </c>
      <c r="D8" s="119">
        <v>47441800</v>
      </c>
      <c r="E8" s="92">
        <v>30741849</v>
      </c>
      <c r="F8" s="92">
        <v>126757300</v>
      </c>
      <c r="G8" s="119">
        <v>155128517</v>
      </c>
      <c r="H8" s="119">
        <v>0</v>
      </c>
      <c r="I8" s="119">
        <v>312627666</v>
      </c>
      <c r="J8" s="92">
        <v>73232745</v>
      </c>
      <c r="K8" s="92">
        <v>0</v>
      </c>
      <c r="L8" s="119">
        <v>206115260</v>
      </c>
      <c r="M8" s="119">
        <v>2141021</v>
      </c>
      <c r="N8" s="119">
        <v>536721062</v>
      </c>
      <c r="O8" s="119">
        <v>1178279554</v>
      </c>
      <c r="P8" s="93">
        <v>549711887</v>
      </c>
      <c r="Q8" s="44"/>
      <c r="R8" s="40"/>
    </row>
    <row r="9" spans="1:18" ht="25.5" customHeight="1">
      <c r="A9" s="50"/>
      <c r="B9" s="62" t="s">
        <v>4</v>
      </c>
      <c r="C9" s="94">
        <f aca="true" t="shared" si="0" ref="C9:P9">C7-C8</f>
        <v>-153662596</v>
      </c>
      <c r="D9" s="82">
        <f t="shared" si="0"/>
        <v>1623750</v>
      </c>
      <c r="E9" s="82">
        <f t="shared" si="0"/>
        <v>-884209</v>
      </c>
      <c r="F9" s="82">
        <f t="shared" si="0"/>
        <v>-377568</v>
      </c>
      <c r="G9" s="82">
        <f t="shared" si="0"/>
        <v>-54628170</v>
      </c>
      <c r="H9" s="82">
        <f t="shared" si="0"/>
        <v>0</v>
      </c>
      <c r="I9" s="82">
        <f t="shared" si="0"/>
        <v>-55889947</v>
      </c>
      <c r="J9" s="82">
        <f t="shared" si="0"/>
        <v>9611951</v>
      </c>
      <c r="K9" s="82">
        <f t="shared" si="0"/>
        <v>0</v>
      </c>
      <c r="L9" s="82">
        <f t="shared" si="0"/>
        <v>-114152000</v>
      </c>
      <c r="M9" s="82">
        <f t="shared" si="0"/>
        <v>5143650</v>
      </c>
      <c r="N9" s="157">
        <f t="shared" si="0"/>
        <v>92146605</v>
      </c>
      <c r="O9" s="82">
        <f t="shared" si="0"/>
        <v>-61515991</v>
      </c>
      <c r="P9" s="95">
        <f t="shared" si="0"/>
        <v>-93347076</v>
      </c>
      <c r="Q9" s="44"/>
      <c r="R9" s="40"/>
    </row>
    <row r="10" spans="1:18" ht="25.5" customHeight="1">
      <c r="A10" s="51"/>
      <c r="B10" s="60" t="s">
        <v>68</v>
      </c>
      <c r="C10" s="151">
        <v>209823192</v>
      </c>
      <c r="D10" s="152">
        <v>19836141</v>
      </c>
      <c r="E10" s="152">
        <v>55814656</v>
      </c>
      <c r="F10" s="152">
        <v>0</v>
      </c>
      <c r="G10" s="152">
        <v>0</v>
      </c>
      <c r="H10" s="152">
        <v>16000</v>
      </c>
      <c r="I10" s="152">
        <f>SUM(E10:H10)</f>
        <v>55830656</v>
      </c>
      <c r="J10" s="152">
        <v>3743665</v>
      </c>
      <c r="K10" s="152">
        <v>1000000</v>
      </c>
      <c r="L10" s="152">
        <v>128570867</v>
      </c>
      <c r="M10" s="153">
        <v>841863</v>
      </c>
      <c r="N10" s="153">
        <v>6150741</v>
      </c>
      <c r="O10" s="152">
        <f>C10+N10</f>
        <v>215973933</v>
      </c>
      <c r="P10" s="154">
        <v>209132780</v>
      </c>
      <c r="Q10" s="44"/>
      <c r="R10" s="40"/>
    </row>
    <row r="11" spans="1:18" ht="25.5" customHeight="1">
      <c r="A11" s="47" t="s">
        <v>5</v>
      </c>
      <c r="B11" s="73" t="s">
        <v>67</v>
      </c>
      <c r="C11" s="150">
        <v>220801332</v>
      </c>
      <c r="D11" s="126">
        <v>19311250</v>
      </c>
      <c r="E11" s="126">
        <v>58470487</v>
      </c>
      <c r="F11" s="126">
        <v>0</v>
      </c>
      <c r="G11" s="126">
        <v>0</v>
      </c>
      <c r="H11" s="126">
        <v>186323</v>
      </c>
      <c r="I11" s="126">
        <v>58656810</v>
      </c>
      <c r="J11" s="126">
        <v>4141576</v>
      </c>
      <c r="K11" s="126">
        <v>1500000</v>
      </c>
      <c r="L11" s="126">
        <v>136841024</v>
      </c>
      <c r="M11" s="127">
        <v>350672</v>
      </c>
      <c r="N11" s="127">
        <v>7240548</v>
      </c>
      <c r="O11" s="126">
        <v>228041880</v>
      </c>
      <c r="P11" s="128">
        <v>221891139</v>
      </c>
      <c r="Q11" s="44"/>
      <c r="R11" s="40"/>
    </row>
    <row r="12" spans="1:18" ht="25.5" customHeight="1">
      <c r="A12" s="52"/>
      <c r="B12" s="62" t="s">
        <v>4</v>
      </c>
      <c r="C12" s="65">
        <f aca="true" t="shared" si="1" ref="C12:P12">C10-C11</f>
        <v>-10978140</v>
      </c>
      <c r="D12" s="66">
        <f t="shared" si="1"/>
        <v>524891</v>
      </c>
      <c r="E12" s="66">
        <f t="shared" si="1"/>
        <v>-2655831</v>
      </c>
      <c r="F12" s="66">
        <f t="shared" si="1"/>
        <v>0</v>
      </c>
      <c r="G12" s="66">
        <f t="shared" si="1"/>
        <v>0</v>
      </c>
      <c r="H12" s="66">
        <f t="shared" si="1"/>
        <v>-170323</v>
      </c>
      <c r="I12" s="66">
        <f t="shared" si="1"/>
        <v>-2826154</v>
      </c>
      <c r="J12" s="66">
        <f t="shared" si="1"/>
        <v>-397911</v>
      </c>
      <c r="K12" s="66">
        <f t="shared" si="1"/>
        <v>-500000</v>
      </c>
      <c r="L12" s="66">
        <f t="shared" si="1"/>
        <v>-8270157</v>
      </c>
      <c r="M12" s="66">
        <f t="shared" si="1"/>
        <v>491191</v>
      </c>
      <c r="N12" s="66">
        <f t="shared" si="1"/>
        <v>-1089807</v>
      </c>
      <c r="O12" s="66">
        <f t="shared" si="1"/>
        <v>-12067947</v>
      </c>
      <c r="P12" s="83">
        <f t="shared" si="1"/>
        <v>-12758359</v>
      </c>
      <c r="Q12" s="44"/>
      <c r="R12" s="40"/>
    </row>
    <row r="13" spans="1:18" ht="25.5" customHeight="1">
      <c r="A13" s="51"/>
      <c r="B13" s="60" t="s">
        <v>68</v>
      </c>
      <c r="C13" s="124">
        <v>51013127</v>
      </c>
      <c r="D13" s="84">
        <v>0</v>
      </c>
      <c r="E13" s="84">
        <v>6335512</v>
      </c>
      <c r="F13" s="125">
        <v>0</v>
      </c>
      <c r="G13" s="84">
        <v>0</v>
      </c>
      <c r="H13" s="125">
        <v>0</v>
      </c>
      <c r="I13" s="84">
        <f>SUM(E13:H13)</f>
        <v>6335512</v>
      </c>
      <c r="J13" s="125">
        <v>7300000</v>
      </c>
      <c r="K13" s="84">
        <v>0</v>
      </c>
      <c r="L13" s="125">
        <v>37244914</v>
      </c>
      <c r="M13" s="84">
        <v>132701</v>
      </c>
      <c r="N13" s="84">
        <v>44346726</v>
      </c>
      <c r="O13" s="84">
        <f>C13+N13</f>
        <v>95359853</v>
      </c>
      <c r="P13" s="86">
        <v>60928600</v>
      </c>
      <c r="Q13" s="44"/>
      <c r="R13" s="40"/>
    </row>
    <row r="14" spans="1:18" ht="25.5" customHeight="1">
      <c r="A14" s="47" t="s">
        <v>66</v>
      </c>
      <c r="B14" s="73" t="s">
        <v>67</v>
      </c>
      <c r="C14" s="122">
        <v>56491092</v>
      </c>
      <c r="D14" s="123">
        <v>0</v>
      </c>
      <c r="E14" s="123">
        <v>13107325</v>
      </c>
      <c r="F14" s="85">
        <v>0</v>
      </c>
      <c r="G14" s="123">
        <v>0</v>
      </c>
      <c r="H14" s="85">
        <v>0</v>
      </c>
      <c r="I14" s="123">
        <v>13107325</v>
      </c>
      <c r="J14" s="85">
        <v>8063000</v>
      </c>
      <c r="K14" s="123">
        <v>0</v>
      </c>
      <c r="L14" s="85">
        <v>35260316</v>
      </c>
      <c r="M14" s="123">
        <v>60451</v>
      </c>
      <c r="N14" s="123">
        <v>41105382</v>
      </c>
      <c r="O14" s="123">
        <v>97596474</v>
      </c>
      <c r="P14" s="87">
        <v>53249748</v>
      </c>
      <c r="Q14" s="44"/>
      <c r="R14" s="40"/>
    </row>
    <row r="15" spans="1:18" ht="25.5" customHeight="1">
      <c r="A15" s="53"/>
      <c r="B15" s="62" t="s">
        <v>4</v>
      </c>
      <c r="C15" s="63">
        <f aca="true" t="shared" si="2" ref="C15:P15">C13-C14</f>
        <v>-5477965</v>
      </c>
      <c r="D15" s="64">
        <f t="shared" si="2"/>
        <v>0</v>
      </c>
      <c r="E15" s="64">
        <f t="shared" si="2"/>
        <v>-6771813</v>
      </c>
      <c r="F15" s="64">
        <f t="shared" si="2"/>
        <v>0</v>
      </c>
      <c r="G15" s="64">
        <f t="shared" si="2"/>
        <v>0</v>
      </c>
      <c r="H15" s="64">
        <f t="shared" si="2"/>
        <v>0</v>
      </c>
      <c r="I15" s="64">
        <f t="shared" si="2"/>
        <v>-6771813</v>
      </c>
      <c r="J15" s="64">
        <f t="shared" si="2"/>
        <v>-763000</v>
      </c>
      <c r="K15" s="64">
        <f t="shared" si="2"/>
        <v>0</v>
      </c>
      <c r="L15" s="64">
        <f t="shared" si="2"/>
        <v>1984598</v>
      </c>
      <c r="M15" s="64">
        <f t="shared" si="2"/>
        <v>72250</v>
      </c>
      <c r="N15" s="64">
        <f t="shared" si="2"/>
        <v>3241344</v>
      </c>
      <c r="O15" s="64">
        <f t="shared" si="2"/>
        <v>-2236621</v>
      </c>
      <c r="P15" s="83">
        <f t="shared" si="2"/>
        <v>7678852</v>
      </c>
      <c r="Q15" s="44"/>
      <c r="R15" s="40"/>
    </row>
    <row r="16" spans="1:18" ht="25.5" customHeight="1">
      <c r="A16" s="51"/>
      <c r="B16" s="60" t="s">
        <v>68</v>
      </c>
      <c r="C16" s="151">
        <v>27288856</v>
      </c>
      <c r="D16" s="152">
        <v>398000</v>
      </c>
      <c r="E16" s="152">
        <v>1700000</v>
      </c>
      <c r="F16" s="152">
        <v>0</v>
      </c>
      <c r="G16" s="153">
        <v>1452324</v>
      </c>
      <c r="H16" s="153">
        <v>0</v>
      </c>
      <c r="I16" s="152">
        <f>SUM(E16:H16)</f>
        <v>3152324</v>
      </c>
      <c r="J16" s="152">
        <v>609000</v>
      </c>
      <c r="K16" s="152">
        <v>0</v>
      </c>
      <c r="L16" s="153">
        <v>23088960</v>
      </c>
      <c r="M16" s="152">
        <v>40572</v>
      </c>
      <c r="N16" s="152">
        <v>52178730</v>
      </c>
      <c r="O16" s="152">
        <f>C16+N16</f>
        <v>79467586</v>
      </c>
      <c r="P16" s="155">
        <v>30289400</v>
      </c>
      <c r="Q16" s="44"/>
      <c r="R16" s="40"/>
    </row>
    <row r="17" spans="1:18" ht="25.5" customHeight="1">
      <c r="A17" s="47" t="s">
        <v>69</v>
      </c>
      <c r="B17" s="73" t="s">
        <v>67</v>
      </c>
      <c r="C17" s="150">
        <v>57580992</v>
      </c>
      <c r="D17" s="126">
        <v>569000</v>
      </c>
      <c r="E17" s="126">
        <v>1917200</v>
      </c>
      <c r="F17" s="126">
        <v>0</v>
      </c>
      <c r="G17" s="127">
        <v>2143729</v>
      </c>
      <c r="H17" s="127">
        <v>0</v>
      </c>
      <c r="I17" s="126">
        <v>4060929</v>
      </c>
      <c r="J17" s="126">
        <v>601000</v>
      </c>
      <c r="K17" s="126">
        <v>0</v>
      </c>
      <c r="L17" s="127">
        <v>52308000</v>
      </c>
      <c r="M17" s="126">
        <v>42063</v>
      </c>
      <c r="N17" s="126">
        <v>34021757</v>
      </c>
      <c r="O17" s="126">
        <v>91602749</v>
      </c>
      <c r="P17" s="128">
        <v>39424019</v>
      </c>
      <c r="Q17" s="44"/>
      <c r="R17" s="40"/>
    </row>
    <row r="18" spans="1:18" ht="25.5" customHeight="1">
      <c r="A18" s="54"/>
      <c r="B18" s="62" t="s">
        <v>4</v>
      </c>
      <c r="C18" s="63">
        <f aca="true" t="shared" si="3" ref="C18:P18">C16-C17</f>
        <v>-30292136</v>
      </c>
      <c r="D18" s="64">
        <f t="shared" si="3"/>
        <v>-171000</v>
      </c>
      <c r="E18" s="64">
        <f t="shared" si="3"/>
        <v>-217200</v>
      </c>
      <c r="F18" s="64">
        <f t="shared" si="3"/>
        <v>0</v>
      </c>
      <c r="G18" s="64">
        <f t="shared" si="3"/>
        <v>-691405</v>
      </c>
      <c r="H18" s="64">
        <f t="shared" si="3"/>
        <v>0</v>
      </c>
      <c r="I18" s="64">
        <f t="shared" si="3"/>
        <v>-908605</v>
      </c>
      <c r="J18" s="64">
        <f t="shared" si="3"/>
        <v>8000</v>
      </c>
      <c r="K18" s="64">
        <f t="shared" si="3"/>
        <v>0</v>
      </c>
      <c r="L18" s="64">
        <f t="shared" si="3"/>
        <v>-29219040</v>
      </c>
      <c r="M18" s="64">
        <f t="shared" si="3"/>
        <v>-1491</v>
      </c>
      <c r="N18" s="64">
        <f t="shared" si="3"/>
        <v>18156973</v>
      </c>
      <c r="O18" s="64">
        <f t="shared" si="3"/>
        <v>-12135163</v>
      </c>
      <c r="P18" s="83">
        <f t="shared" si="3"/>
        <v>-9134619</v>
      </c>
      <c r="Q18" s="44"/>
      <c r="R18" s="40"/>
    </row>
    <row r="19" spans="1:18" ht="25.5" customHeight="1">
      <c r="A19" s="51"/>
      <c r="B19" s="60" t="s">
        <v>68</v>
      </c>
      <c r="C19" s="120">
        <v>8941523</v>
      </c>
      <c r="D19" s="88">
        <v>0</v>
      </c>
      <c r="E19" s="121">
        <v>5420376</v>
      </c>
      <c r="F19" s="121">
        <v>0</v>
      </c>
      <c r="G19" s="88">
        <v>0</v>
      </c>
      <c r="H19" s="88">
        <v>0</v>
      </c>
      <c r="I19" s="88">
        <f>SUM(E19:H19)</f>
        <v>5420376</v>
      </c>
      <c r="J19" s="88">
        <v>819400</v>
      </c>
      <c r="K19" s="88">
        <v>0</v>
      </c>
      <c r="L19" s="121">
        <v>2619400</v>
      </c>
      <c r="M19" s="88">
        <v>82347</v>
      </c>
      <c r="N19" s="121">
        <v>5475506</v>
      </c>
      <c r="O19" s="88">
        <f>C19+N19</f>
        <v>14417029</v>
      </c>
      <c r="P19" s="89">
        <v>8374704</v>
      </c>
      <c r="Q19" s="44"/>
      <c r="R19" s="40"/>
    </row>
    <row r="20" spans="1:18" ht="25.5" customHeight="1">
      <c r="A20" s="47" t="s">
        <v>6</v>
      </c>
      <c r="B20" s="73" t="s">
        <v>67</v>
      </c>
      <c r="C20" s="122">
        <v>8320442</v>
      </c>
      <c r="D20" s="123">
        <v>0</v>
      </c>
      <c r="E20" s="85">
        <v>5003200</v>
      </c>
      <c r="F20" s="85">
        <v>0</v>
      </c>
      <c r="G20" s="123">
        <v>0</v>
      </c>
      <c r="H20" s="123">
        <v>0</v>
      </c>
      <c r="I20" s="123">
        <v>5003200</v>
      </c>
      <c r="J20" s="123">
        <v>869760</v>
      </c>
      <c r="K20" s="123">
        <v>0</v>
      </c>
      <c r="L20" s="85">
        <v>2373800</v>
      </c>
      <c r="M20" s="123">
        <v>73682</v>
      </c>
      <c r="N20" s="85">
        <v>6828642</v>
      </c>
      <c r="O20" s="123">
        <v>15149084</v>
      </c>
      <c r="P20" s="87">
        <v>9673578</v>
      </c>
      <c r="Q20" s="44"/>
      <c r="R20" s="40"/>
    </row>
    <row r="21" spans="1:18" ht="25.5" customHeight="1">
      <c r="A21" s="53"/>
      <c r="B21" s="62" t="s">
        <v>4</v>
      </c>
      <c r="C21" s="63">
        <f aca="true" t="shared" si="4" ref="C21:P21">C19-C20</f>
        <v>621081</v>
      </c>
      <c r="D21" s="112">
        <f t="shared" si="4"/>
        <v>0</v>
      </c>
      <c r="E21" s="64">
        <f t="shared" si="4"/>
        <v>417176</v>
      </c>
      <c r="F21" s="112">
        <f t="shared" si="4"/>
        <v>0</v>
      </c>
      <c r="G21" s="64">
        <f t="shared" si="4"/>
        <v>0</v>
      </c>
      <c r="H21" s="112">
        <f t="shared" si="4"/>
        <v>0</v>
      </c>
      <c r="I21" s="64">
        <f t="shared" si="4"/>
        <v>417176</v>
      </c>
      <c r="J21" s="112">
        <f t="shared" si="4"/>
        <v>-50360</v>
      </c>
      <c r="K21" s="64">
        <f t="shared" si="4"/>
        <v>0</v>
      </c>
      <c r="L21" s="112">
        <f t="shared" si="4"/>
        <v>245600</v>
      </c>
      <c r="M21" s="64">
        <f t="shared" si="4"/>
        <v>8665</v>
      </c>
      <c r="N21" s="112">
        <f t="shared" si="4"/>
        <v>-1353136</v>
      </c>
      <c r="O21" s="64">
        <f t="shared" si="4"/>
        <v>-732055</v>
      </c>
      <c r="P21" s="83">
        <f t="shared" si="4"/>
        <v>-1298874</v>
      </c>
      <c r="Q21" s="44"/>
      <c r="R21" s="40"/>
    </row>
    <row r="22" spans="1:18" ht="25.5" customHeight="1">
      <c r="A22" s="51"/>
      <c r="B22" s="60" t="s">
        <v>68</v>
      </c>
      <c r="C22" s="120">
        <v>1040000</v>
      </c>
      <c r="D22" s="88">
        <v>20000</v>
      </c>
      <c r="E22" s="88">
        <v>20000</v>
      </c>
      <c r="F22" s="88">
        <v>0</v>
      </c>
      <c r="G22" s="121">
        <v>0</v>
      </c>
      <c r="H22" s="121">
        <v>0</v>
      </c>
      <c r="I22" s="88">
        <f>SUM(E22:H22)</f>
        <v>20000</v>
      </c>
      <c r="J22" s="88">
        <v>0</v>
      </c>
      <c r="K22" s="88">
        <v>0</v>
      </c>
      <c r="L22" s="121">
        <v>1000000</v>
      </c>
      <c r="M22" s="88">
        <v>0</v>
      </c>
      <c r="N22" s="88">
        <v>0</v>
      </c>
      <c r="O22" s="88">
        <f>C22+N22</f>
        <v>1040000</v>
      </c>
      <c r="P22" s="86">
        <v>430015</v>
      </c>
      <c r="Q22" s="44"/>
      <c r="R22" s="40"/>
    </row>
    <row r="23" spans="1:18" ht="25.5" customHeight="1">
      <c r="A23" s="47" t="s">
        <v>70</v>
      </c>
      <c r="B23" s="73" t="s">
        <v>67</v>
      </c>
      <c r="C23" s="122"/>
      <c r="D23" s="123"/>
      <c r="E23" s="123"/>
      <c r="F23" s="123"/>
      <c r="G23" s="85"/>
      <c r="H23" s="85"/>
      <c r="I23" s="123"/>
      <c r="J23" s="123"/>
      <c r="K23" s="123"/>
      <c r="L23" s="85"/>
      <c r="M23" s="123"/>
      <c r="N23" s="123"/>
      <c r="O23" s="123"/>
      <c r="P23" s="87"/>
      <c r="Q23" s="44"/>
      <c r="R23" s="40"/>
    </row>
    <row r="24" spans="1:18" ht="25.5" customHeight="1">
      <c r="A24" s="54"/>
      <c r="B24" s="62" t="s">
        <v>4</v>
      </c>
      <c r="C24" s="63">
        <f aca="true" t="shared" si="5" ref="C24:P24">C22-C23</f>
        <v>1040000</v>
      </c>
      <c r="D24" s="64">
        <f t="shared" si="5"/>
        <v>20000</v>
      </c>
      <c r="E24" s="64">
        <f t="shared" si="5"/>
        <v>20000</v>
      </c>
      <c r="F24" s="64">
        <f t="shared" si="5"/>
        <v>0</v>
      </c>
      <c r="G24" s="64">
        <f t="shared" si="5"/>
        <v>0</v>
      </c>
      <c r="H24" s="64">
        <f t="shared" si="5"/>
        <v>0</v>
      </c>
      <c r="I24" s="64">
        <f t="shared" si="5"/>
        <v>20000</v>
      </c>
      <c r="J24" s="64">
        <f t="shared" si="5"/>
        <v>0</v>
      </c>
      <c r="K24" s="64">
        <f t="shared" si="5"/>
        <v>0</v>
      </c>
      <c r="L24" s="64">
        <f t="shared" si="5"/>
        <v>1000000</v>
      </c>
      <c r="M24" s="64">
        <f t="shared" si="5"/>
        <v>0</v>
      </c>
      <c r="N24" s="64">
        <f t="shared" si="5"/>
        <v>0</v>
      </c>
      <c r="O24" s="64">
        <f t="shared" si="5"/>
        <v>1040000</v>
      </c>
      <c r="P24" s="83">
        <f t="shared" si="5"/>
        <v>430015</v>
      </c>
      <c r="Q24" s="44"/>
      <c r="R24" s="40"/>
    </row>
    <row r="25" spans="1:18" ht="25.5" customHeight="1">
      <c r="A25" s="55"/>
      <c r="B25" s="60" t="s">
        <v>68</v>
      </c>
      <c r="C25" s="78">
        <f aca="true" t="shared" si="6" ref="C25:P25">SUM(C7,C10,C16,C22,C19,C13)</f>
        <v>786002594</v>
      </c>
      <c r="D25" s="78">
        <f t="shared" si="6"/>
        <v>69319691</v>
      </c>
      <c r="E25" s="78">
        <f t="shared" si="6"/>
        <v>99148184</v>
      </c>
      <c r="F25" s="78">
        <f t="shared" si="6"/>
        <v>126379732</v>
      </c>
      <c r="G25" s="78">
        <f t="shared" si="6"/>
        <v>101952671</v>
      </c>
      <c r="H25" s="78">
        <f t="shared" si="6"/>
        <v>16000</v>
      </c>
      <c r="I25" s="78">
        <f t="shared" si="6"/>
        <v>327496587</v>
      </c>
      <c r="J25" s="78">
        <f t="shared" si="6"/>
        <v>95316761</v>
      </c>
      <c r="K25" s="78">
        <f t="shared" si="6"/>
        <v>1000000</v>
      </c>
      <c r="L25" s="78">
        <f t="shared" si="6"/>
        <v>284487401</v>
      </c>
      <c r="M25" s="78">
        <f t="shared" si="6"/>
        <v>8382154</v>
      </c>
      <c r="N25" s="78">
        <f t="shared" si="6"/>
        <v>737019370</v>
      </c>
      <c r="O25" s="78">
        <f t="shared" si="6"/>
        <v>1523021964</v>
      </c>
      <c r="P25" s="78">
        <f t="shared" si="6"/>
        <v>765520310</v>
      </c>
      <c r="Q25" s="44"/>
      <c r="R25" s="40"/>
    </row>
    <row r="26" spans="1:18" ht="25.5" customHeight="1">
      <c r="A26" s="47" t="s">
        <v>7</v>
      </c>
      <c r="B26" s="73" t="s">
        <v>67</v>
      </c>
      <c r="C26" s="114">
        <f aca="true" t="shared" si="7" ref="C26:P26">SUM(C8,C11,C17,C23,C20,C14)</f>
        <v>984752350</v>
      </c>
      <c r="D26" s="129">
        <f t="shared" si="7"/>
        <v>67322050</v>
      </c>
      <c r="E26" s="131">
        <f t="shared" si="7"/>
        <v>109240061</v>
      </c>
      <c r="F26" s="131">
        <f t="shared" si="7"/>
        <v>126757300</v>
      </c>
      <c r="G26" s="131">
        <f t="shared" si="7"/>
        <v>157272246</v>
      </c>
      <c r="H26" s="131">
        <f t="shared" si="7"/>
        <v>186323</v>
      </c>
      <c r="I26" s="131">
        <f t="shared" si="7"/>
        <v>393455930</v>
      </c>
      <c r="J26" s="131">
        <f t="shared" si="7"/>
        <v>86908081</v>
      </c>
      <c r="K26" s="131">
        <f t="shared" si="7"/>
        <v>1500000</v>
      </c>
      <c r="L26" s="131">
        <f t="shared" si="7"/>
        <v>432898400</v>
      </c>
      <c r="M26" s="131">
        <f t="shared" si="7"/>
        <v>2667889</v>
      </c>
      <c r="N26" s="131">
        <f t="shared" si="7"/>
        <v>625917391</v>
      </c>
      <c r="O26" s="131">
        <f t="shared" si="7"/>
        <v>1610669741</v>
      </c>
      <c r="P26" s="130">
        <f t="shared" si="7"/>
        <v>873950371</v>
      </c>
      <c r="Q26" s="44"/>
      <c r="R26" s="40"/>
    </row>
    <row r="27" spans="1:18" ht="25.5" customHeight="1">
      <c r="A27" s="53"/>
      <c r="B27" s="62" t="s">
        <v>4</v>
      </c>
      <c r="C27" s="69">
        <f>C25-C26</f>
        <v>-198749756</v>
      </c>
      <c r="D27" s="79">
        <f aca="true" t="shared" si="8" ref="D27:O27">D25-D26</f>
        <v>1997641</v>
      </c>
      <c r="E27" s="69">
        <f t="shared" si="8"/>
        <v>-10091877</v>
      </c>
      <c r="F27" s="79">
        <f t="shared" si="8"/>
        <v>-377568</v>
      </c>
      <c r="G27" s="69">
        <f t="shared" si="8"/>
        <v>-55319575</v>
      </c>
      <c r="H27" s="79">
        <f t="shared" si="8"/>
        <v>-170323</v>
      </c>
      <c r="I27" s="69">
        <f t="shared" si="8"/>
        <v>-65959343</v>
      </c>
      <c r="J27" s="79">
        <f t="shared" si="8"/>
        <v>8408680</v>
      </c>
      <c r="K27" s="69">
        <f t="shared" si="8"/>
        <v>-500000</v>
      </c>
      <c r="L27" s="79">
        <f t="shared" si="8"/>
        <v>-148410999</v>
      </c>
      <c r="M27" s="69">
        <f t="shared" si="8"/>
        <v>5714265</v>
      </c>
      <c r="N27" s="79">
        <f t="shared" si="8"/>
        <v>111101979</v>
      </c>
      <c r="O27" s="69">
        <f t="shared" si="8"/>
        <v>-87647777</v>
      </c>
      <c r="P27" s="83">
        <f>P25-P26</f>
        <v>-108430061</v>
      </c>
      <c r="Q27" s="44"/>
      <c r="R27" s="40"/>
    </row>
    <row r="28" spans="1:18" ht="25.5" customHeight="1">
      <c r="A28" s="51" t="s">
        <v>15</v>
      </c>
      <c r="B28" s="60" t="s">
        <v>68</v>
      </c>
      <c r="C28" s="124">
        <v>507988839</v>
      </c>
      <c r="D28" s="126">
        <v>98009159</v>
      </c>
      <c r="E28" s="88">
        <v>142513936</v>
      </c>
      <c r="F28" s="126">
        <v>0</v>
      </c>
      <c r="G28" s="121">
        <v>131063677</v>
      </c>
      <c r="H28" s="126">
        <v>0</v>
      </c>
      <c r="I28" s="88">
        <f>SUM(E28:H28)</f>
        <v>273577613</v>
      </c>
      <c r="J28" s="126">
        <v>87507955</v>
      </c>
      <c r="K28" s="121">
        <v>5376000</v>
      </c>
      <c r="L28" s="126">
        <v>28087805</v>
      </c>
      <c r="M28" s="88">
        <v>15430307</v>
      </c>
      <c r="N28" s="127">
        <v>411996436</v>
      </c>
      <c r="O28" s="88">
        <f>C28+N28</f>
        <v>919985275</v>
      </c>
      <c r="P28" s="128">
        <v>489776249</v>
      </c>
      <c r="Q28" s="44"/>
      <c r="R28" s="40"/>
    </row>
    <row r="29" spans="1:18" ht="25.5" customHeight="1">
      <c r="A29" s="53" t="s">
        <v>10</v>
      </c>
      <c r="B29" s="73" t="s">
        <v>67</v>
      </c>
      <c r="C29" s="122">
        <v>623878411</v>
      </c>
      <c r="D29" s="123">
        <v>97893488</v>
      </c>
      <c r="E29" s="123">
        <v>174095435</v>
      </c>
      <c r="F29" s="123">
        <v>0</v>
      </c>
      <c r="G29" s="85">
        <v>172594090</v>
      </c>
      <c r="H29" s="123">
        <v>0</v>
      </c>
      <c r="I29" s="123">
        <v>346689525</v>
      </c>
      <c r="J29" s="123">
        <v>136285695</v>
      </c>
      <c r="K29" s="85">
        <v>1800000</v>
      </c>
      <c r="L29" s="123">
        <v>26893230</v>
      </c>
      <c r="M29" s="123">
        <v>14316473</v>
      </c>
      <c r="N29" s="85">
        <v>389093050</v>
      </c>
      <c r="O29" s="123">
        <v>1012971461</v>
      </c>
      <c r="P29" s="87">
        <v>599683475</v>
      </c>
      <c r="Q29" s="44"/>
      <c r="R29" s="40"/>
    </row>
    <row r="30" spans="1:18" ht="25.5" customHeight="1">
      <c r="A30" s="53"/>
      <c r="B30" s="62" t="s">
        <v>4</v>
      </c>
      <c r="C30" s="63">
        <f aca="true" t="shared" si="9" ref="C30:P30">C28-C29</f>
        <v>-115889572</v>
      </c>
      <c r="D30" s="64">
        <f t="shared" si="9"/>
        <v>115671</v>
      </c>
      <c r="E30" s="64">
        <f t="shared" si="9"/>
        <v>-31581499</v>
      </c>
      <c r="F30" s="64">
        <f t="shared" si="9"/>
        <v>0</v>
      </c>
      <c r="G30" s="64">
        <f t="shared" si="9"/>
        <v>-41530413</v>
      </c>
      <c r="H30" s="64">
        <f t="shared" si="9"/>
        <v>0</v>
      </c>
      <c r="I30" s="64">
        <f t="shared" si="9"/>
        <v>-73111912</v>
      </c>
      <c r="J30" s="64">
        <f t="shared" si="9"/>
        <v>-48777740</v>
      </c>
      <c r="K30" s="64">
        <f t="shared" si="9"/>
        <v>3576000</v>
      </c>
      <c r="L30" s="64">
        <f t="shared" si="9"/>
        <v>1194575</v>
      </c>
      <c r="M30" s="64">
        <f t="shared" si="9"/>
        <v>1113834</v>
      </c>
      <c r="N30" s="64">
        <f t="shared" si="9"/>
        <v>22903386</v>
      </c>
      <c r="O30" s="64">
        <f t="shared" si="9"/>
        <v>-92986186</v>
      </c>
      <c r="P30" s="83">
        <f t="shared" si="9"/>
        <v>-109907226</v>
      </c>
      <c r="Q30" s="44"/>
      <c r="R30" s="40"/>
    </row>
    <row r="31" spans="1:18" ht="25.5" customHeight="1">
      <c r="A31" s="51"/>
      <c r="B31" s="60" t="s">
        <v>68</v>
      </c>
      <c r="C31" s="67">
        <f>C25+C28</f>
        <v>1293991433</v>
      </c>
      <c r="D31" s="70">
        <f aca="true" t="shared" si="10" ref="D31:O31">D25+D28</f>
        <v>167328850</v>
      </c>
      <c r="E31" s="70">
        <f t="shared" si="10"/>
        <v>241662120</v>
      </c>
      <c r="F31" s="70">
        <f t="shared" si="10"/>
        <v>126379732</v>
      </c>
      <c r="G31" s="70">
        <f t="shared" si="10"/>
        <v>233016348</v>
      </c>
      <c r="H31" s="70">
        <f t="shared" si="10"/>
        <v>16000</v>
      </c>
      <c r="I31" s="70">
        <f t="shared" si="10"/>
        <v>601074200</v>
      </c>
      <c r="J31" s="70">
        <f t="shared" si="10"/>
        <v>182824716</v>
      </c>
      <c r="K31" s="70">
        <f t="shared" si="10"/>
        <v>6376000</v>
      </c>
      <c r="L31" s="70">
        <f t="shared" si="10"/>
        <v>312575206</v>
      </c>
      <c r="M31" s="70">
        <f t="shared" si="10"/>
        <v>23812461</v>
      </c>
      <c r="N31" s="158">
        <f t="shared" si="10"/>
        <v>1149015806</v>
      </c>
      <c r="O31" s="158">
        <f t="shared" si="10"/>
        <v>2443007239</v>
      </c>
      <c r="P31" s="78">
        <f>P25+P28</f>
        <v>1255296559</v>
      </c>
      <c r="Q31" s="44"/>
      <c r="R31" s="40"/>
    </row>
    <row r="32" spans="1:18" ht="25.5" customHeight="1">
      <c r="A32" s="47" t="s">
        <v>8</v>
      </c>
      <c r="B32" s="73" t="s">
        <v>67</v>
      </c>
      <c r="C32" s="61">
        <f aca="true" t="shared" si="11" ref="C32:O32">C26+C29</f>
        <v>1608630761</v>
      </c>
      <c r="D32" s="68">
        <f t="shared" si="11"/>
        <v>165215538</v>
      </c>
      <c r="E32" s="68">
        <f t="shared" si="11"/>
        <v>283335496</v>
      </c>
      <c r="F32" s="68">
        <f t="shared" si="11"/>
        <v>126757300</v>
      </c>
      <c r="G32" s="68">
        <f t="shared" si="11"/>
        <v>329866336</v>
      </c>
      <c r="H32" s="68">
        <f t="shared" si="11"/>
        <v>186323</v>
      </c>
      <c r="I32" s="68">
        <f t="shared" si="11"/>
        <v>740145455</v>
      </c>
      <c r="J32" s="68">
        <f t="shared" si="11"/>
        <v>223193776</v>
      </c>
      <c r="K32" s="68">
        <f t="shared" si="11"/>
        <v>3300000</v>
      </c>
      <c r="L32" s="68">
        <f t="shared" si="11"/>
        <v>459791630</v>
      </c>
      <c r="M32" s="68">
        <f t="shared" si="11"/>
        <v>16984362</v>
      </c>
      <c r="N32" s="68">
        <f t="shared" si="11"/>
        <v>1015010441</v>
      </c>
      <c r="O32" s="68">
        <f t="shared" si="11"/>
        <v>2623641202</v>
      </c>
      <c r="P32" s="110">
        <f>P26+P29</f>
        <v>1473633846</v>
      </c>
      <c r="Q32" s="44"/>
      <c r="R32" s="40"/>
    </row>
    <row r="33" spans="1:18" ht="25.5" customHeight="1">
      <c r="A33" s="49"/>
      <c r="B33" s="62" t="s">
        <v>4</v>
      </c>
      <c r="C33" s="63">
        <f aca="true" t="shared" si="12" ref="C33:H33">C31-C32</f>
        <v>-314639328</v>
      </c>
      <c r="D33" s="64">
        <f t="shared" si="12"/>
        <v>2113312</v>
      </c>
      <c r="E33" s="64">
        <f t="shared" si="12"/>
        <v>-41673376</v>
      </c>
      <c r="F33" s="64">
        <f t="shared" si="12"/>
        <v>-377568</v>
      </c>
      <c r="G33" s="64">
        <f t="shared" si="12"/>
        <v>-96849988</v>
      </c>
      <c r="H33" s="64">
        <f t="shared" si="12"/>
        <v>-170323</v>
      </c>
      <c r="I33" s="64">
        <f aca="true" t="shared" si="13" ref="I33:P33">I31-I32</f>
        <v>-139071255</v>
      </c>
      <c r="J33" s="64">
        <f t="shared" si="13"/>
        <v>-40369060</v>
      </c>
      <c r="K33" s="64">
        <f t="shared" si="13"/>
        <v>3076000</v>
      </c>
      <c r="L33" s="64">
        <f t="shared" si="13"/>
        <v>-147216424</v>
      </c>
      <c r="M33" s="64">
        <f t="shared" si="13"/>
        <v>6828099</v>
      </c>
      <c r="N33" s="159">
        <f t="shared" si="13"/>
        <v>134005365</v>
      </c>
      <c r="O33" s="64">
        <f t="shared" si="13"/>
        <v>-180633963</v>
      </c>
      <c r="P33" s="111">
        <f t="shared" si="13"/>
        <v>-218337287</v>
      </c>
      <c r="Q33" s="44"/>
      <c r="R33" s="40"/>
    </row>
    <row r="34" spans="1:18" ht="10.5" customHeight="1">
      <c r="A34" s="56"/>
      <c r="B34" s="57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 t="s">
        <v>30</v>
      </c>
      <c r="N34" s="56"/>
      <c r="O34" s="56"/>
      <c r="P34" s="44"/>
      <c r="R34" s="40"/>
    </row>
    <row r="35" s="58" customFormat="1" ht="25.5" customHeight="1">
      <c r="A35" s="58" t="s">
        <v>71</v>
      </c>
    </row>
    <row r="36" spans="1:2" ht="25.5" customHeight="1">
      <c r="A36" s="58" t="s">
        <v>72</v>
      </c>
      <c r="B36" s="42"/>
    </row>
  </sheetData>
  <sheetProtection/>
  <mergeCells count="16">
    <mergeCell ref="A3:B6"/>
    <mergeCell ref="D4:D6"/>
    <mergeCell ref="D3:M3"/>
    <mergeCell ref="E4:I4"/>
    <mergeCell ref="E5:E6"/>
    <mergeCell ref="G5:G6"/>
    <mergeCell ref="H5:H6"/>
    <mergeCell ref="L4:L6"/>
    <mergeCell ref="M4:M6"/>
    <mergeCell ref="F5:F6"/>
    <mergeCell ref="I5:I6"/>
    <mergeCell ref="J4:J6"/>
    <mergeCell ref="K4:K6"/>
    <mergeCell ref="N3:N5"/>
    <mergeCell ref="O3:O5"/>
    <mergeCell ref="P3:P5"/>
  </mergeCells>
  <printOptions horizontalCentered="1" verticalCentered="1"/>
  <pageMargins left="0.9055118110236221" right="0.3937007874015748" top="0.6299212598425197" bottom="0.1968503937007874" header="0.5118110236220472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showOutlineSymbols="0" zoomScale="70" zoomScaleNormal="70" zoomScalePageLayoutView="0" workbookViewId="0" topLeftCell="A1">
      <pane xSplit="2" ySplit="5" topLeftCell="O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D18" sqref="AD18"/>
    </sheetView>
  </sheetViews>
  <sheetFormatPr defaultColWidth="8.69921875" defaultRowHeight="17.25"/>
  <cols>
    <col min="1" max="1" width="12.59765625" style="1" customWidth="1"/>
    <col min="2" max="2" width="4.69921875" style="1" customWidth="1"/>
    <col min="3" max="3" width="11.796875" style="1" customWidth="1"/>
    <col min="4" max="4" width="10.69921875" style="1" customWidth="1"/>
    <col min="5" max="5" width="11.69921875" style="1" customWidth="1"/>
    <col min="6" max="6" width="11.796875" style="1" customWidth="1"/>
    <col min="7" max="9" width="12.69921875" style="1" customWidth="1"/>
    <col min="10" max="10" width="11.69921875" style="1" customWidth="1"/>
    <col min="11" max="11" width="11.8984375" style="1" customWidth="1"/>
    <col min="12" max="12" width="11.19921875" style="1" customWidth="1"/>
    <col min="13" max="13" width="11.69921875" style="1" customWidth="1"/>
    <col min="14" max="14" width="12.69921875" style="1" customWidth="1"/>
    <col min="15" max="15" width="11.296875" style="1" customWidth="1"/>
    <col min="16" max="16" width="12.69921875" style="1" customWidth="1"/>
    <col min="17" max="17" width="11.796875" style="1" customWidth="1"/>
    <col min="18" max="18" width="13.296875" style="1" customWidth="1"/>
    <col min="19" max="20" width="13.59765625" style="1" customWidth="1"/>
    <col min="21" max="21" width="2.296875" style="1" customWidth="1"/>
    <col min="22" max="22" width="14.69921875" style="1" customWidth="1"/>
    <col min="23" max="16384" width="8.69921875" style="1" customWidth="1"/>
  </cols>
  <sheetData>
    <row r="1" spans="1:21" ht="34.5" customHeight="1">
      <c r="A1" s="35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 t="s">
        <v>1</v>
      </c>
      <c r="N1" s="34"/>
      <c r="O1" s="34"/>
      <c r="P1" s="34"/>
      <c r="Q1" s="34"/>
      <c r="R1" s="34"/>
      <c r="S1" s="34"/>
      <c r="T1" s="39" t="s">
        <v>65</v>
      </c>
      <c r="U1" s="34"/>
    </row>
    <row r="2" spans="1:21" ht="34.5" customHeight="1">
      <c r="A2" s="184" t="s">
        <v>58</v>
      </c>
      <c r="B2" s="185"/>
      <c r="C2" s="190" t="s">
        <v>57</v>
      </c>
      <c r="D2" s="190"/>
      <c r="E2" s="190"/>
      <c r="F2" s="190"/>
      <c r="G2" s="191"/>
      <c r="H2" s="199" t="s">
        <v>56</v>
      </c>
      <c r="I2" s="200"/>
      <c r="J2" s="200"/>
      <c r="K2" s="200"/>
      <c r="L2" s="200"/>
      <c r="M2" s="200"/>
      <c r="N2" s="200"/>
      <c r="O2" s="200"/>
      <c r="P2" s="200"/>
      <c r="Q2" s="200"/>
      <c r="R2" s="201"/>
      <c r="S2" s="33" t="s">
        <v>55</v>
      </c>
      <c r="T2" s="194" t="s">
        <v>54</v>
      </c>
      <c r="U2" s="3"/>
    </row>
    <row r="3" spans="1:21" ht="34.5" customHeight="1">
      <c r="A3" s="186"/>
      <c r="B3" s="187"/>
      <c r="C3" s="192" t="s">
        <v>53</v>
      </c>
      <c r="D3" s="179" t="s">
        <v>52</v>
      </c>
      <c r="E3" s="179" t="s">
        <v>51</v>
      </c>
      <c r="F3" s="179" t="s">
        <v>50</v>
      </c>
      <c r="G3" s="177" t="s">
        <v>36</v>
      </c>
      <c r="H3" s="179" t="s">
        <v>49</v>
      </c>
      <c r="I3" s="179" t="s">
        <v>48</v>
      </c>
      <c r="J3" s="196" t="s">
        <v>47</v>
      </c>
      <c r="K3" s="197"/>
      <c r="L3" s="197"/>
      <c r="M3" s="197"/>
      <c r="N3" s="198"/>
      <c r="O3" s="179" t="s">
        <v>46</v>
      </c>
      <c r="P3" s="179" t="s">
        <v>45</v>
      </c>
      <c r="Q3" s="179" t="s">
        <v>44</v>
      </c>
      <c r="R3" s="179" t="s">
        <v>36</v>
      </c>
      <c r="S3" s="32" t="s">
        <v>43</v>
      </c>
      <c r="T3" s="195"/>
      <c r="U3" s="3"/>
    </row>
    <row r="4" spans="1:21" ht="34.5" customHeight="1">
      <c r="A4" s="186"/>
      <c r="B4" s="187"/>
      <c r="C4" s="193"/>
      <c r="D4" s="180" t="s">
        <v>33</v>
      </c>
      <c r="E4" s="180" t="s">
        <v>42</v>
      </c>
      <c r="F4" s="180" t="s">
        <v>41</v>
      </c>
      <c r="G4" s="178" t="s">
        <v>1</v>
      </c>
      <c r="H4" s="180" t="s">
        <v>33</v>
      </c>
      <c r="I4" s="180" t="s">
        <v>40</v>
      </c>
      <c r="J4" s="179" t="s">
        <v>39</v>
      </c>
      <c r="K4" s="179" t="s">
        <v>38</v>
      </c>
      <c r="L4" s="181" t="s">
        <v>62</v>
      </c>
      <c r="M4" s="179" t="s">
        <v>37</v>
      </c>
      <c r="N4" s="179" t="s">
        <v>36</v>
      </c>
      <c r="O4" s="183"/>
      <c r="P4" s="180"/>
      <c r="Q4" s="180"/>
      <c r="R4" s="180"/>
      <c r="S4" s="32" t="s">
        <v>35</v>
      </c>
      <c r="T4" s="195"/>
      <c r="U4" s="3"/>
    </row>
    <row r="5" spans="1:21" ht="34.5" customHeight="1">
      <c r="A5" s="188"/>
      <c r="B5" s="189"/>
      <c r="C5" s="36" t="s">
        <v>1</v>
      </c>
      <c r="D5" s="37"/>
      <c r="E5" s="37"/>
      <c r="F5" s="37"/>
      <c r="G5" s="30" t="s">
        <v>24</v>
      </c>
      <c r="H5" s="37"/>
      <c r="I5" s="37"/>
      <c r="J5" s="180"/>
      <c r="K5" s="180"/>
      <c r="L5" s="182"/>
      <c r="M5" s="180" t="s">
        <v>1</v>
      </c>
      <c r="N5" s="180" t="s">
        <v>34</v>
      </c>
      <c r="O5" s="31" t="s">
        <v>33</v>
      </c>
      <c r="P5" s="29"/>
      <c r="Q5" s="29"/>
      <c r="R5" s="30" t="s">
        <v>18</v>
      </c>
      <c r="S5" s="29"/>
      <c r="T5" s="28" t="s">
        <v>32</v>
      </c>
      <c r="U5" s="3"/>
    </row>
    <row r="6" spans="1:21" ht="34.5" customHeight="1">
      <c r="A6" s="16"/>
      <c r="B6" s="60" t="s">
        <v>68</v>
      </c>
      <c r="C6" s="107">
        <v>173106552</v>
      </c>
      <c r="D6" s="101">
        <v>4590230</v>
      </c>
      <c r="E6" s="101">
        <v>28886616</v>
      </c>
      <c r="F6" s="101">
        <v>48966513</v>
      </c>
      <c r="G6" s="132">
        <f>SUM(C6:F6)</f>
        <v>255549911</v>
      </c>
      <c r="H6" s="101">
        <v>105283335</v>
      </c>
      <c r="I6" s="101">
        <v>8312690</v>
      </c>
      <c r="J6" s="101">
        <v>1654876</v>
      </c>
      <c r="K6" s="101">
        <v>5191844</v>
      </c>
      <c r="L6" s="101">
        <v>14279771</v>
      </c>
      <c r="M6" s="133">
        <v>126000</v>
      </c>
      <c r="N6" s="132">
        <f>SUM(J6:M6)</f>
        <v>21252491</v>
      </c>
      <c r="O6" s="101">
        <v>3405938</v>
      </c>
      <c r="P6" s="101">
        <v>60985208</v>
      </c>
      <c r="Q6" s="133">
        <v>1575238</v>
      </c>
      <c r="R6" s="132">
        <f>H6+I6+N6+O6+P6+Q6</f>
        <v>200814900</v>
      </c>
      <c r="S6" s="102">
        <v>1585350</v>
      </c>
      <c r="T6" s="101">
        <f>G6+R6</f>
        <v>456364811</v>
      </c>
      <c r="U6" s="3"/>
    </row>
    <row r="7" spans="1:21" ht="34.5" customHeight="1">
      <c r="A7" s="12" t="s">
        <v>3</v>
      </c>
      <c r="B7" s="73" t="s">
        <v>67</v>
      </c>
      <c r="C7" s="103">
        <v>172199681</v>
      </c>
      <c r="D7" s="103">
        <v>4709186</v>
      </c>
      <c r="E7" s="103">
        <v>31557215</v>
      </c>
      <c r="F7" s="103">
        <v>51234135</v>
      </c>
      <c r="G7" s="134">
        <f>SUM(C7:F7)</f>
        <v>259700217</v>
      </c>
      <c r="H7" s="103">
        <v>112550587</v>
      </c>
      <c r="I7" s="103">
        <v>37644577</v>
      </c>
      <c r="J7" s="103">
        <v>2021806</v>
      </c>
      <c r="K7" s="103">
        <v>16336055</v>
      </c>
      <c r="L7" s="103">
        <v>11288717</v>
      </c>
      <c r="M7" s="108">
        <v>0</v>
      </c>
      <c r="N7" s="134">
        <f>SUM(J7:M7)</f>
        <v>29646578</v>
      </c>
      <c r="O7" s="103">
        <v>2617394</v>
      </c>
      <c r="P7" s="103">
        <v>105845714</v>
      </c>
      <c r="Q7" s="108">
        <v>1706820</v>
      </c>
      <c r="R7" s="134">
        <f>H7+I7+N7+O7+P7+Q7</f>
        <v>290011670</v>
      </c>
      <c r="S7" s="104">
        <v>25409550</v>
      </c>
      <c r="T7" s="148">
        <f>G7+R7</f>
        <v>549711887</v>
      </c>
      <c r="U7" s="72"/>
    </row>
    <row r="8" spans="1:22" ht="34.5" customHeight="1">
      <c r="A8" s="16"/>
      <c r="B8" s="62" t="s">
        <v>4</v>
      </c>
      <c r="C8" s="109">
        <f>C6-C7</f>
        <v>906871</v>
      </c>
      <c r="D8" s="105">
        <f aca="true" t="shared" si="0" ref="D8:S8">D6-D7</f>
        <v>-118956</v>
      </c>
      <c r="E8" s="105">
        <f t="shared" si="0"/>
        <v>-2670599</v>
      </c>
      <c r="F8" s="105">
        <f t="shared" si="0"/>
        <v>-2267622</v>
      </c>
      <c r="G8" s="105">
        <f>G6-G7</f>
        <v>-4150306</v>
      </c>
      <c r="H8" s="105">
        <f t="shared" si="0"/>
        <v>-7267252</v>
      </c>
      <c r="I8" s="105">
        <f t="shared" si="0"/>
        <v>-29331887</v>
      </c>
      <c r="J8" s="105">
        <f t="shared" si="0"/>
        <v>-366930</v>
      </c>
      <c r="K8" s="105">
        <f t="shared" si="0"/>
        <v>-11144211</v>
      </c>
      <c r="L8" s="105">
        <f t="shared" si="0"/>
        <v>2991054</v>
      </c>
      <c r="M8" s="105">
        <f t="shared" si="0"/>
        <v>126000</v>
      </c>
      <c r="N8" s="105">
        <f t="shared" si="0"/>
        <v>-8394087</v>
      </c>
      <c r="O8" s="105">
        <f t="shared" si="0"/>
        <v>788544</v>
      </c>
      <c r="P8" s="105">
        <f t="shared" si="0"/>
        <v>-44860506</v>
      </c>
      <c r="Q8" s="105">
        <f t="shared" si="0"/>
        <v>-131582</v>
      </c>
      <c r="R8" s="105">
        <f t="shared" si="0"/>
        <v>-89196770</v>
      </c>
      <c r="S8" s="105">
        <f t="shared" si="0"/>
        <v>-23824200</v>
      </c>
      <c r="T8" s="106">
        <f>T6-T7</f>
        <v>-93347076</v>
      </c>
      <c r="U8" s="72"/>
      <c r="V8" s="74"/>
    </row>
    <row r="9" spans="1:22" ht="34.5" customHeight="1">
      <c r="A9" s="20"/>
      <c r="B9" s="60" t="s">
        <v>68</v>
      </c>
      <c r="C9" s="98">
        <v>66778038</v>
      </c>
      <c r="D9" s="98">
        <v>2344157</v>
      </c>
      <c r="E9" s="98">
        <v>10639635</v>
      </c>
      <c r="F9" s="98">
        <v>25099675</v>
      </c>
      <c r="G9" s="100">
        <f>SUM(C9:F9)</f>
        <v>104861505</v>
      </c>
      <c r="H9" s="98">
        <v>13435432</v>
      </c>
      <c r="I9" s="100">
        <v>670000</v>
      </c>
      <c r="J9" s="98">
        <v>600000</v>
      </c>
      <c r="K9" s="98">
        <v>13151753</v>
      </c>
      <c r="L9" s="98">
        <v>0</v>
      </c>
      <c r="M9" s="135">
        <v>0</v>
      </c>
      <c r="N9" s="100">
        <f>SUM(J9:M9)</f>
        <v>13751753</v>
      </c>
      <c r="O9" s="135">
        <v>716982</v>
      </c>
      <c r="P9" s="100">
        <v>75195141</v>
      </c>
      <c r="Q9" s="98">
        <v>501967</v>
      </c>
      <c r="R9" s="136">
        <f>H9+I9+N9+O9+P9+Q9</f>
        <v>104271275</v>
      </c>
      <c r="S9" s="98">
        <v>73138863</v>
      </c>
      <c r="T9" s="149">
        <f>G9+R9</f>
        <v>209132780</v>
      </c>
      <c r="U9" s="77"/>
      <c r="V9" s="75"/>
    </row>
    <row r="10" spans="1:22" ht="34.5" customHeight="1">
      <c r="A10" s="19" t="s">
        <v>5</v>
      </c>
      <c r="B10" s="73" t="s">
        <v>67</v>
      </c>
      <c r="C10" s="97">
        <v>69361545</v>
      </c>
      <c r="D10" s="97">
        <v>2660324</v>
      </c>
      <c r="E10" s="97">
        <v>6496043</v>
      </c>
      <c r="F10" s="97">
        <v>22629200</v>
      </c>
      <c r="G10" s="137">
        <f>SUM(C10:F10)</f>
        <v>101147112</v>
      </c>
      <c r="H10" s="97">
        <v>18273064</v>
      </c>
      <c r="I10" s="137">
        <v>6606924</v>
      </c>
      <c r="J10" s="97">
        <v>600000</v>
      </c>
      <c r="K10" s="97">
        <v>11723355</v>
      </c>
      <c r="L10" s="97">
        <v>0</v>
      </c>
      <c r="M10" s="99">
        <v>0</v>
      </c>
      <c r="N10" s="137">
        <f>SUM(J10:M10)</f>
        <v>12323355</v>
      </c>
      <c r="O10" s="99">
        <v>440026</v>
      </c>
      <c r="P10" s="137">
        <v>81095535</v>
      </c>
      <c r="Q10" s="97">
        <v>2005123</v>
      </c>
      <c r="R10" s="10">
        <f>H10+I10+N10+O10+P10+Q10</f>
        <v>120744027</v>
      </c>
      <c r="S10" s="97">
        <v>81095535</v>
      </c>
      <c r="T10" s="147">
        <f>G10+R10</f>
        <v>221891139</v>
      </c>
      <c r="U10" s="72"/>
      <c r="V10" s="76"/>
    </row>
    <row r="11" spans="1:22" ht="34.5" customHeight="1">
      <c r="A11" s="18"/>
      <c r="B11" s="62" t="s">
        <v>4</v>
      </c>
      <c r="C11" s="27">
        <f aca="true" t="shared" si="1" ref="C11:T11">C9-C10</f>
        <v>-2583507</v>
      </c>
      <c r="D11" s="26">
        <f t="shared" si="1"/>
        <v>-316167</v>
      </c>
      <c r="E11" s="26">
        <f t="shared" si="1"/>
        <v>4143592</v>
      </c>
      <c r="F11" s="26">
        <f t="shared" si="1"/>
        <v>2470475</v>
      </c>
      <c r="G11" s="26">
        <f>G9-G10</f>
        <v>3714393</v>
      </c>
      <c r="H11" s="26">
        <f t="shared" si="1"/>
        <v>-4837632</v>
      </c>
      <c r="I11" s="26">
        <f t="shared" si="1"/>
        <v>-5936924</v>
      </c>
      <c r="J11" s="26">
        <f t="shared" si="1"/>
        <v>0</v>
      </c>
      <c r="K11" s="26">
        <f t="shared" si="1"/>
        <v>1428398</v>
      </c>
      <c r="L11" s="26">
        <f t="shared" si="1"/>
        <v>0</v>
      </c>
      <c r="M11" s="26">
        <f t="shared" si="1"/>
        <v>0</v>
      </c>
      <c r="N11" s="6">
        <f t="shared" si="1"/>
        <v>1428398</v>
      </c>
      <c r="O11" s="26">
        <f t="shared" si="1"/>
        <v>276956</v>
      </c>
      <c r="P11" s="26">
        <f t="shared" si="1"/>
        <v>-5900394</v>
      </c>
      <c r="Q11" s="26">
        <f t="shared" si="1"/>
        <v>-1503156</v>
      </c>
      <c r="R11" s="26">
        <f t="shared" si="1"/>
        <v>-16472752</v>
      </c>
      <c r="S11" s="26">
        <f t="shared" si="1"/>
        <v>-7956672</v>
      </c>
      <c r="T11" s="81">
        <f t="shared" si="1"/>
        <v>-12758359</v>
      </c>
      <c r="U11" s="72"/>
      <c r="V11" s="74"/>
    </row>
    <row r="12" spans="1:22" ht="34.5" customHeight="1">
      <c r="A12" s="15"/>
      <c r="B12" s="60" t="s">
        <v>68</v>
      </c>
      <c r="C12" s="98">
        <v>0</v>
      </c>
      <c r="D12" s="98">
        <v>975511</v>
      </c>
      <c r="E12" s="96">
        <v>1556716</v>
      </c>
      <c r="F12" s="135">
        <v>13883093</v>
      </c>
      <c r="G12" s="100">
        <f>SUM(C12:F12)</f>
        <v>16415320</v>
      </c>
      <c r="H12" s="98">
        <v>5083983</v>
      </c>
      <c r="I12" s="100">
        <v>1405528</v>
      </c>
      <c r="J12" s="98">
        <v>0</v>
      </c>
      <c r="K12" s="98">
        <v>3596182</v>
      </c>
      <c r="L12" s="98">
        <v>0</v>
      </c>
      <c r="M12" s="98">
        <v>6230597</v>
      </c>
      <c r="N12" s="100">
        <f>SUM(J12:M12)</f>
        <v>9826779</v>
      </c>
      <c r="O12" s="98">
        <v>0</v>
      </c>
      <c r="P12" s="100">
        <v>28196990</v>
      </c>
      <c r="Q12" s="135">
        <v>0</v>
      </c>
      <c r="R12" s="138">
        <f>H12+I12+N12+O12+P12+Q12</f>
        <v>44513280</v>
      </c>
      <c r="S12" s="98">
        <v>18318914</v>
      </c>
      <c r="T12" s="139">
        <f>G12+R12</f>
        <v>60928600</v>
      </c>
      <c r="U12" s="77"/>
      <c r="V12" s="75"/>
    </row>
    <row r="13" spans="1:22" ht="34.5" customHeight="1">
      <c r="A13" s="12" t="s">
        <v>66</v>
      </c>
      <c r="B13" s="73" t="s">
        <v>67</v>
      </c>
      <c r="C13" s="97">
        <v>0</v>
      </c>
      <c r="D13" s="97">
        <v>847788</v>
      </c>
      <c r="E13" s="140">
        <v>1462916</v>
      </c>
      <c r="F13" s="99">
        <v>14405209</v>
      </c>
      <c r="G13" s="137">
        <f>SUM(C13:F13)</f>
        <v>16715913</v>
      </c>
      <c r="H13" s="97">
        <v>7678363</v>
      </c>
      <c r="I13" s="137">
        <v>3477460</v>
      </c>
      <c r="J13" s="97">
        <v>0</v>
      </c>
      <c r="K13" s="97">
        <v>1948130</v>
      </c>
      <c r="L13" s="97">
        <v>0</v>
      </c>
      <c r="M13" s="97">
        <v>6645172</v>
      </c>
      <c r="N13" s="137">
        <f>SUM(J13:M13)</f>
        <v>8593302</v>
      </c>
      <c r="O13" s="97">
        <v>0</v>
      </c>
      <c r="P13" s="137">
        <v>16784710</v>
      </c>
      <c r="Q13" s="99">
        <v>0</v>
      </c>
      <c r="R13" s="141">
        <f>H13+I13+N13+O13+P13+Q13</f>
        <v>36533835</v>
      </c>
      <c r="S13" s="97">
        <v>13549272</v>
      </c>
      <c r="T13" s="9">
        <f>G13+R13</f>
        <v>53249748</v>
      </c>
      <c r="U13" s="72"/>
      <c r="V13" s="76"/>
    </row>
    <row r="14" spans="1:22" ht="34.5" customHeight="1">
      <c r="A14" s="25"/>
      <c r="B14" s="62" t="s">
        <v>4</v>
      </c>
      <c r="C14" s="7">
        <f aca="true" t="shared" si="2" ref="C14:T14">C12-C13</f>
        <v>0</v>
      </c>
      <c r="D14" s="6">
        <f t="shared" si="2"/>
        <v>127723</v>
      </c>
      <c r="E14" s="6">
        <f t="shared" si="2"/>
        <v>93800</v>
      </c>
      <c r="F14" s="6">
        <f t="shared" si="2"/>
        <v>-522116</v>
      </c>
      <c r="G14" s="6">
        <f>G12-G13</f>
        <v>-300593</v>
      </c>
      <c r="H14" s="6">
        <f t="shared" si="2"/>
        <v>-2594380</v>
      </c>
      <c r="I14" s="6">
        <f t="shared" si="2"/>
        <v>-2071932</v>
      </c>
      <c r="J14" s="6">
        <f t="shared" si="2"/>
        <v>0</v>
      </c>
      <c r="K14" s="6">
        <f t="shared" si="2"/>
        <v>1648052</v>
      </c>
      <c r="L14" s="6">
        <f t="shared" si="2"/>
        <v>0</v>
      </c>
      <c r="M14" s="6">
        <f t="shared" si="2"/>
        <v>-414575</v>
      </c>
      <c r="N14" s="6">
        <f t="shared" si="2"/>
        <v>1233477</v>
      </c>
      <c r="O14" s="6">
        <f t="shared" si="2"/>
        <v>0</v>
      </c>
      <c r="P14" s="6">
        <f t="shared" si="2"/>
        <v>11412280</v>
      </c>
      <c r="Q14" s="6">
        <f t="shared" si="2"/>
        <v>0</v>
      </c>
      <c r="R14" s="6">
        <f t="shared" si="2"/>
        <v>7979445</v>
      </c>
      <c r="S14" s="6">
        <f t="shared" si="2"/>
        <v>4769642</v>
      </c>
      <c r="T14" s="81">
        <f t="shared" si="2"/>
        <v>7678852</v>
      </c>
      <c r="U14" s="72"/>
      <c r="V14" s="74"/>
    </row>
    <row r="15" spans="1:22" s="23" customFormat="1" ht="34.5" customHeight="1">
      <c r="A15" s="24"/>
      <c r="B15" s="60" t="s">
        <v>68</v>
      </c>
      <c r="C15" s="135">
        <v>11861658</v>
      </c>
      <c r="D15" s="100">
        <v>816884</v>
      </c>
      <c r="E15" s="98">
        <v>1793918</v>
      </c>
      <c r="F15" s="98">
        <v>7255903</v>
      </c>
      <c r="G15" s="100">
        <f>SUM(C15:F15)</f>
        <v>21728363</v>
      </c>
      <c r="H15" s="135">
        <v>2421710</v>
      </c>
      <c r="I15" s="100">
        <v>950000</v>
      </c>
      <c r="J15" s="98">
        <v>16200</v>
      </c>
      <c r="K15" s="98">
        <v>3296811</v>
      </c>
      <c r="L15" s="98">
        <v>0</v>
      </c>
      <c r="M15" s="98">
        <v>376316</v>
      </c>
      <c r="N15" s="100">
        <f>SUM(J15:M15)</f>
        <v>3689327</v>
      </c>
      <c r="O15" s="98">
        <v>0</v>
      </c>
      <c r="P15" s="100">
        <v>600000</v>
      </c>
      <c r="Q15" s="135">
        <v>900000</v>
      </c>
      <c r="R15" s="136">
        <f>H15+I15+N15+O15+P15+Q15</f>
        <v>8561037</v>
      </c>
      <c r="S15" s="98">
        <v>600000</v>
      </c>
      <c r="T15" s="139">
        <f>G15+R15</f>
        <v>30289400</v>
      </c>
      <c r="U15" s="77"/>
      <c r="V15" s="75"/>
    </row>
    <row r="16" spans="1:22" ht="34.5" customHeight="1">
      <c r="A16" s="47" t="s">
        <v>69</v>
      </c>
      <c r="B16" s="73" t="s">
        <v>67</v>
      </c>
      <c r="C16" s="99">
        <v>16339579</v>
      </c>
      <c r="D16" s="142">
        <v>677839</v>
      </c>
      <c r="E16" s="97">
        <v>2429182</v>
      </c>
      <c r="F16" s="143">
        <v>8068929</v>
      </c>
      <c r="G16" s="144">
        <f>SUM(C16:F16)</f>
        <v>27515529</v>
      </c>
      <c r="H16" s="99">
        <v>4744889</v>
      </c>
      <c r="I16" s="142">
        <v>710000</v>
      </c>
      <c r="J16" s="143">
        <v>885184</v>
      </c>
      <c r="K16" s="97">
        <v>4577163</v>
      </c>
      <c r="L16" s="143">
        <v>0</v>
      </c>
      <c r="M16" s="143">
        <v>389084</v>
      </c>
      <c r="N16" s="144">
        <f>SUM(J16:M16)</f>
        <v>5851431</v>
      </c>
      <c r="O16" s="143">
        <v>2170</v>
      </c>
      <c r="P16" s="142">
        <v>600000</v>
      </c>
      <c r="Q16" s="99">
        <v>0</v>
      </c>
      <c r="R16" s="145">
        <f>H16+I16+N16+O16+P16+Q16</f>
        <v>11908490</v>
      </c>
      <c r="S16" s="143">
        <v>600000</v>
      </c>
      <c r="T16" s="146">
        <f>G16+R16</f>
        <v>39424019</v>
      </c>
      <c r="U16" s="72"/>
      <c r="V16" s="76"/>
    </row>
    <row r="17" spans="1:22" ht="34.5" customHeight="1">
      <c r="A17" s="54"/>
      <c r="B17" s="62" t="s">
        <v>4</v>
      </c>
      <c r="C17" s="59">
        <f>C15-C16</f>
        <v>-4477921</v>
      </c>
      <c r="D17" s="21">
        <f>D15-D16</f>
        <v>139045</v>
      </c>
      <c r="E17" s="21">
        <f>E15-E16</f>
        <v>-635264</v>
      </c>
      <c r="F17" s="21">
        <f>F15-F16</f>
        <v>-813026</v>
      </c>
      <c r="G17" s="21">
        <f>G15-G16</f>
        <v>-5787166</v>
      </c>
      <c r="H17" s="21">
        <f aca="true" t="shared" si="3" ref="H17:T17">H15-H16</f>
        <v>-2323179</v>
      </c>
      <c r="I17" s="21">
        <f t="shared" si="3"/>
        <v>240000</v>
      </c>
      <c r="J17" s="21">
        <f t="shared" si="3"/>
        <v>-868984</v>
      </c>
      <c r="K17" s="21">
        <f t="shared" si="3"/>
        <v>-1280352</v>
      </c>
      <c r="L17" s="21">
        <f t="shared" si="3"/>
        <v>0</v>
      </c>
      <c r="M17" s="21">
        <f t="shared" si="3"/>
        <v>-12768</v>
      </c>
      <c r="N17" s="21">
        <f t="shared" si="3"/>
        <v>-2162104</v>
      </c>
      <c r="O17" s="21">
        <f t="shared" si="3"/>
        <v>-2170</v>
      </c>
      <c r="P17" s="21">
        <f t="shared" si="3"/>
        <v>0</v>
      </c>
      <c r="Q17" s="21">
        <f t="shared" si="3"/>
        <v>900000</v>
      </c>
      <c r="R17" s="21">
        <f t="shared" si="3"/>
        <v>-3347453</v>
      </c>
      <c r="S17" s="21">
        <f t="shared" si="3"/>
        <v>0</v>
      </c>
      <c r="T17" s="81">
        <f t="shared" si="3"/>
        <v>-9134619</v>
      </c>
      <c r="U17" s="72"/>
      <c r="V17" s="74"/>
    </row>
    <row r="18" spans="1:22" ht="34.5" customHeight="1">
      <c r="A18" s="15"/>
      <c r="B18" s="60" t="s">
        <v>68</v>
      </c>
      <c r="C18" s="96">
        <v>2651200</v>
      </c>
      <c r="D18" s="98">
        <v>270000</v>
      </c>
      <c r="E18" s="96">
        <v>313956</v>
      </c>
      <c r="F18" s="98">
        <v>2602865</v>
      </c>
      <c r="G18" s="100">
        <f>SUM(C18:F18)</f>
        <v>5838021</v>
      </c>
      <c r="H18" s="98">
        <v>1112844</v>
      </c>
      <c r="I18" s="100">
        <v>76602</v>
      </c>
      <c r="J18" s="98">
        <v>0</v>
      </c>
      <c r="K18" s="98">
        <v>87512</v>
      </c>
      <c r="L18" s="98">
        <v>0</v>
      </c>
      <c r="M18" s="98">
        <v>496483</v>
      </c>
      <c r="N18" s="100">
        <f>SUM(J18:M18)</f>
        <v>583995</v>
      </c>
      <c r="O18" s="135">
        <v>22688</v>
      </c>
      <c r="P18" s="100">
        <v>692400</v>
      </c>
      <c r="Q18" s="98">
        <v>48154</v>
      </c>
      <c r="R18" s="136">
        <f>H18+I18+N18+O18+P18+Q18</f>
        <v>2536683</v>
      </c>
      <c r="S18" s="98">
        <v>0</v>
      </c>
      <c r="T18" s="139">
        <f>G18+R18</f>
        <v>8374704</v>
      </c>
      <c r="U18" s="77"/>
      <c r="V18" s="75"/>
    </row>
    <row r="19" spans="1:22" ht="34.5" customHeight="1">
      <c r="A19" s="12" t="s">
        <v>6</v>
      </c>
      <c r="B19" s="73" t="s">
        <v>67</v>
      </c>
      <c r="C19" s="97">
        <v>2817234</v>
      </c>
      <c r="D19" s="97">
        <v>342423</v>
      </c>
      <c r="E19" s="140">
        <v>263866</v>
      </c>
      <c r="F19" s="97">
        <v>4245000</v>
      </c>
      <c r="G19" s="137">
        <f>SUM(C19:F19)</f>
        <v>7668523</v>
      </c>
      <c r="H19" s="97">
        <v>574165</v>
      </c>
      <c r="I19" s="137">
        <v>113430</v>
      </c>
      <c r="J19" s="97">
        <v>0</v>
      </c>
      <c r="K19" s="97">
        <v>34250</v>
      </c>
      <c r="L19" s="97">
        <v>0</v>
      </c>
      <c r="M19" s="97">
        <v>532216</v>
      </c>
      <c r="N19" s="137">
        <f>SUM(J19:M19)</f>
        <v>566466</v>
      </c>
      <c r="O19" s="99">
        <v>35408</v>
      </c>
      <c r="P19" s="137">
        <v>666800</v>
      </c>
      <c r="Q19" s="97">
        <v>48786</v>
      </c>
      <c r="R19" s="10">
        <f>H19+I19+N19+O19+P19+Q19</f>
        <v>2005055</v>
      </c>
      <c r="S19" s="97">
        <v>646800</v>
      </c>
      <c r="T19" s="9">
        <f>G19+R19</f>
        <v>9673578</v>
      </c>
      <c r="U19" s="72"/>
      <c r="V19" s="76"/>
    </row>
    <row r="20" spans="1:22" ht="34.5" customHeight="1">
      <c r="A20" s="16"/>
      <c r="B20" s="62" t="s">
        <v>4</v>
      </c>
      <c r="C20" s="7">
        <f>C18-C19</f>
        <v>-166034</v>
      </c>
      <c r="D20" s="6">
        <f>D18-D19</f>
        <v>-72423</v>
      </c>
      <c r="E20" s="6">
        <f>E18-E19</f>
        <v>50090</v>
      </c>
      <c r="F20" s="6">
        <f>F18-F19</f>
        <v>-1642135</v>
      </c>
      <c r="G20" s="6">
        <f>G18-G19</f>
        <v>-1830502</v>
      </c>
      <c r="H20" s="6">
        <f aca="true" t="shared" si="4" ref="H20:T20">H18-H19</f>
        <v>538679</v>
      </c>
      <c r="I20" s="6">
        <f t="shared" si="4"/>
        <v>-36828</v>
      </c>
      <c r="J20" s="6">
        <f t="shared" si="4"/>
        <v>0</v>
      </c>
      <c r="K20" s="6">
        <f t="shared" si="4"/>
        <v>53262</v>
      </c>
      <c r="L20" s="6">
        <f t="shared" si="4"/>
        <v>0</v>
      </c>
      <c r="M20" s="6">
        <f t="shared" si="4"/>
        <v>-35733</v>
      </c>
      <c r="N20" s="6">
        <f t="shared" si="4"/>
        <v>17529</v>
      </c>
      <c r="O20" s="6">
        <f t="shared" si="4"/>
        <v>-12720</v>
      </c>
      <c r="P20" s="6">
        <f t="shared" si="4"/>
        <v>25600</v>
      </c>
      <c r="Q20" s="6">
        <f t="shared" si="4"/>
        <v>-632</v>
      </c>
      <c r="R20" s="6">
        <f t="shared" si="4"/>
        <v>531628</v>
      </c>
      <c r="S20" s="6">
        <f t="shared" si="4"/>
        <v>-646800</v>
      </c>
      <c r="T20" s="81">
        <f t="shared" si="4"/>
        <v>-1298874</v>
      </c>
      <c r="U20" s="72"/>
      <c r="V20" s="74"/>
    </row>
    <row r="21" spans="1:22" s="23" customFormat="1" ht="34.5" customHeight="1">
      <c r="A21" s="51"/>
      <c r="B21" s="60" t="s">
        <v>68</v>
      </c>
      <c r="C21" s="135">
        <v>19000</v>
      </c>
      <c r="D21" s="100">
        <v>1808</v>
      </c>
      <c r="E21" s="98">
        <v>150045</v>
      </c>
      <c r="F21" s="98">
        <v>220062</v>
      </c>
      <c r="G21" s="100">
        <f>SUM(C21:F21)</f>
        <v>390915</v>
      </c>
      <c r="H21" s="135">
        <v>23980</v>
      </c>
      <c r="I21" s="100">
        <v>0</v>
      </c>
      <c r="J21" s="98">
        <v>0</v>
      </c>
      <c r="K21" s="98">
        <v>15120</v>
      </c>
      <c r="L21" s="98">
        <v>0</v>
      </c>
      <c r="M21" s="98">
        <v>0</v>
      </c>
      <c r="N21" s="100">
        <f>SUM(J21:M21)</f>
        <v>15120</v>
      </c>
      <c r="O21" s="98">
        <v>0</v>
      </c>
      <c r="P21" s="100">
        <v>0</v>
      </c>
      <c r="Q21" s="135">
        <v>0</v>
      </c>
      <c r="R21" s="136">
        <f>H21+I21+N21+O21+P21+Q21</f>
        <v>39100</v>
      </c>
      <c r="S21" s="98">
        <v>0</v>
      </c>
      <c r="T21" s="139">
        <f>G21+R21</f>
        <v>430015</v>
      </c>
      <c r="U21" s="77"/>
      <c r="V21" s="75"/>
    </row>
    <row r="22" spans="1:22" ht="34.5" customHeight="1">
      <c r="A22" s="47" t="s">
        <v>70</v>
      </c>
      <c r="B22" s="73" t="s">
        <v>67</v>
      </c>
      <c r="C22" s="99"/>
      <c r="D22" s="142"/>
      <c r="E22" s="97"/>
      <c r="F22" s="143"/>
      <c r="G22" s="144"/>
      <c r="H22" s="99"/>
      <c r="I22" s="142"/>
      <c r="J22" s="143"/>
      <c r="K22" s="97"/>
      <c r="L22" s="143"/>
      <c r="M22" s="143"/>
      <c r="N22" s="144"/>
      <c r="O22" s="143"/>
      <c r="P22" s="142"/>
      <c r="Q22" s="99"/>
      <c r="R22" s="145"/>
      <c r="S22" s="143"/>
      <c r="T22" s="146"/>
      <c r="U22" s="72"/>
      <c r="V22" s="76"/>
    </row>
    <row r="23" spans="1:22" ht="34.5" customHeight="1">
      <c r="A23" s="22"/>
      <c r="B23" s="62" t="s">
        <v>4</v>
      </c>
      <c r="C23" s="59">
        <f aca="true" t="shared" si="5" ref="C23:T23">C21-C22</f>
        <v>19000</v>
      </c>
      <c r="D23" s="21">
        <f t="shared" si="5"/>
        <v>1808</v>
      </c>
      <c r="E23" s="21">
        <f t="shared" si="5"/>
        <v>150045</v>
      </c>
      <c r="F23" s="21">
        <f t="shared" si="5"/>
        <v>220062</v>
      </c>
      <c r="G23" s="21">
        <f>G21-G22</f>
        <v>390915</v>
      </c>
      <c r="H23" s="21">
        <f t="shared" si="5"/>
        <v>23980</v>
      </c>
      <c r="I23" s="21">
        <f t="shared" si="5"/>
        <v>0</v>
      </c>
      <c r="J23" s="21">
        <f t="shared" si="5"/>
        <v>0</v>
      </c>
      <c r="K23" s="21">
        <f t="shared" si="5"/>
        <v>15120</v>
      </c>
      <c r="L23" s="21">
        <f t="shared" si="5"/>
        <v>0</v>
      </c>
      <c r="M23" s="21">
        <f t="shared" si="5"/>
        <v>0</v>
      </c>
      <c r="N23" s="21">
        <f t="shared" si="5"/>
        <v>15120</v>
      </c>
      <c r="O23" s="21">
        <f t="shared" si="5"/>
        <v>0</v>
      </c>
      <c r="P23" s="21">
        <f t="shared" si="5"/>
        <v>0</v>
      </c>
      <c r="Q23" s="21">
        <f t="shared" si="5"/>
        <v>0</v>
      </c>
      <c r="R23" s="21">
        <f t="shared" si="5"/>
        <v>39100</v>
      </c>
      <c r="S23" s="21">
        <f t="shared" si="5"/>
        <v>0</v>
      </c>
      <c r="T23" s="81">
        <f t="shared" si="5"/>
        <v>430015</v>
      </c>
      <c r="U23" s="72"/>
      <c r="V23" s="74"/>
    </row>
    <row r="24" spans="1:22" ht="34.5" customHeight="1">
      <c r="A24" s="20"/>
      <c r="B24" s="60" t="s">
        <v>68</v>
      </c>
      <c r="C24" s="98">
        <f aca="true" t="shared" si="6" ref="C24:T24">C6+C9+C12+C15+C21+C18</f>
        <v>254416448</v>
      </c>
      <c r="D24" s="98">
        <f t="shared" si="6"/>
        <v>8998590</v>
      </c>
      <c r="E24" s="98">
        <f t="shared" si="6"/>
        <v>43340886</v>
      </c>
      <c r="F24" s="98">
        <f t="shared" si="6"/>
        <v>98028111</v>
      </c>
      <c r="G24" s="98">
        <f t="shared" si="6"/>
        <v>404784035</v>
      </c>
      <c r="H24" s="98">
        <f t="shared" si="6"/>
        <v>127361284</v>
      </c>
      <c r="I24" s="98">
        <f t="shared" si="6"/>
        <v>11414820</v>
      </c>
      <c r="J24" s="98">
        <f t="shared" si="6"/>
        <v>2271076</v>
      </c>
      <c r="K24" s="98">
        <f t="shared" si="6"/>
        <v>25339222</v>
      </c>
      <c r="L24" s="98">
        <f t="shared" si="6"/>
        <v>14279771</v>
      </c>
      <c r="M24" s="98">
        <f t="shared" si="6"/>
        <v>7229396</v>
      </c>
      <c r="N24" s="98">
        <f t="shared" si="6"/>
        <v>49119465</v>
      </c>
      <c r="O24" s="98">
        <f t="shared" si="6"/>
        <v>4145608</v>
      </c>
      <c r="P24" s="98">
        <f t="shared" si="6"/>
        <v>165669739</v>
      </c>
      <c r="Q24" s="98">
        <f t="shared" si="6"/>
        <v>3025359</v>
      </c>
      <c r="R24" s="98">
        <f t="shared" si="6"/>
        <v>360736275</v>
      </c>
      <c r="S24" s="98">
        <f t="shared" si="6"/>
        <v>93643127</v>
      </c>
      <c r="T24" s="98">
        <f t="shared" si="6"/>
        <v>765520310</v>
      </c>
      <c r="U24" s="113"/>
      <c r="V24" s="74"/>
    </row>
    <row r="25" spans="1:22" ht="34.5" customHeight="1">
      <c r="A25" s="19" t="s">
        <v>7</v>
      </c>
      <c r="B25" s="73" t="s">
        <v>67</v>
      </c>
      <c r="C25" s="97">
        <f aca="true" t="shared" si="7" ref="C25:T25">C7+C10+C13+C16+C22+C19</f>
        <v>260718039</v>
      </c>
      <c r="D25" s="97">
        <f t="shared" si="7"/>
        <v>9237560</v>
      </c>
      <c r="E25" s="97">
        <f t="shared" si="7"/>
        <v>42209222</v>
      </c>
      <c r="F25" s="97">
        <f t="shared" si="7"/>
        <v>100582473</v>
      </c>
      <c r="G25" s="97">
        <f t="shared" si="7"/>
        <v>412747294</v>
      </c>
      <c r="H25" s="97">
        <f t="shared" si="7"/>
        <v>143821068</v>
      </c>
      <c r="I25" s="97">
        <f t="shared" si="7"/>
        <v>48552391</v>
      </c>
      <c r="J25" s="97">
        <f t="shared" si="7"/>
        <v>3506990</v>
      </c>
      <c r="K25" s="97">
        <f t="shared" si="7"/>
        <v>34618953</v>
      </c>
      <c r="L25" s="97">
        <f t="shared" si="7"/>
        <v>11288717</v>
      </c>
      <c r="M25" s="97">
        <f t="shared" si="7"/>
        <v>7566472</v>
      </c>
      <c r="N25" s="97">
        <f t="shared" si="7"/>
        <v>56981132</v>
      </c>
      <c r="O25" s="97">
        <f t="shared" si="7"/>
        <v>3094998</v>
      </c>
      <c r="P25" s="97">
        <f t="shared" si="7"/>
        <v>204992759</v>
      </c>
      <c r="Q25" s="97">
        <f t="shared" si="7"/>
        <v>3760729</v>
      </c>
      <c r="R25" s="97">
        <f t="shared" si="7"/>
        <v>461203077</v>
      </c>
      <c r="S25" s="97">
        <f t="shared" si="7"/>
        <v>121301157</v>
      </c>
      <c r="T25" s="97">
        <f t="shared" si="7"/>
        <v>873950371</v>
      </c>
      <c r="U25" s="72"/>
      <c r="V25" s="76"/>
    </row>
    <row r="26" spans="1:22" ht="34.5" customHeight="1">
      <c r="A26" s="18"/>
      <c r="B26" s="62" t="s">
        <v>4</v>
      </c>
      <c r="C26" s="7">
        <f>C24-C25</f>
        <v>-6301591</v>
      </c>
      <c r="D26" s="5">
        <f aca="true" t="shared" si="8" ref="D26:T26">D24-D25</f>
        <v>-238970</v>
      </c>
      <c r="E26" s="7">
        <f t="shared" si="8"/>
        <v>1131664</v>
      </c>
      <c r="F26" s="5">
        <f t="shared" si="8"/>
        <v>-2554362</v>
      </c>
      <c r="G26" s="7">
        <f t="shared" si="8"/>
        <v>-7963259</v>
      </c>
      <c r="H26" s="5">
        <f t="shared" si="8"/>
        <v>-16459784</v>
      </c>
      <c r="I26" s="7">
        <f t="shared" si="8"/>
        <v>-37137571</v>
      </c>
      <c r="J26" s="5">
        <f t="shared" si="8"/>
        <v>-1235914</v>
      </c>
      <c r="K26" s="7">
        <f t="shared" si="8"/>
        <v>-9279731</v>
      </c>
      <c r="L26" s="5">
        <f t="shared" si="8"/>
        <v>2991054</v>
      </c>
      <c r="M26" s="7">
        <f t="shared" si="8"/>
        <v>-337076</v>
      </c>
      <c r="N26" s="5">
        <f t="shared" si="8"/>
        <v>-7861667</v>
      </c>
      <c r="O26" s="7">
        <f t="shared" si="8"/>
        <v>1050610</v>
      </c>
      <c r="P26" s="5">
        <f t="shared" si="8"/>
        <v>-39323020</v>
      </c>
      <c r="Q26" s="7">
        <f>Q24-Q25</f>
        <v>-735370</v>
      </c>
      <c r="R26" s="5">
        <f t="shared" si="8"/>
        <v>-100466802</v>
      </c>
      <c r="S26" s="7">
        <f t="shared" si="8"/>
        <v>-27658030</v>
      </c>
      <c r="T26" s="5">
        <f t="shared" si="8"/>
        <v>-108430061</v>
      </c>
      <c r="U26" s="72"/>
      <c r="V26" s="74"/>
    </row>
    <row r="27" spans="1:22" ht="34.5" customHeight="1">
      <c r="A27" s="17" t="s">
        <v>15</v>
      </c>
      <c r="B27" s="60" t="s">
        <v>68</v>
      </c>
      <c r="C27" s="98">
        <v>54351195</v>
      </c>
      <c r="D27" s="98">
        <v>5378705</v>
      </c>
      <c r="E27" s="98">
        <v>19640851</v>
      </c>
      <c r="F27" s="135">
        <v>52332871</v>
      </c>
      <c r="G27" s="100">
        <f>SUM(C27:F27)</f>
        <v>131703622</v>
      </c>
      <c r="H27" s="98">
        <v>87905611</v>
      </c>
      <c r="I27" s="98">
        <v>2103015</v>
      </c>
      <c r="J27" s="98">
        <v>21272336</v>
      </c>
      <c r="K27" s="98">
        <v>46156999</v>
      </c>
      <c r="L27" s="98">
        <v>7962465</v>
      </c>
      <c r="M27" s="98">
        <v>55961775</v>
      </c>
      <c r="N27" s="100">
        <f>SUM(J27:M27)</f>
        <v>131353575</v>
      </c>
      <c r="O27" s="98">
        <v>4914395</v>
      </c>
      <c r="P27" s="98">
        <v>122415934</v>
      </c>
      <c r="Q27" s="98">
        <v>9380097</v>
      </c>
      <c r="R27" s="136">
        <f>H27+I27+N27+O27+P27+Q27</f>
        <v>358072627</v>
      </c>
      <c r="S27" s="98">
        <v>5489900</v>
      </c>
      <c r="T27" s="139">
        <f>G27+R27</f>
        <v>489776249</v>
      </c>
      <c r="U27" s="77"/>
      <c r="V27" s="75"/>
    </row>
    <row r="28" spans="1:22" ht="34.5" customHeight="1">
      <c r="A28" s="12" t="s">
        <v>60</v>
      </c>
      <c r="B28" s="73" t="s">
        <v>67</v>
      </c>
      <c r="C28" s="97">
        <v>59160858</v>
      </c>
      <c r="D28" s="97">
        <v>5747684</v>
      </c>
      <c r="E28" s="97">
        <v>28246289</v>
      </c>
      <c r="F28" s="99">
        <v>58561935</v>
      </c>
      <c r="G28" s="137">
        <f>SUM(C28:F28)</f>
        <v>151716766</v>
      </c>
      <c r="H28" s="97">
        <v>88537461</v>
      </c>
      <c r="I28" s="97">
        <v>20835794</v>
      </c>
      <c r="J28" s="97">
        <v>20638376</v>
      </c>
      <c r="K28" s="97">
        <v>31384554</v>
      </c>
      <c r="L28" s="97">
        <v>16414539</v>
      </c>
      <c r="M28" s="97">
        <v>61278345</v>
      </c>
      <c r="N28" s="137">
        <f>SUM(J28:M28)</f>
        <v>129715814</v>
      </c>
      <c r="O28" s="97">
        <v>9515271</v>
      </c>
      <c r="P28" s="97">
        <v>186929574</v>
      </c>
      <c r="Q28" s="97">
        <v>12432795</v>
      </c>
      <c r="R28" s="10">
        <f>H28+I28+N28+O28+P28+Q28</f>
        <v>447966709</v>
      </c>
      <c r="S28" s="97">
        <v>4587500</v>
      </c>
      <c r="T28" s="9">
        <f>G28+R28</f>
        <v>599683475</v>
      </c>
      <c r="U28" s="72"/>
      <c r="V28" s="76"/>
    </row>
    <row r="29" spans="1:22" ht="34.5" customHeight="1">
      <c r="A29" s="16"/>
      <c r="B29" s="62" t="s">
        <v>4</v>
      </c>
      <c r="C29" s="7">
        <f aca="true" t="shared" si="9" ref="C29:T29">C27-C28</f>
        <v>-4809663</v>
      </c>
      <c r="D29" s="6">
        <f t="shared" si="9"/>
        <v>-368979</v>
      </c>
      <c r="E29" s="6">
        <f t="shared" si="9"/>
        <v>-8605438</v>
      </c>
      <c r="F29" s="6">
        <f t="shared" si="9"/>
        <v>-6229064</v>
      </c>
      <c r="G29" s="6">
        <f t="shared" si="9"/>
        <v>-20013144</v>
      </c>
      <c r="H29" s="6">
        <f t="shared" si="9"/>
        <v>-631850</v>
      </c>
      <c r="I29" s="6">
        <f t="shared" si="9"/>
        <v>-18732779</v>
      </c>
      <c r="J29" s="6">
        <f t="shared" si="9"/>
        <v>633960</v>
      </c>
      <c r="K29" s="6">
        <f t="shared" si="9"/>
        <v>14772445</v>
      </c>
      <c r="L29" s="6">
        <f t="shared" si="9"/>
        <v>-8452074</v>
      </c>
      <c r="M29" s="6">
        <f t="shared" si="9"/>
        <v>-5316570</v>
      </c>
      <c r="N29" s="6">
        <f t="shared" si="9"/>
        <v>1637761</v>
      </c>
      <c r="O29" s="6">
        <f t="shared" si="9"/>
        <v>-4600876</v>
      </c>
      <c r="P29" s="6">
        <f t="shared" si="9"/>
        <v>-64513640</v>
      </c>
      <c r="Q29" s="6">
        <f t="shared" si="9"/>
        <v>-3052698</v>
      </c>
      <c r="R29" s="6">
        <f t="shared" si="9"/>
        <v>-89894082</v>
      </c>
      <c r="S29" s="6">
        <f t="shared" si="9"/>
        <v>902400</v>
      </c>
      <c r="T29" s="81">
        <f t="shared" si="9"/>
        <v>-109907226</v>
      </c>
      <c r="U29" s="72"/>
      <c r="V29" s="74"/>
    </row>
    <row r="30" spans="1:22" ht="34.5" customHeight="1">
      <c r="A30" s="15"/>
      <c r="B30" s="60" t="s">
        <v>68</v>
      </c>
      <c r="C30" s="14">
        <f>C24+C27</f>
        <v>308767643</v>
      </c>
      <c r="D30" s="13">
        <f>D24+D27</f>
        <v>14377295</v>
      </c>
      <c r="E30" s="13">
        <f aca="true" t="shared" si="10" ref="E30:S30">E24+E27</f>
        <v>62981737</v>
      </c>
      <c r="F30" s="13">
        <f t="shared" si="10"/>
        <v>150360982</v>
      </c>
      <c r="G30" s="13">
        <f t="shared" si="10"/>
        <v>536487657</v>
      </c>
      <c r="H30" s="13">
        <f t="shared" si="10"/>
        <v>215266895</v>
      </c>
      <c r="I30" s="13">
        <f t="shared" si="10"/>
        <v>13517835</v>
      </c>
      <c r="J30" s="13">
        <f t="shared" si="10"/>
        <v>23543412</v>
      </c>
      <c r="K30" s="13">
        <f t="shared" si="10"/>
        <v>71496221</v>
      </c>
      <c r="L30" s="13">
        <f t="shared" si="10"/>
        <v>22242236</v>
      </c>
      <c r="M30" s="13">
        <f t="shared" si="10"/>
        <v>63191171</v>
      </c>
      <c r="N30" s="13">
        <f t="shared" si="10"/>
        <v>180473040</v>
      </c>
      <c r="O30" s="13">
        <f t="shared" si="10"/>
        <v>9060003</v>
      </c>
      <c r="P30" s="13">
        <f t="shared" si="10"/>
        <v>288085673</v>
      </c>
      <c r="Q30" s="13">
        <f t="shared" si="10"/>
        <v>12405456</v>
      </c>
      <c r="R30" s="13">
        <f t="shared" si="10"/>
        <v>718808902</v>
      </c>
      <c r="S30" s="13">
        <f t="shared" si="10"/>
        <v>99133027</v>
      </c>
      <c r="T30" s="71">
        <f>G30+R30</f>
        <v>1255296559</v>
      </c>
      <c r="U30" s="72"/>
      <c r="V30" s="74"/>
    </row>
    <row r="31" spans="1:22" ht="34.5" customHeight="1">
      <c r="A31" s="12" t="s">
        <v>31</v>
      </c>
      <c r="B31" s="73" t="s">
        <v>67</v>
      </c>
      <c r="C31" s="11">
        <f aca="true" t="shared" si="11" ref="C31:S31">C25+C28</f>
        <v>319878897</v>
      </c>
      <c r="D31" s="10">
        <f t="shared" si="11"/>
        <v>14985244</v>
      </c>
      <c r="E31" s="10">
        <f t="shared" si="11"/>
        <v>70455511</v>
      </c>
      <c r="F31" s="10">
        <f t="shared" si="11"/>
        <v>159144408</v>
      </c>
      <c r="G31" s="10">
        <f t="shared" si="11"/>
        <v>564464060</v>
      </c>
      <c r="H31" s="10">
        <f t="shared" si="11"/>
        <v>232358529</v>
      </c>
      <c r="I31" s="10">
        <f t="shared" si="11"/>
        <v>69388185</v>
      </c>
      <c r="J31" s="10">
        <f t="shared" si="11"/>
        <v>24145366</v>
      </c>
      <c r="K31" s="10">
        <f t="shared" si="11"/>
        <v>66003507</v>
      </c>
      <c r="L31" s="10">
        <f t="shared" si="11"/>
        <v>27703256</v>
      </c>
      <c r="M31" s="10">
        <f t="shared" si="11"/>
        <v>68844817</v>
      </c>
      <c r="N31" s="10">
        <f t="shared" si="11"/>
        <v>186696946</v>
      </c>
      <c r="O31" s="10">
        <f t="shared" si="11"/>
        <v>12610269</v>
      </c>
      <c r="P31" s="10">
        <f t="shared" si="11"/>
        <v>391922333</v>
      </c>
      <c r="Q31" s="10">
        <f t="shared" si="11"/>
        <v>16193524</v>
      </c>
      <c r="R31" s="10">
        <f t="shared" si="11"/>
        <v>909169786</v>
      </c>
      <c r="S31" s="10">
        <f t="shared" si="11"/>
        <v>125888657</v>
      </c>
      <c r="T31" s="80">
        <f>G31+R31</f>
        <v>1473633846</v>
      </c>
      <c r="U31" s="72"/>
      <c r="V31" s="76"/>
    </row>
    <row r="32" spans="1:22" ht="34.5" customHeight="1">
      <c r="A32" s="8"/>
      <c r="B32" s="62" t="s">
        <v>4</v>
      </c>
      <c r="C32" s="7">
        <f>C26+C29</f>
        <v>-11111254</v>
      </c>
      <c r="D32" s="6">
        <f aca="true" t="shared" si="12" ref="D32:R32">D26+D29</f>
        <v>-607949</v>
      </c>
      <c r="E32" s="6">
        <f t="shared" si="12"/>
        <v>-7473774</v>
      </c>
      <c r="F32" s="6">
        <f t="shared" si="12"/>
        <v>-8783426</v>
      </c>
      <c r="G32" s="6">
        <f t="shared" si="12"/>
        <v>-27976403</v>
      </c>
      <c r="H32" s="6">
        <f t="shared" si="12"/>
        <v>-17091634</v>
      </c>
      <c r="I32" s="6">
        <f t="shared" si="12"/>
        <v>-55870350</v>
      </c>
      <c r="J32" s="6">
        <f t="shared" si="12"/>
        <v>-601954</v>
      </c>
      <c r="K32" s="6">
        <f t="shared" si="12"/>
        <v>5492714</v>
      </c>
      <c r="L32" s="6">
        <f t="shared" si="12"/>
        <v>-5461020</v>
      </c>
      <c r="M32" s="6">
        <f t="shared" si="12"/>
        <v>-5653646</v>
      </c>
      <c r="N32" s="6">
        <f t="shared" si="12"/>
        <v>-6223906</v>
      </c>
      <c r="O32" s="6">
        <f t="shared" si="12"/>
        <v>-3550266</v>
      </c>
      <c r="P32" s="6">
        <f t="shared" si="12"/>
        <v>-103836660</v>
      </c>
      <c r="Q32" s="6">
        <f t="shared" si="12"/>
        <v>-3788068</v>
      </c>
      <c r="R32" s="6">
        <f t="shared" si="12"/>
        <v>-190360884</v>
      </c>
      <c r="S32" s="6">
        <f>S26+S29</f>
        <v>-26755630</v>
      </c>
      <c r="T32" s="5">
        <f>T30-T31</f>
        <v>-218337287</v>
      </c>
      <c r="U32" s="72"/>
      <c r="V32" s="74"/>
    </row>
    <row r="33" spans="1:22" ht="10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3"/>
      <c r="U33" s="76"/>
      <c r="V33" s="76"/>
    </row>
    <row r="34" spans="1:22" ht="25.5" customHeight="1">
      <c r="A34" s="58" t="s">
        <v>71</v>
      </c>
      <c r="U34" s="76"/>
      <c r="V34" s="76"/>
    </row>
    <row r="35" spans="1:22" ht="25.5" customHeight="1">
      <c r="A35" s="58" t="s">
        <v>72</v>
      </c>
      <c r="U35" s="76"/>
      <c r="V35" s="76"/>
    </row>
    <row r="36" spans="1:22" ht="25.5" customHeight="1">
      <c r="A36" s="58"/>
      <c r="U36" s="76"/>
      <c r="V36" s="76"/>
    </row>
    <row r="38" ht="17.25">
      <c r="P38" s="2"/>
    </row>
    <row r="39" ht="17.25">
      <c r="P39" s="2"/>
    </row>
    <row r="40" ht="17.25">
      <c r="P40" s="2"/>
    </row>
    <row r="41" ht="17.25">
      <c r="P41" s="2"/>
    </row>
    <row r="42" ht="17.25">
      <c r="P42" s="2"/>
    </row>
    <row r="43" ht="17.25">
      <c r="P43" s="2"/>
    </row>
    <row r="45" ht="17.25">
      <c r="P45" s="2"/>
    </row>
  </sheetData>
  <sheetProtection/>
  <mergeCells count="21">
    <mergeCell ref="P3:P4"/>
    <mergeCell ref="M4:M5"/>
    <mergeCell ref="K4:K5"/>
    <mergeCell ref="I3:I4"/>
    <mergeCell ref="J4:J5"/>
    <mergeCell ref="A2:B5"/>
    <mergeCell ref="C2:G2"/>
    <mergeCell ref="C3:C4"/>
    <mergeCell ref="D3:D4"/>
    <mergeCell ref="E3:E4"/>
    <mergeCell ref="T2:T4"/>
    <mergeCell ref="Q3:Q4"/>
    <mergeCell ref="R3:R4"/>
    <mergeCell ref="J3:N3"/>
    <mergeCell ref="H2:R2"/>
    <mergeCell ref="G3:G4"/>
    <mergeCell ref="F3:F4"/>
    <mergeCell ref="N4:N5"/>
    <mergeCell ref="L4:L5"/>
    <mergeCell ref="O3:O4"/>
    <mergeCell ref="H3:H4"/>
  </mergeCells>
  <printOptions horizontalCentered="1" verticalCentered="1"/>
  <pageMargins left="0.9055118110236221" right="0" top="0.6299212598425197" bottom="0.1968503937007874" header="0.5118110236220472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吉賀　秀平</cp:lastModifiedBy>
  <cp:lastPrinted>2019-11-14T08:17:37Z</cp:lastPrinted>
  <dcterms:created xsi:type="dcterms:W3CDTF">1999-08-17T06:12:50Z</dcterms:created>
  <dcterms:modified xsi:type="dcterms:W3CDTF">2019-11-28T07:33:59Z</dcterms:modified>
  <cp:category/>
  <cp:version/>
  <cp:contentType/>
  <cp:contentStatus/>
</cp:coreProperties>
</file>